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1_01_1 - Stavební" sheetId="2" r:id="rId2"/>
    <sheet name="D1_01_3 - Požárně bezpečn..." sheetId="3" r:id="rId3"/>
    <sheet name="D1_01_4e - Zdravotně tech..." sheetId="4" r:id="rId4"/>
    <sheet name="D1_01_4g - Silnoproudá el..." sheetId="5" r:id="rId5"/>
    <sheet name="D1_01_4h1 - Slaboproudá e..." sheetId="6" r:id="rId6"/>
    <sheet name="D2_01 - Komunikace a chod..." sheetId="7" r:id="rId7"/>
    <sheet name="D2_51_1 - Technologické r..." sheetId="8" r:id="rId8"/>
    <sheet name="D2_51_2 - Automatika DA, ..." sheetId="9" r:id="rId9"/>
    <sheet name="D2_51_3 - Strojní část – ..." sheetId="10" r:id="rId10"/>
    <sheet name="D2_51_4 - Vzduchotechnika DA" sheetId="11" r:id="rId11"/>
    <sheet name="D2_51_5 - Naftové hospodá..." sheetId="12" r:id="rId12"/>
    <sheet name="OVN - Ostatní a vedlejší ..." sheetId="13" r:id="rId13"/>
  </sheets>
  <definedNames>
    <definedName name="_xlnm.Print_Area" localSheetId="0">'Rekapitulace stavby'!$D$4:$AO$76,'Rekapitulace stavby'!$C$82:$AQ$109</definedName>
    <definedName name="_xlnm._FilterDatabase" localSheetId="1" hidden="1">'D1_01_1 - Stavební'!$C$155:$K$1415</definedName>
    <definedName name="_xlnm.Print_Area" localSheetId="1">'D1_01_1 - Stavební'!$C$4:$J$76,'D1_01_1 - Stavební'!$C$82:$J$135,'D1_01_1 - Stavební'!$C$141:$K$1415</definedName>
    <definedName name="_xlnm._FilterDatabase" localSheetId="2" hidden="1">'D1_01_3 - Požárně bezpečn...'!$C$123:$K$184</definedName>
    <definedName name="_xlnm.Print_Area" localSheetId="2">'D1_01_3 - Požárně bezpečn...'!$C$4:$J$76,'D1_01_3 - Požárně bezpečn...'!$C$82:$J$103,'D1_01_3 - Požárně bezpečn...'!$C$109:$K$184</definedName>
    <definedName name="_xlnm._FilterDatabase" localSheetId="3" hidden="1">'D1_01_4e - Zdravotně tech...'!$C$123:$K$182</definedName>
    <definedName name="_xlnm.Print_Area" localSheetId="3">'D1_01_4e - Zdravotně tech...'!$C$4:$J$76,'D1_01_4e - Zdravotně tech...'!$C$82:$J$103,'D1_01_4e - Zdravotně tech...'!$C$109:$K$182</definedName>
    <definedName name="_xlnm._FilterDatabase" localSheetId="4" hidden="1">'D1_01_4g - Silnoproudá el...'!$C$123:$K$323</definedName>
    <definedName name="_xlnm.Print_Area" localSheetId="4">'D1_01_4g - Silnoproudá el...'!$C$4:$J$76,'D1_01_4g - Silnoproudá el...'!$C$82:$J$103,'D1_01_4g - Silnoproudá el...'!$C$109:$K$323</definedName>
    <definedName name="_xlnm._FilterDatabase" localSheetId="5" hidden="1">'D1_01_4h1 - Slaboproudá e...'!$C$123:$K$264</definedName>
    <definedName name="_xlnm.Print_Area" localSheetId="5">'D1_01_4h1 - Slaboproudá e...'!$C$4:$J$76,'D1_01_4h1 - Slaboproudá e...'!$C$82:$J$103,'D1_01_4h1 - Slaboproudá e...'!$C$109:$K$264</definedName>
    <definedName name="_xlnm._FilterDatabase" localSheetId="6" hidden="1">'D2_01 - Komunikace a chod...'!$C$127:$K$472</definedName>
    <definedName name="_xlnm.Print_Area" localSheetId="6">'D2_01 - Komunikace a chod...'!$C$4:$J$76,'D2_01 - Komunikace a chod...'!$C$82:$J$109,'D2_01 - Komunikace a chod...'!$C$115:$K$472</definedName>
    <definedName name="_xlnm._FilterDatabase" localSheetId="7" hidden="1">'D2_51_1 - Technologické r...'!$C$138:$K$964</definedName>
    <definedName name="_xlnm.Print_Area" localSheetId="7">'D2_51_1 - Technologické r...'!$C$4:$J$76,'D2_51_1 - Technologické r...'!$C$82:$J$118,'D2_51_1 - Technologické r...'!$C$124:$K$964</definedName>
    <definedName name="_xlnm._FilterDatabase" localSheetId="8" hidden="1">'D2_51_2 - Automatika DA, ...'!$C$119:$K$128</definedName>
    <definedName name="_xlnm.Print_Area" localSheetId="8">'D2_51_2 - Automatika DA, ...'!$C$4:$J$76,'D2_51_2 - Automatika DA, ...'!$C$82:$J$99,'D2_51_2 - Automatika DA, ...'!$C$105:$K$128</definedName>
    <definedName name="_xlnm._FilterDatabase" localSheetId="9" hidden="1">'D2_51_3 - Strojní část – ...'!$C$125:$K$156</definedName>
    <definedName name="_xlnm.Print_Area" localSheetId="9">'D2_51_3 - Strojní část – ...'!$C$4:$J$76,'D2_51_3 - Strojní část – ...'!$C$82:$J$105,'D2_51_3 - Strojní část – ...'!$C$111:$K$156</definedName>
    <definedName name="_xlnm._FilterDatabase" localSheetId="10" hidden="1">'D2_51_4 - Vzduchotechnika DA'!$C$119:$K$153</definedName>
    <definedName name="_xlnm.Print_Area" localSheetId="10">'D2_51_4 - Vzduchotechnika DA'!$C$4:$J$76,'D2_51_4 - Vzduchotechnika DA'!$C$82:$J$99,'D2_51_4 - Vzduchotechnika DA'!$C$105:$K$153</definedName>
    <definedName name="_xlnm._FilterDatabase" localSheetId="11" hidden="1">'D2_51_5 - Naftové hospodá...'!$C$124:$K$156</definedName>
    <definedName name="_xlnm.Print_Area" localSheetId="11">'D2_51_5 - Naftové hospodá...'!$C$4:$J$76,'D2_51_5 - Naftové hospodá...'!$C$82:$J$104,'D2_51_5 - Naftové hospodá...'!$C$110:$K$156</definedName>
    <definedName name="_xlnm._FilterDatabase" localSheetId="12" hidden="1">'OVN - Ostatní a vedlejší ...'!$C$123:$K$247</definedName>
    <definedName name="_xlnm.Print_Area" localSheetId="12">'OVN - Ostatní a vedlejší ...'!$C$4:$J$76,'OVN - Ostatní a vedlejší ...'!$C$82:$J$105,'OVN - Ostatní a vedlejší ...'!$C$111:$K$247</definedName>
    <definedName name="_xlnm.Print_Titles" localSheetId="0">'Rekapitulace stavby'!$92:$92</definedName>
    <definedName name="_xlnm.Print_Titles" localSheetId="1">'D1_01_1 - Stavební'!$155:$155</definedName>
    <definedName name="_xlnm.Print_Titles" localSheetId="2">'D1_01_3 - Požárně bezpečn...'!$123:$123</definedName>
    <definedName name="_xlnm.Print_Titles" localSheetId="3">'D1_01_4e - Zdravotně tech...'!$123:$123</definedName>
    <definedName name="_xlnm.Print_Titles" localSheetId="4">'D1_01_4g - Silnoproudá el...'!$123:$123</definedName>
    <definedName name="_xlnm.Print_Titles" localSheetId="5">'D1_01_4h1 - Slaboproudá e...'!$123:$123</definedName>
    <definedName name="_xlnm.Print_Titles" localSheetId="6">'D2_01 - Komunikace a chod...'!$127:$127</definedName>
    <definedName name="_xlnm.Print_Titles" localSheetId="7">'D2_51_1 - Technologické r...'!$138:$138</definedName>
    <definedName name="_xlnm.Print_Titles" localSheetId="9">'D2_51_3 - Strojní část – ...'!$125:$125</definedName>
    <definedName name="_xlnm.Print_Titles" localSheetId="10">'D2_51_4 - Vzduchotechnika DA'!$119:$119</definedName>
    <definedName name="_xlnm.Print_Titles" localSheetId="11">'D2_51_5 - Naftové hospodá...'!$124:$124</definedName>
    <definedName name="_xlnm.Print_Titles" localSheetId="12">'OVN - Ostatní a vedlejší ...'!$123:$123</definedName>
  </definedNames>
  <calcPr fullCalcOnLoad="1"/>
</workbook>
</file>

<file path=xl/sharedStrings.xml><?xml version="1.0" encoding="utf-8"?>
<sst xmlns="http://schemas.openxmlformats.org/spreadsheetml/2006/main" count="36510" uniqueCount="4599">
  <si>
    <t>Export Komplet</t>
  </si>
  <si>
    <t/>
  </si>
  <si>
    <t>2.0</t>
  </si>
  <si>
    <t>ZAMOK</t>
  </si>
  <si>
    <t>False</t>
  </si>
  <si>
    <t>{b90fce03-26d6-440e-8fc6-856c9d0d41d9}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</si>
  <si>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</si>
  <si>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</si>
  <si>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</si>
  <si>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</si>
  <si>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</si>
  <si>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</si>
  <si>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</si>
  <si>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</si>
  <si>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A39-18-P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</si>
  <si>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</si>
  <si>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</si>
  <si>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Modernizace energocentra – TS 1, Krajská zdravotní a.s. – Nemocnice Teplice o.z.</t>
  </si>
  <si>
    <t>KSO:</t>
  </si>
  <si>
    <t>CC-CZ:</t>
  </si>
  <si>
    <t>Místo:</t>
  </si>
  <si>
    <t>Teplice</t>
  </si>
  <si>
    <t>Datum:</t>
  </si>
  <si>
    <t>5. 4. 2019</t>
  </si>
  <si>
    <t>Zadavatel:</t>
  </si>
  <si>
    <t>IČ:</t>
  </si>
  <si>
    <t>Krajská zdravotní a.s., Ústi nad Labem</t>
  </si>
  <si>
    <t>DIČ:</t>
  </si>
  <si>
    <t>Uchazeč:</t>
  </si>
  <si>
    <t>Vyplň údaj</t>
  </si>
  <si>
    <t>Projektant:</t>
  </si>
  <si>
    <t>Atelier Penta v.o.s., Mrštíkova 12, Jihlava</t>
  </si>
  <si>
    <t>True</t>
  </si>
  <si>
    <t>Zpracovatel:</t>
  </si>
  <si>
    <t>Ing. Avuk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</si>
  <si>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</si>
  <si>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</si>
  <si>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</si>
  <si>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</si>
  <si>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</si>
  <si>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</si>
  <si>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</si>
  <si>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</si>
  <si>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</si>
  <si>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</si>
  <si>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</si>
  <si>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</si>
  <si>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</si>
  <si>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</si>
  <si>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</si>
  <si>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</si>
  <si>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</si>
  <si>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</si>
  <si>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</si>
  <si>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</si>
  <si>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</si>
  <si>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</si>
  <si>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</si>
  <si>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</si>
  <si>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</si>
  <si>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</si>
  <si>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</si>
  <si>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</si>
  <si>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</si>
  <si>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</si>
  <si>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</si>
  <si>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</si>
  <si>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</si>
  <si>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</si>
  <si>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</si>
  <si>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</si>
  <si>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</si>
  <si>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</si>
  <si>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</si>
  <si>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</si>
  <si>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</si>
  <si>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</si>
  <si>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</si>
  <si>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</si>
  <si>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</si>
  <si>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D1_01</t>
  </si>
  <si>
    <t>Energocentrum TS 1</t>
  </si>
  <si>
    <t>STA</t>
  </si>
  <si>
    <t>1</t>
  </si>
  <si>
    <t>{49e4eafe-c885-4e20-bbd2-07e525d8e1b6}</t>
  </si>
  <si>
    <t>2</t>
  </si>
  <si>
    <t>/</t>
  </si>
  <si>
    <t>D1_01_1</t>
  </si>
  <si>
    <t>Stavební</t>
  </si>
  <si>
    <t>Soupis</t>
  </si>
  <si>
    <t>{eff58c69-e736-4abf-8fa2-254160c2bd62}</t>
  </si>
  <si>
    <t>D1_01_3</t>
  </si>
  <si>
    <t>Požárně bezpečnostní řešení</t>
  </si>
  <si>
    <t>{f325c32e-d49a-4662-b668-e3911abfb4d9}</t>
  </si>
  <si>
    <t>D1_01_4e</t>
  </si>
  <si>
    <t>Zdravotně technické instalace</t>
  </si>
  <si>
    <t>{3dd03813-f08c-4508-bdb8-7d9919b52da5}</t>
  </si>
  <si>
    <t>D1_01_4g</t>
  </si>
  <si>
    <t>Silnoproudá elektrotechnika</t>
  </si>
  <si>
    <t>{63450c73-1170-4f22-b8cb-1251a44f2681}</t>
  </si>
  <si>
    <t>D1_01_4h1</t>
  </si>
  <si>
    <t>Slaboproudá elektrotechnika</t>
  </si>
  <si>
    <t>{b76aee1a-c6d0-4b70-9e52-6a872493da92}</t>
  </si>
  <si>
    <t>D2_01</t>
  </si>
  <si>
    <t>Komunikace a chodníky</t>
  </si>
  <si>
    <t>{cf0f793b-e74b-43ca-99df-8b56073e2b85}</t>
  </si>
  <si>
    <t>D2_51</t>
  </si>
  <si>
    <t>Technologie energocentra</t>
  </si>
  <si>
    <t>{95312288-4d92-418d-8813-2835384539fe}</t>
  </si>
  <si>
    <t>D2_51_1</t>
  </si>
  <si>
    <t>Technologické rozvody - VN, NN, uzemnění</t>
  </si>
  <si>
    <t>{9e782546-1da3-446f-800b-fd2faf669a21}</t>
  </si>
  <si>
    <t>D2_51_2</t>
  </si>
  <si>
    <t>Automatika DA, řízení rozvodny</t>
  </si>
  <si>
    <t>{3fb15061-05f2-4d17-8250-884e4e8de334}</t>
  </si>
  <si>
    <t>D2_51_3</t>
  </si>
  <si>
    <t>Strojní část – dieselagregát, výfuk</t>
  </si>
  <si>
    <t>{dd76bc4a-5bbb-44d1-8e0c-cb47d561ffc9}</t>
  </si>
  <si>
    <t>D2_51_4</t>
  </si>
  <si>
    <t>Vzduchotechnika DA</t>
  </si>
  <si>
    <t>{f28ed4dd-1c0d-40d8-9315-dc4a9013a794}</t>
  </si>
  <si>
    <t>D2_51_5</t>
  </si>
  <si>
    <t>Naftové hospodářství</t>
  </si>
  <si>
    <t>{6783bf29-cc09-4516-bb92-bcdd4845979e}</t>
  </si>
  <si>
    <t>OVN</t>
  </si>
  <si>
    <t>Ostatní a vedlejší náklady</t>
  </si>
  <si>
    <t>VON</t>
  </si>
  <si>
    <t>{6f0e25cd-6e6a-416e-a669-bc98076fe820}</t>
  </si>
  <si>
    <t>KRYCÍ LIST SOUPISU PRACÍ</t>
  </si>
  <si>
    <t>Objekt:</t>
  </si>
  <si>
    <t>D1_01 - Energocentrum TS 1</t>
  </si>
  <si>
    <t>Soupis:</t>
  </si>
  <si>
    <t>D1_01_1 - Stavební</t>
  </si>
  <si>
    <t>Krajská zdravotní a.s, Ústí nad Labem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</si>
  <si>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</si>
  <si>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</si>
  <si>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</si>
  <si>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</si>
  <si>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</si>
  <si>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</si>
  <si>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</si>
  <si>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</si>
  <si>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</si>
  <si>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</si>
  <si>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</si>
  <si>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  61 - Úprava povrchů vnitřní</t>
  </si>
  <si>
    <t xml:space="preserve">      62 - Úprava povrchů vnější</t>
  </si>
  <si>
    <t xml:space="preserve">      63 - Podlahy a podlahové konstrukce</t>
  </si>
  <si>
    <t xml:space="preserve">    9 - Ostatní konstrukce a práce-bourání</t>
  </si>
  <si>
    <t xml:space="preserve">      94 - Lešení a stavební výtahy</t>
  </si>
  <si>
    <t xml:space="preserve">      95 - Různé dokončovací konstrukce a práce pozemních staveb</t>
  </si>
  <si>
    <t xml:space="preserve">      96 - Bourání konstrukcí</t>
  </si>
  <si>
    <t xml:space="preserve">      98 - Demolice a sanace</t>
  </si>
  <si>
    <t xml:space="preserve">    99 - Přesuny hmot a suti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</si>
  <si>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</si>
  <si>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</si>
  <si>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</si>
  <si>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</si>
  <si>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714 - Akustická a protiotřesová opatření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</si>
  <si>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</si>
  <si>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</si>
  <si>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</si>
  <si>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</si>
  <si>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</si>
  <si>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  767a - zámečnické venkovní - výpně otvorů</t>
  </si>
  <si>
    <t xml:space="preserve">      767b - zámečnické vnitřní - výplně otvorů</t>
  </si>
  <si>
    <t xml:space="preserve">      767.c - zámečnické vnitřní</t>
  </si>
  <si>
    <t xml:space="preserve">      767.d - zámečnické venkovní</t>
  </si>
  <si>
    <t xml:space="preserve">      767.e - zámečnické vnitřní - výplně otvorů - protipožární</t>
  </si>
  <si>
    <t xml:space="preserve">      767.f - ostatní</t>
  </si>
  <si>
    <t xml:space="preserve">      767.j - ocelové</t>
  </si>
  <si>
    <t xml:space="preserve">    771 - Podlahy z dlaždic keramických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</si>
  <si>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</si>
  <si>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</si>
  <si>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</si>
  <si>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</si>
  <si>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</si>
  <si>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</si>
  <si>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</si>
  <si>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</si>
  <si>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</si>
  <si>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</si>
  <si>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</si>
  <si>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</si>
  <si>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</si>
  <si>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</si>
  <si>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</si>
  <si>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</si>
  <si>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</si>
  <si>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</si>
  <si>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</si>
  <si>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</si>
  <si>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</si>
  <si>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131303101</t>
  </si>
  <si>
    <t>Hloubení jam ručním nebo pneum nářadím v soudržných horninách tř. 4</t>
  </si>
  <si>
    <t>m3</t>
  </si>
  <si>
    <t>CS ÚRS 2019 01</t>
  </si>
  <si>
    <t>4</t>
  </si>
  <si>
    <t>-1688568963</t>
  </si>
  <si>
    <t>VV</t>
  </si>
  <si>
    <t>V místě nových základů</t>
  </si>
  <si>
    <t>(6,6+3,6)*0,85</t>
  </si>
  <si>
    <t>Zaizolování stávajícího prostupu</t>
  </si>
  <si>
    <t>2,0*1,0*1,0</t>
  </si>
  <si>
    <t>131303109</t>
  </si>
  <si>
    <t>Příplatek za lepivost u hloubení jam ručním nebo pneum nářadím v hornině tř. 4</t>
  </si>
  <si>
    <t>-200169937</t>
  </si>
  <si>
    <t>3</t>
  </si>
  <si>
    <t>132301401</t>
  </si>
  <si>
    <t>Hloubená vykopávka pod základy v hornině tř. 4</t>
  </si>
  <si>
    <t>-441389935</t>
  </si>
  <si>
    <t>Pro obezdívku izolace v místě základu DAG</t>
  </si>
  <si>
    <t>(6,8+3,8)*0,45*0,1</t>
  </si>
  <si>
    <t>132312101</t>
  </si>
  <si>
    <t>Hloubení rýh š do 600 mm ručním nebo pneum nářadím v soudržných horninách tř. 4</t>
  </si>
  <si>
    <t>-1949184609</t>
  </si>
  <si>
    <t>(12,0+2,15*2)*0,3*0,3</t>
  </si>
  <si>
    <t>5</t>
  </si>
  <si>
    <t>132312109</t>
  </si>
  <si>
    <t>Příplatek za lepivost u hloubení rýh š do 600 mm ručním nebo pneum nářadím v hornině tř. 4</t>
  </si>
  <si>
    <t>-1579785575</t>
  </si>
  <si>
    <t>6</t>
  </si>
  <si>
    <t>162201211</t>
  </si>
  <si>
    <t>Vodorovné přemístění výkopku z horniny tř. 1 až 4 stavebním kolečkem do 10 m</t>
  </si>
  <si>
    <t>-441934523</t>
  </si>
  <si>
    <t>7</t>
  </si>
  <si>
    <t>162201219</t>
  </si>
  <si>
    <t>Příplatek k vodorovnému přemístění výkopku z horniny tř. 1 až 4 stavebním kolečkem ZKD 10 m</t>
  </si>
  <si>
    <t>-169737296</t>
  </si>
  <si>
    <t>8</t>
  </si>
  <si>
    <t>162701105</t>
  </si>
  <si>
    <t>Vodorovné přemístění do 10000 m výkopku/sypaniny z horniny tř. 1 až 4</t>
  </si>
  <si>
    <t>-177002667</t>
  </si>
  <si>
    <t>9</t>
  </si>
  <si>
    <t>162701109</t>
  </si>
  <si>
    <t>Příplatek k vodorovnému přemístění výkopku/sypaniny z horniny tř. 1 až 4 ZKD 1000 m přes 10000 m</t>
  </si>
  <si>
    <t>1496097174</t>
  </si>
  <si>
    <t>10,137*25 'Přepočtené koeficientem množství</t>
  </si>
  <si>
    <t>10</t>
  </si>
  <si>
    <t>167101101</t>
  </si>
  <si>
    <t>Nakládání výkopku z hornin tř. 1 až 4 do 100 m3</t>
  </si>
  <si>
    <t>1299323249</t>
  </si>
  <si>
    <t>11</t>
  </si>
  <si>
    <t>171201211</t>
  </si>
  <si>
    <t>Poplatek za uložení stavebního odpadu - zeminy a kameniva na skládce</t>
  </si>
  <si>
    <t>t</t>
  </si>
  <si>
    <t>1390602031</t>
  </si>
  <si>
    <t>10,137*1,9</t>
  </si>
  <si>
    <t>12</t>
  </si>
  <si>
    <t>174101101</t>
  </si>
  <si>
    <t>Zásyp jam, šachet rýh nebo kolem objektů sypaninou se zhutněním</t>
  </si>
  <si>
    <t>-143183487</t>
  </si>
  <si>
    <t>13</t>
  </si>
  <si>
    <t>181951102</t>
  </si>
  <si>
    <t>Úprava pláně v hornině tř. 1 až 4 se zhutněním</t>
  </si>
  <si>
    <t>m2</t>
  </si>
  <si>
    <t>-1413403133</t>
  </si>
  <si>
    <t>(12,0+2,15*2)</t>
  </si>
  <si>
    <t>(6,6+3,6)</t>
  </si>
  <si>
    <t>26,5*0,1 'Přepočtené koeficientem množství</t>
  </si>
  <si>
    <t>Zakládání</t>
  </si>
  <si>
    <t>14</t>
  </si>
  <si>
    <t>273321511</t>
  </si>
  <si>
    <t>Základové desky ze ŽB bez zvýšených nároků na prostředí tř. C 25/30</t>
  </si>
  <si>
    <t>-2003344924</t>
  </si>
  <si>
    <t>Beton pod DAG</t>
  </si>
  <si>
    <t>6,6*3,0*0,4</t>
  </si>
  <si>
    <t>273321411</t>
  </si>
  <si>
    <t>Základové desky ze ŽB bez zvýšených nároků na prostředí tř. C 20/25</t>
  </si>
  <si>
    <t>-1855225934</t>
  </si>
  <si>
    <t>Podkladní beton pod DAG</t>
  </si>
  <si>
    <t>6,64*3,64*0,3+(6,64+3,04)*2*0,3*0,4</t>
  </si>
  <si>
    <t>16</t>
  </si>
  <si>
    <t>274321411</t>
  </si>
  <si>
    <t>Základové pasy ze ŽB bez zvýšených nároků na prostředí tř. C 20/25</t>
  </si>
  <si>
    <t>-354704945</t>
  </si>
  <si>
    <t>(12,0+2,15*2)*0,3*0,3*1,035</t>
  </si>
  <si>
    <t>17</t>
  </si>
  <si>
    <t>273351121</t>
  </si>
  <si>
    <t>Zřízení bednění základových desek</t>
  </si>
  <si>
    <t>-190139858</t>
  </si>
  <si>
    <t>(6,04+3,04)*2*0,4</t>
  </si>
  <si>
    <t>18</t>
  </si>
  <si>
    <t>273351122</t>
  </si>
  <si>
    <t>Odstranění bednění základových desek</t>
  </si>
  <si>
    <t>-2072772532</t>
  </si>
  <si>
    <t>19</t>
  </si>
  <si>
    <t>273361821</t>
  </si>
  <si>
    <t>Výztuž základových desek betonářskou ocelí 10 505 (R)</t>
  </si>
  <si>
    <t>-1542117947</t>
  </si>
  <si>
    <t>Viz PD statika</t>
  </si>
  <si>
    <t>1,0933</t>
  </si>
  <si>
    <t>Svislé a kompletní konstrukce</t>
  </si>
  <si>
    <t>20</t>
  </si>
  <si>
    <t>310239211</t>
  </si>
  <si>
    <t>Zazdívka otvorů pl do 4 m2 ve zdivu nadzákladovém cihlami pálenými na MVC</t>
  </si>
  <si>
    <t>-877474128</t>
  </si>
  <si>
    <t>Označení místností - viz bourací práce</t>
  </si>
  <si>
    <t>1.NP</t>
  </si>
  <si>
    <t>"m.č.102:" 1,0*0,5*0,3*2+0,5*0,45*2,6</t>
  </si>
  <si>
    <t>"m.č.106:" 1,45*1,8*0,3+0,6*0,7*0,3+1,2*1,2*0,3+0,9*2,1*0,3+0,7*2,1*0,3+1,45*1,2*0,3+0,6*2,1*0,3+1,6*0,6*0,45</t>
  </si>
  <si>
    <t>"m.č.107:" 0,85*1,6*0,3+0,85*1,2*0,3</t>
  </si>
  <si>
    <t>"m.č.108:" 1,05*0,25*0,3*4+0,5*2,45*0,3</t>
  </si>
  <si>
    <t>2.NP</t>
  </si>
  <si>
    <t>"m.č.201:" 0,55*0,45*1,0+1,0*1,0*0,45*2</t>
  </si>
  <si>
    <t>"m.č.202:" 1,05*1,0*2*0,3+2,0*1,0*2*0,3</t>
  </si>
  <si>
    <t>311231118</t>
  </si>
  <si>
    <t>Zdivo nosné z cihel dl 290 mm P7 až 15 na MC 15</t>
  </si>
  <si>
    <t>-258220710</t>
  </si>
  <si>
    <t>Dozdívky stávajícího zdiva</t>
  </si>
  <si>
    <t>1,5*2,5*0,3*2</t>
  </si>
  <si>
    <t>22</t>
  </si>
  <si>
    <t>311235141</t>
  </si>
  <si>
    <t>Zdivo jednovrstvé z cihel broušených přes P10 do P15 na tenkovrstvou maltu tl 240 mm</t>
  </si>
  <si>
    <t>-503892704</t>
  </si>
  <si>
    <t>"m.č.110:" 5,2*8,83</t>
  </si>
  <si>
    <t>23</t>
  </si>
  <si>
    <t>311235161</t>
  </si>
  <si>
    <t>Zdivo jednovrstvé z cihel broušených přes P10 do P15 na tenkovrstvou maltu tl 300 mm</t>
  </si>
  <si>
    <t>-1612697866</t>
  </si>
  <si>
    <t>"m.č.101-103:" 1,5*2,5*2</t>
  </si>
  <si>
    <t>"m.č.202:" 1,0*2,5</t>
  </si>
  <si>
    <t>Atika</t>
  </si>
  <si>
    <t>1,0*0,5</t>
  </si>
  <si>
    <t>24</t>
  </si>
  <si>
    <t>311236301</t>
  </si>
  <si>
    <t>Zdivo jednovrstvé zvukově izolační na tenkovrstvou maltu z cihel děrovaných broušených P15 tloušťky 190 mm</t>
  </si>
  <si>
    <t>-1124786403</t>
  </si>
  <si>
    <t>"m.č.101-104:" (12,0+2,15*2)*2,75</t>
  </si>
  <si>
    <t>25</t>
  </si>
  <si>
    <t>317234410</t>
  </si>
  <si>
    <t>Vyzdívka mezi nosníky z cihel pálených na MC</t>
  </si>
  <si>
    <t>-987667618</t>
  </si>
  <si>
    <t>Překlady nad dvěřmi</t>
  </si>
  <si>
    <t>3,0*0,3*0,25*3</t>
  </si>
  <si>
    <t>1,4*0,3*0,25*3</t>
  </si>
  <si>
    <t>2,1*0,3*0,25*3</t>
  </si>
  <si>
    <t>3,3*0,3*0,35</t>
  </si>
  <si>
    <t>2,2*0,3*0,25*2</t>
  </si>
  <si>
    <t>1,9*0,45*0,25</t>
  </si>
  <si>
    <t>1,8*0,3*0,2</t>
  </si>
  <si>
    <t>3,2*0,45*0,35</t>
  </si>
  <si>
    <t>kapsy po osazení oc. profilů</t>
  </si>
  <si>
    <t>27*0,1*0,2</t>
  </si>
  <si>
    <t>.</t>
  </si>
  <si>
    <t>"ČEZ:" 1,4*0,3*0,25</t>
  </si>
  <si>
    <t>26</t>
  </si>
  <si>
    <t>317944321</t>
  </si>
  <si>
    <t>Válcované nosníky do č.12 dodatečně osazované do připravených otvorů</t>
  </si>
  <si>
    <t>-440791525</t>
  </si>
  <si>
    <t>"pol.č.7:" 0,02995</t>
  </si>
  <si>
    <t>27</t>
  </si>
  <si>
    <t>317944323</t>
  </si>
  <si>
    <t>Válcované nosníky č.14 až 22 dodatečně osazované do připravených otvorů</t>
  </si>
  <si>
    <t>1285020945</t>
  </si>
  <si>
    <t>"pol.č.1:" 0,05012*3</t>
  </si>
  <si>
    <t>"pol.č.3:" 0,40734</t>
  </si>
  <si>
    <t>"pol.č.4:" 0,32220</t>
  </si>
  <si>
    <t>"pol.č.5:" 0,07876</t>
  </si>
  <si>
    <t>"pol.č.6:" 0,07160</t>
  </si>
  <si>
    <t>"pol.č.8:" 0,10203</t>
  </si>
  <si>
    <t>"ČEZ:" 1,4*2*0,0179</t>
  </si>
  <si>
    <t>28</t>
  </si>
  <si>
    <t>317944325</t>
  </si>
  <si>
    <t>Válcované nosníky č.24 a vyšší dodatečně osazované do připravených otvorů</t>
  </si>
  <si>
    <t>-156763884</t>
  </si>
  <si>
    <t>"pol.č.2:" 0,31680</t>
  </si>
  <si>
    <t>I280</t>
  </si>
  <si>
    <t>3,2*3*0,048</t>
  </si>
  <si>
    <t>29</t>
  </si>
  <si>
    <t>319201321</t>
  </si>
  <si>
    <t>Vyrovnání nerovného povrchu zdiva tl do 30 mm maltou</t>
  </si>
  <si>
    <t>1970452020</t>
  </si>
  <si>
    <t>"m.č.101:" 2,55*0,3</t>
  </si>
  <si>
    <t>"m.č.103:" 2,55*0,3</t>
  </si>
  <si>
    <t>"m.č.104:" 2,2*0,3*2+2,17*0,3*2</t>
  </si>
  <si>
    <t>"m.č.107:" 2,45*0,3</t>
  </si>
  <si>
    <t>"m.č.109:" 3,85*0,3*4</t>
  </si>
  <si>
    <t>"m.č.111:" 9,18*0,3</t>
  </si>
  <si>
    <t>"sací komora:" 5,95*0,45*2</t>
  </si>
  <si>
    <t>30</t>
  </si>
  <si>
    <t>342244201</t>
  </si>
  <si>
    <t>Příčka z cihel broušených na tenkovrstvou maltu tloušťky 80 mm</t>
  </si>
  <si>
    <t>169208160</t>
  </si>
  <si>
    <t>"m.č.110:" 1,7*2,2-0,9*2,1</t>
  </si>
  <si>
    <t>31</t>
  </si>
  <si>
    <t>342244221</t>
  </si>
  <si>
    <t>Příčka z cihel broušených na tenkovrstvou maltu tloušťky 140 mm</t>
  </si>
  <si>
    <t>1949701632</t>
  </si>
  <si>
    <t>"m.č.109:" (0,5+2,2+0,75)*4,53</t>
  </si>
  <si>
    <t>32</t>
  </si>
  <si>
    <t>342271211</t>
  </si>
  <si>
    <t>Příčka z cihel betonových na maltu M10 tl 65 mm</t>
  </si>
  <si>
    <t>-1746674584</t>
  </si>
  <si>
    <t>(6,8+3,8)*0,45</t>
  </si>
  <si>
    <t>33</t>
  </si>
  <si>
    <t>342291112</t>
  </si>
  <si>
    <t>Ukotvení příček montážní polyuretanovou pěnou tl příčky přes 100 mm</t>
  </si>
  <si>
    <t>m</t>
  </si>
  <si>
    <t>-1554981818</t>
  </si>
  <si>
    <t>"m.č.109:" (0,5+2,2+0,75)</t>
  </si>
  <si>
    <t>34</t>
  </si>
  <si>
    <t>342291121</t>
  </si>
  <si>
    <t>Ukotvení příček k cihelným konstrukcím plochými kotvami</t>
  </si>
  <si>
    <t>-614884825</t>
  </si>
  <si>
    <t>"m.č.109:" 4,53*2</t>
  </si>
  <si>
    <t>35</t>
  </si>
  <si>
    <t>346244381</t>
  </si>
  <si>
    <t>Plentování jednostranné v do 200 mm válcovaných nosníků cihlami</t>
  </si>
  <si>
    <t>-574443201</t>
  </si>
  <si>
    <t>3,0*0,16*2*3</t>
  </si>
  <si>
    <t>1,4*0,16*2*3</t>
  </si>
  <si>
    <t>2,1*0,18*2*3</t>
  </si>
  <si>
    <t>2,2*0,16*2</t>
  </si>
  <si>
    <t>1,9*0,16*2</t>
  </si>
  <si>
    <t>1,8*0,1*2</t>
  </si>
  <si>
    <t>"ČEZ:" 1,4*0,16*2</t>
  </si>
  <si>
    <t>36</t>
  </si>
  <si>
    <t>346244382</t>
  </si>
  <si>
    <t>Plentování jednostranné v do 300 mm válcovaných nosníků cihlami</t>
  </si>
  <si>
    <t>1467276266</t>
  </si>
  <si>
    <t>3,3*0,28*2</t>
  </si>
  <si>
    <t>3,2*0,28*2</t>
  </si>
  <si>
    <t>Vodorovné konstrukce</t>
  </si>
  <si>
    <t>37</t>
  </si>
  <si>
    <t>411121121</t>
  </si>
  <si>
    <t>Montáž prefabrikovaných ŽB stropů ze stropních panelů š 1200 mm dl do 3800 mm</t>
  </si>
  <si>
    <t>kus</t>
  </si>
  <si>
    <t>1372840008</t>
  </si>
  <si>
    <t>38</t>
  </si>
  <si>
    <t>M</t>
  </si>
  <si>
    <t>59341219</t>
  </si>
  <si>
    <t>deska stropní plná PZD 1500x300x90mm</t>
  </si>
  <si>
    <t>1131278577</t>
  </si>
  <si>
    <t>Nové mezistropy</t>
  </si>
  <si>
    <t>49</t>
  </si>
  <si>
    <t>39</t>
  </si>
  <si>
    <t>411354245</t>
  </si>
  <si>
    <t>Bednění stropů ztracené z hraněných trapézových vln v 60 mm plech pozinkovaný tl 0,75 mm</t>
  </si>
  <si>
    <t>1793454367</t>
  </si>
  <si>
    <t>Zaslepení prostupů</t>
  </si>
  <si>
    <t>"Pol.č.50:" 1,7*0,68*8</t>
  </si>
  <si>
    <t>40</t>
  </si>
  <si>
    <t>411354_R1</t>
  </si>
  <si>
    <t>Bednění stropů ztracené z hraněných trapézových vln v 80 mm plech pozinkovaný tl 0,8 mm</t>
  </si>
  <si>
    <t>vlastní</t>
  </si>
  <si>
    <t>-641549475</t>
  </si>
  <si>
    <t>Viz Dle PD statika</t>
  </si>
  <si>
    <t>pol.č.60-65</t>
  </si>
  <si>
    <t>včetně ztrat</t>
  </si>
  <si>
    <t>3,1*3,5*1,1</t>
  </si>
  <si>
    <t>41</t>
  </si>
  <si>
    <t>413941121</t>
  </si>
  <si>
    <t>Osazování ocelových válcovaných nosníků stropů I, IE, U, UE nebo L do č.12</t>
  </si>
  <si>
    <t>215144507</t>
  </si>
  <si>
    <t>42</t>
  </si>
  <si>
    <t>13010816</t>
  </si>
  <si>
    <t>ocel profilová UPN 100 jakost 11 375</t>
  </si>
  <si>
    <t>1777634416</t>
  </si>
  <si>
    <t>včetně nátěrů</t>
  </si>
  <si>
    <t>"Pol.č.10:" 0,14893</t>
  </si>
  <si>
    <t>podlaha</t>
  </si>
  <si>
    <t>1,0176</t>
  </si>
  <si>
    <t>43</t>
  </si>
  <si>
    <t>13010434</t>
  </si>
  <si>
    <t>úhelník ocelový rovnostranný jakost 11 375 80x80x8mm</t>
  </si>
  <si>
    <t>-1415588130</t>
  </si>
  <si>
    <t>"Pol.č.50:" 0,21156</t>
  </si>
  <si>
    <t>Vybírací jímky</t>
  </si>
  <si>
    <t>0,5*4*2*0,00963</t>
  </si>
  <si>
    <t>44</t>
  </si>
  <si>
    <t>13010818</t>
  </si>
  <si>
    <t>ocel profilová UPN 120 jakost 11 375</t>
  </si>
  <si>
    <t>1004232726</t>
  </si>
  <si>
    <t>Trafokobky</t>
  </si>
  <si>
    <t>2,15*6*0,0134</t>
  </si>
  <si>
    <t>45</t>
  </si>
  <si>
    <t>413941125</t>
  </si>
  <si>
    <t>Osazování ocelových válcovaných nosníků stropů I, IE, U, UE nebo L č. 24 a vyšší</t>
  </si>
  <si>
    <t>679206970</t>
  </si>
  <si>
    <t>"Pol.č.11:" 1,81920</t>
  </si>
  <si>
    <t xml:space="preserve">podlaha </t>
  </si>
  <si>
    <t>1,56906</t>
  </si>
  <si>
    <t>46</t>
  </si>
  <si>
    <t>13010832</t>
  </si>
  <si>
    <t>ocel profilová UPN 260 jakost 11 375</t>
  </si>
  <si>
    <t>287801971</t>
  </si>
  <si>
    <t>Úpravy povrchů, podlahy a osazování výplní</t>
  </si>
  <si>
    <t>61</t>
  </si>
  <si>
    <t>Úprava povrchů vnitřní</t>
  </si>
  <si>
    <t>47</t>
  </si>
  <si>
    <t>611325421</t>
  </si>
  <si>
    <t>Oprava vnitřní vápenocementové štukové omítky stropů v rozsahu plochy do 10%</t>
  </si>
  <si>
    <t>1229726118</t>
  </si>
  <si>
    <t>"m.č.101:" 8,7</t>
  </si>
  <si>
    <t>"m.č.102:" 9,1</t>
  </si>
  <si>
    <t>"m.č.103:" 8,7</t>
  </si>
  <si>
    <t>"m.č.104:" 33,9</t>
  </si>
  <si>
    <t>"m.č.105:" 61,3</t>
  </si>
  <si>
    <t>"m.č.106:" 54,5</t>
  </si>
  <si>
    <t>"m.č.107,108:" 64,6+8,9</t>
  </si>
  <si>
    <t>"m.č.109:" 11,4</t>
  </si>
  <si>
    <t>"m.č.110,111,112,113:" 6,05*5,2</t>
  </si>
  <si>
    <t>"m.č.202:" 76,2</t>
  </si>
  <si>
    <t>48</t>
  </si>
  <si>
    <t>612325422</t>
  </si>
  <si>
    <t>Oprava vnitřní vápenocementové štukové omítky stěn v rozsahu plochy do 30%</t>
  </si>
  <si>
    <t>-1128512659</t>
  </si>
  <si>
    <t>"m.č.101-104:" (5,15+12,0)*2,95</t>
  </si>
  <si>
    <t>"m.č.105:" (5,0+12,0)*2*2,75</t>
  </si>
  <si>
    <t>"m.č.106:" (10,3+5,2)*2*2,75</t>
  </si>
  <si>
    <t>"m.č.107-109:" (6,35+12,0)*4,43</t>
  </si>
  <si>
    <t>"m.č.110-113:" (6,05+5,2+2,4)*9,58</t>
  </si>
  <si>
    <t>"m.č.202:" (6,35+12,0)*4,35</t>
  </si>
  <si>
    <t>612315302</t>
  </si>
  <si>
    <t>Vápenná štuková omítka ostění nebo nadpraží</t>
  </si>
  <si>
    <t>77923247</t>
  </si>
  <si>
    <t>"m.č.101:" (2,6+2,55*2)*0,3</t>
  </si>
  <si>
    <t>"m.č.102:" (2,6+2,55*2)*0,3</t>
  </si>
  <si>
    <t>"m.č.103:" (2,6+2,55*2)*0,3</t>
  </si>
  <si>
    <t>"m.č.104:" (1,0+2,2*2)*0,3+(1,0+2,17*2)*0,3</t>
  </si>
  <si>
    <t>"m.č.107:" (2,8+2,45*2)*0,3</t>
  </si>
  <si>
    <t>"m.č.109:" (1,65*2+3,85*4)*0,3</t>
  </si>
  <si>
    <t>"sací komora:" (1,25+5,9*2)*0,45</t>
  </si>
  <si>
    <t>50</t>
  </si>
  <si>
    <t>612142001</t>
  </si>
  <si>
    <t>Potažení vnitřních stěn sklovláknitým pletivem vtlačeným do tenkovrstvé hmoty</t>
  </si>
  <si>
    <t>1685363632</t>
  </si>
  <si>
    <t>51</t>
  </si>
  <si>
    <t>611131301</t>
  </si>
  <si>
    <t>Cementový postřik vnitřních stropů nanášený celoplošně strojně</t>
  </si>
  <si>
    <t>2007605595</t>
  </si>
  <si>
    <t>"m.č.203:" 1,4*4,5*2+1,4*5,2</t>
  </si>
  <si>
    <t>52</t>
  </si>
  <si>
    <t>612131301</t>
  </si>
  <si>
    <t>Cementový postřik vnitřních stěn nanášený celoplošně strojně</t>
  </si>
  <si>
    <t>1796386698</t>
  </si>
  <si>
    <t>Nové zdivo a dozdívky</t>
  </si>
  <si>
    <t>"m.č.101:" (2,15+3,8)*2,95+0,675*2,55+0,6*0,6+0,25*1,8</t>
  </si>
  <si>
    <t>"m.č.102:" (2,15*2+4,0)*2,95+(0,775+0,625)*2,55</t>
  </si>
  <si>
    <t>"m.č.103:" (2,15+3,8)*2,95+0,552*2,55+0,6*2,1+0,3*1,2</t>
  </si>
  <si>
    <t>"m.č.104:" 12,0*2,95+1,0*1,8+1,2*1,2+0,9*2,1+0,7*2,1+0,95*1,2</t>
  </si>
  <si>
    <t>"m.č.105:" 0,85*1,6+1,2*1,2+0,9*2,1+0,7*2,1+0,85*1,2</t>
  </si>
  <si>
    <t>"m.č.107:" 1,05*0,25*3+(0,5+2,2+0,75)*4,43+(0,5+0,2)*2,45</t>
  </si>
  <si>
    <t>"m.č.109:" 1,05*0,25+(0,5+2,2+0,75)*4,43</t>
  </si>
  <si>
    <t>"m.č.110:" 5,2*9,18+1,7*2,2-0,9*2,1+(0,5+0,3)*2,2</t>
  </si>
  <si>
    <t>"m.č.111:" 1,8*2,45</t>
  </si>
  <si>
    <t>"m.č.112:" 1,8*2,85</t>
  </si>
  <si>
    <t>"m.č.201:" 0,55*1,0</t>
  </si>
  <si>
    <t>"m.č.203:" 5,2*9,18+1,0*0,5*2</t>
  </si>
  <si>
    <t>53</t>
  </si>
  <si>
    <t>612321321</t>
  </si>
  <si>
    <t>Vápenocementová omítka hladká jednovrstvá vnitřních stěn nanášená strojně</t>
  </si>
  <si>
    <t>871719411</t>
  </si>
  <si>
    <t>54</t>
  </si>
  <si>
    <t>611321341</t>
  </si>
  <si>
    <t>Vápenocementová omítka štuková dvouvrstvá vnitřních stropů rovných nanášená strojně</t>
  </si>
  <si>
    <t>265057134</t>
  </si>
  <si>
    <t>55</t>
  </si>
  <si>
    <t>612321341</t>
  </si>
  <si>
    <t>Vápenocementová omítka štuková dvouvrstvá vnitřních stěn nanášená strojně</t>
  </si>
  <si>
    <t>-1420371894</t>
  </si>
  <si>
    <t>56</t>
  </si>
  <si>
    <t>619991011</t>
  </si>
  <si>
    <t>Obalení konstrukcí a prvků fólií přilepenou lepící páskou</t>
  </si>
  <si>
    <t>796942582</t>
  </si>
  <si>
    <t>2,6*2,55*3+1,0*2,17*2+0,85*1,6+2,8*2,45+1,1*2,2+1,6*2,55+0,6*0,9*3+1,5*1,8*3</t>
  </si>
  <si>
    <t>1,4*0,77*3+1,15*1,0+1,2*1,95*3</t>
  </si>
  <si>
    <t>57</t>
  </si>
  <si>
    <t>622143003</t>
  </si>
  <si>
    <t>Montáž omítkových plastových nebo pozinkovaných rohových profilů s tkaninou</t>
  </si>
  <si>
    <t>-1315629556</t>
  </si>
  <si>
    <t>Vnitřní zdivo</t>
  </si>
  <si>
    <t>4,43*2+2,2+3,85+2,45+2,55*4+2,2*2+6,1*2+2,6*3+1,1+1,25+1,85+1,4+1,0*2+2,8</t>
  </si>
  <si>
    <t>58</t>
  </si>
  <si>
    <t>590514860</t>
  </si>
  <si>
    <t>lišta rohová PVC 10/15cm s tkaninou</t>
  </si>
  <si>
    <t>1206610133</t>
  </si>
  <si>
    <t>59</t>
  </si>
  <si>
    <t>622143004</t>
  </si>
  <si>
    <t>Montáž omítkových samolepících začišťovacích profilů pro spojení s okenním rámem</t>
  </si>
  <si>
    <t>576062058</t>
  </si>
  <si>
    <t>(1,0+2,17*2)*2+(2,8+2,45*2)+(2,6+2,55*2)*3+(1,6+2,55*2)+(1,1+2,2*2)</t>
  </si>
  <si>
    <t>60</t>
  </si>
  <si>
    <t>59051476</t>
  </si>
  <si>
    <t>profil okenní začišťovací se sklovláknitou armovací tkaninou 9 mm/2,4 m</t>
  </si>
  <si>
    <t>316016359</t>
  </si>
  <si>
    <t>62</t>
  </si>
  <si>
    <t>Úprava povrchů vnější</t>
  </si>
  <si>
    <t>2040591146</t>
  </si>
  <si>
    <t>59051510</t>
  </si>
  <si>
    <t>profil okenní s nepřiznanou podomítkovou okapnicí PVC 2,0 m</t>
  </si>
  <si>
    <t>768764517</t>
  </si>
  <si>
    <t>2,6*3+1,0+0,85+2,8+1,1+1,6+0,6*3+1,5*3</t>
  </si>
  <si>
    <t>1,4*3+1,15+1,2*3</t>
  </si>
  <si>
    <t>63</t>
  </si>
  <si>
    <t>59051486</t>
  </si>
  <si>
    <t>-417004590</t>
  </si>
  <si>
    <t>2*2,55*3+2*2,17*2+2*1,6+2*2,45+2*2,2+2*2,55+2*0,9*3+2*1,8*3</t>
  </si>
  <si>
    <t>2*0,77*3+2*1,0+2*1,95*3</t>
  </si>
  <si>
    <t>64</t>
  </si>
  <si>
    <t>1488067761</t>
  </si>
  <si>
    <t>65</t>
  </si>
  <si>
    <t>963976690</t>
  </si>
  <si>
    <t>66</t>
  </si>
  <si>
    <t>622252002</t>
  </si>
  <si>
    <t>Montáž ostatních lišt kontaktního zateplení</t>
  </si>
  <si>
    <t>2074594927</t>
  </si>
  <si>
    <t>67</t>
  </si>
  <si>
    <t>59051512</t>
  </si>
  <si>
    <t>profil parapetní se sklovláknitou armovací tkaninou PVC 2 m</t>
  </si>
  <si>
    <t>-612081829</t>
  </si>
  <si>
    <t>0,85+1,5*3</t>
  </si>
  <si>
    <t>68</t>
  </si>
  <si>
    <t>622325101</t>
  </si>
  <si>
    <t>Oprava vnější vápenocementové hladké omítky složitosti 1 stěn v rozsahu do 10%</t>
  </si>
  <si>
    <t>-203705568</t>
  </si>
  <si>
    <t>Pohled jižní</t>
  </si>
  <si>
    <t>18,7*10,2</t>
  </si>
  <si>
    <t>Pohled severní</t>
  </si>
  <si>
    <t>18,7*6,45+0,38*0,3*2+18,7*3,77-2,6*2,5*3</t>
  </si>
  <si>
    <t>Pohled západní</t>
  </si>
  <si>
    <t>10,75*(3,45+2,9)/2+0,3*0,5+6,95*10,0-1,15*1,0*2-1,1*2,175-0,6*0,9*3-1,6*2,55-1,2*1,95*3</t>
  </si>
  <si>
    <t>Pohled východní</t>
  </si>
  <si>
    <t>10,75*(3,45+2,9)/2+0,3*0,5+6,95*10,0-1,4*0,8-1,0*2,45-1,8*1,5*3-2,8*2,45-1,0*2,2-1,6*2,2-0,85*1,3</t>
  </si>
  <si>
    <t>69</t>
  </si>
  <si>
    <t>629995101</t>
  </si>
  <si>
    <t>Očištění vnějších ploch tlakovou vodou</t>
  </si>
  <si>
    <t>2039894962</t>
  </si>
  <si>
    <t>70</t>
  </si>
  <si>
    <t>622131101</t>
  </si>
  <si>
    <t>Cementový postřik vnějších stěn nanášený celoplošně ručně</t>
  </si>
  <si>
    <t>-541514102</t>
  </si>
  <si>
    <t>Dozdívky</t>
  </si>
  <si>
    <t>1,5*2,55*2+0,6*0,6+1,45*1,8+0,85*1,6+0,5*2,45+1,05*0,25*4+1,0*0,55*2+0,5*2,2</t>
  </si>
  <si>
    <t>0,55*1,0+1,0*2,5+0,5*0,35+1,0*0,5+0,5*0,3*2</t>
  </si>
  <si>
    <t>71</t>
  </si>
  <si>
    <t>622321141</t>
  </si>
  <si>
    <t>Vápenocementová omítka štuková dvouvrstvá vnějších stěn nanášená ručně</t>
  </si>
  <si>
    <t>1961131788</t>
  </si>
  <si>
    <t>72</t>
  </si>
  <si>
    <t>629991011</t>
  </si>
  <si>
    <t>Zakrytí výplní otvorů a svislých ploch fólií přilepenou lepící páskou</t>
  </si>
  <si>
    <t>-312151402</t>
  </si>
  <si>
    <t>Podlahy a podlahové konstrukce</t>
  </si>
  <si>
    <t>73</t>
  </si>
  <si>
    <t>631341133</t>
  </si>
  <si>
    <t>Mazanina tl do 240 mm z betonu lehkého keramického LC 16/18</t>
  </si>
  <si>
    <t>-854799865</t>
  </si>
  <si>
    <t>"m.č.109:" 1,4*5,2*0,35</t>
  </si>
  <si>
    <t>74</t>
  </si>
  <si>
    <t>631311125</t>
  </si>
  <si>
    <t>Mazanina tl do 120 mm z betonu prostého bez zvýšených nároků na prostředí tř. C 20/25</t>
  </si>
  <si>
    <t>303291646</t>
  </si>
  <si>
    <t>Zalívka vln</t>
  </si>
  <si>
    <t>1,7*0,68*8*0,12</t>
  </si>
  <si>
    <t>podlaha na mezistropech</t>
  </si>
  <si>
    <t>(1,55*4,525*2+1,55*5,65)*0,06</t>
  </si>
  <si>
    <t>Dolnění podlah - vrchní část</t>
  </si>
  <si>
    <t>"m.č.107:" 0,9*0,3*0,1+0,9*0,3*0,1+6,0*1,0*0,1</t>
  </si>
  <si>
    <t>ČEZ</t>
  </si>
  <si>
    <t>"m.č.104:" 2,0*0,8*0,1</t>
  </si>
  <si>
    <t>75</t>
  </si>
  <si>
    <t>631311132</t>
  </si>
  <si>
    <t>Mazanina tl do 240 mm z betonu prostého bez zvýšených nároků na prostředí tř. C 8/10</t>
  </si>
  <si>
    <t>2086679370</t>
  </si>
  <si>
    <t>6,8*3,8*0,15*1,035</t>
  </si>
  <si>
    <t>"m.č.104:" 2,0*0,8*0,15</t>
  </si>
  <si>
    <t>76</t>
  </si>
  <si>
    <t>631311136</t>
  </si>
  <si>
    <t>Mazanina tl do 240 mm z betonu prostého bez zvýšených nároků na prostředí tř. C 25/30</t>
  </si>
  <si>
    <t>378880943</t>
  </si>
  <si>
    <t>"m.č.109:" 5,2*0,95*0,3</t>
  </si>
  <si>
    <t>77</t>
  </si>
  <si>
    <t>631319023</t>
  </si>
  <si>
    <t>Příplatek k mazanině tl do 240 mm za přehlazení s poprášením cementem</t>
  </si>
  <si>
    <t>-561896958</t>
  </si>
  <si>
    <t>78</t>
  </si>
  <si>
    <t>631319022</t>
  </si>
  <si>
    <t>Příplatek k mazanině tl do 120 mm za přehlazení s poprášením cementem</t>
  </si>
  <si>
    <t>573603736</t>
  </si>
  <si>
    <t>79</t>
  </si>
  <si>
    <t>631351101</t>
  </si>
  <si>
    <t>Zřízení bednění rýh a hran v podlahách</t>
  </si>
  <si>
    <t>-842838504</t>
  </si>
  <si>
    <t>1,55*5*0,06</t>
  </si>
  <si>
    <t>80</t>
  </si>
  <si>
    <t>631351102</t>
  </si>
  <si>
    <t>Odstranění bednění rýh a hran v podlahách</t>
  </si>
  <si>
    <t>1320586352</t>
  </si>
  <si>
    <t>81</t>
  </si>
  <si>
    <t>771591111</t>
  </si>
  <si>
    <t>Nátěr penetrační na podlahu</t>
  </si>
  <si>
    <t>-1887915354</t>
  </si>
  <si>
    <t>"m.č.107:" 64,6</t>
  </si>
  <si>
    <t>"m.č.108:" 8,9</t>
  </si>
  <si>
    <t>"m.č.110:" 12,5</t>
  </si>
  <si>
    <t>"m.č.203:" 7,3</t>
  </si>
  <si>
    <t>Dobetonávky</t>
  </si>
  <si>
    <t>"m.č.107:" 0,9*0,3+0,9*0,3+6,0*2,0</t>
  </si>
  <si>
    <t>V místě nové příčky</t>
  </si>
  <si>
    <t>(12,0+2,15*2)*0,3</t>
  </si>
  <si>
    <t>82</t>
  </si>
  <si>
    <t>631312131</t>
  </si>
  <si>
    <t>Doplnění dosavadních mazanin betonem prostým plochy do 4 m2 tloušťky přes 80 mm</t>
  </si>
  <si>
    <t>831962894</t>
  </si>
  <si>
    <t>"m.č.107:" 0,9*0,3*0,1+0,9*0,3*0,1+6,0*2,0*0,1</t>
  </si>
  <si>
    <t>"m.č.111:" 2,1*2,8*0,4</t>
  </si>
  <si>
    <t>(12,0+2,15*2)*0,3*(0,15+0,1)</t>
  </si>
  <si>
    <t>Označení dle stávajícího stavu</t>
  </si>
  <si>
    <t>"m.č.106:" (9,7*2+3,15)*0,4*0,1</t>
  </si>
  <si>
    <t>"m.č.107:" (10,9+12,0)*0,8*0,1+1,5*0,6*0,1</t>
  </si>
  <si>
    <t>83</t>
  </si>
  <si>
    <t>631341162</t>
  </si>
  <si>
    <t>Doplnění dosavadních mazanin plochy přes 1 do 4 m2 betonem lehkým keramickým tl přes 80 mm</t>
  </si>
  <si>
    <t>1043282676</t>
  </si>
  <si>
    <t>Dolnění podlah - spodní část</t>
  </si>
  <si>
    <t>"m.č.107:" 0,9*0,3*0,1+0,9*0,3*0,3+6,0*2,0*0,25</t>
  </si>
  <si>
    <t>"m.č.109:" 5,2*1,0*0,6</t>
  </si>
  <si>
    <t>"m.č.110:" 5,2*1,0*0,35</t>
  </si>
  <si>
    <t>Ostatní konstrukce a práce-bourání</t>
  </si>
  <si>
    <t>94</t>
  </si>
  <si>
    <t>Lešení a stavební výtahy</t>
  </si>
  <si>
    <t>84</t>
  </si>
  <si>
    <t>941211111</t>
  </si>
  <si>
    <t>Montáž lešení řadového rámového lehkého zatížení do 200 kg/m2 š do 0,9 m v do 10 m</t>
  </si>
  <si>
    <t>1827038855</t>
  </si>
  <si>
    <t>(17,7+20,7)*2*2,45</t>
  </si>
  <si>
    <t>(6,95+20,7)*2*5,0</t>
  </si>
  <si>
    <t>85</t>
  </si>
  <si>
    <t>941211211</t>
  </si>
  <si>
    <t>Příplatek k lešení řadovému rámovému lehkému š 0,9 m v do 25 m za první a ZKD den použití</t>
  </si>
  <si>
    <t>-1319077215</t>
  </si>
  <si>
    <t>"viz pol.941211112 - předpoklad 50 dní:" 464,66*50</t>
  </si>
  <si>
    <t>86</t>
  </si>
  <si>
    <t>941211811</t>
  </si>
  <si>
    <t>Demontáž lešení řadového rámového lehkého zatížení do 200 kg/m2 š do 0,9 m v do 10 m</t>
  </si>
  <si>
    <t>954472087</t>
  </si>
  <si>
    <t>87</t>
  </si>
  <si>
    <t>944611111</t>
  </si>
  <si>
    <t>Montáž ochranné plachty z textilie z umělých vláken</t>
  </si>
  <si>
    <t>-1283268099</t>
  </si>
  <si>
    <t>(17,7+20,7)*2*3,95</t>
  </si>
  <si>
    <t>(6,95+20,7)*2*6,75</t>
  </si>
  <si>
    <t>88</t>
  </si>
  <si>
    <t>944611211</t>
  </si>
  <si>
    <t>Příplatek k ochranné plachtě za první a ZKD den použití</t>
  </si>
  <si>
    <t>1936887279</t>
  </si>
  <si>
    <t>"předpoklad 50 dní:" 676,635*50</t>
  </si>
  <si>
    <t>89</t>
  </si>
  <si>
    <t>944611811</t>
  </si>
  <si>
    <t>Demontáž ochranné plachty z textilie z umělých vláken</t>
  </si>
  <si>
    <t>1363485881</t>
  </si>
  <si>
    <t>90</t>
  </si>
  <si>
    <t>949101112</t>
  </si>
  <si>
    <t>Lešení pomocné pro objekty pozemních staveb s lešeňovou podlahou v do 3,5 m zatížení do 150 kg/m2</t>
  </si>
  <si>
    <t>1374930415</t>
  </si>
  <si>
    <t xml:space="preserve">- lešení pro bednění, betonáž, zdění, omítky, obklady, </t>
  </si>
  <si>
    <t xml:space="preserve">  montáž výplní otvorů, montáž podhledů, AKU obkladů,</t>
  </si>
  <si>
    <t xml:space="preserve">  montáž instalací ve větších výškách, </t>
  </si>
  <si>
    <t xml:space="preserve">  ostatní drobné stavební práce, zednické výpomoci atd.</t>
  </si>
  <si>
    <t>389,9*3,0</t>
  </si>
  <si>
    <t>95</t>
  </si>
  <si>
    <t>Různé dokončovací konstrukce a práce pozemních staveb</t>
  </si>
  <si>
    <t>91</t>
  </si>
  <si>
    <t>952901221</t>
  </si>
  <si>
    <t>Vyčištění budov průmyslových objektů při jakékoliv výšce podlaží</t>
  </si>
  <si>
    <t>2029578027</t>
  </si>
  <si>
    <t>8,7+9,1+8,7+33,9+61,3+54,5+64,6+8,9+11,4+12,5+5,1+2,2+1,6</t>
  </si>
  <si>
    <t>23,9+76,2+7,3</t>
  </si>
  <si>
    <t>92</t>
  </si>
  <si>
    <t>953961212</t>
  </si>
  <si>
    <t>Kotvy chemickou patronou M 10 hl 90 mm do betonu, ŽB nebo kamene s vyvrtáním otvoru</t>
  </si>
  <si>
    <t>-1674535831</t>
  </si>
  <si>
    <t>"Pol.č.50:" 36</t>
  </si>
  <si>
    <t>93</t>
  </si>
  <si>
    <t>953965115</t>
  </si>
  <si>
    <t>Kotevní šroub pro chemické kotvy M 10 dl 130 mm</t>
  </si>
  <si>
    <t>-338741780</t>
  </si>
  <si>
    <t>953961214</t>
  </si>
  <si>
    <t>Kotvy chemickou patronou M 16 hl 125 mm do betonu, ŽB nebo kamene s vyvrtáním otvoru</t>
  </si>
  <si>
    <t>-1790031994</t>
  </si>
  <si>
    <t>"Pol.č.40-43:" 8</t>
  </si>
  <si>
    <t>Schodiště</t>
  </si>
  <si>
    <t>"Pol.č.20-24:" 4</t>
  </si>
  <si>
    <t>místnost s nádržemi</t>
  </si>
  <si>
    <t>"Pol.č.60-65:" 16</t>
  </si>
  <si>
    <t>953965131</t>
  </si>
  <si>
    <t>Kotevní šroub pro chemické kotvy M 16 dl 190 mm</t>
  </si>
  <si>
    <t>1860551038</t>
  </si>
  <si>
    <t>96</t>
  </si>
  <si>
    <t>953965_R2</t>
  </si>
  <si>
    <t>Vodotěsné zaizolování stávajících kabelů ve stávajícím prostupu 1000x500 mm, D+M</t>
  </si>
  <si>
    <t>-903526577</t>
  </si>
  <si>
    <t>Podrobný popis viz PD</t>
  </si>
  <si>
    <t>-dělene chráničky</t>
  </si>
  <si>
    <t>-zabetonování</t>
  </si>
  <si>
    <t>97</t>
  </si>
  <si>
    <t>953965_R1</t>
  </si>
  <si>
    <t>Provedení nosu u okapové hrany vyšší střechy, D+M</t>
  </si>
  <si>
    <t>-2013302723</t>
  </si>
  <si>
    <t>-cetris desky</t>
  </si>
  <si>
    <t>-xps izolace</t>
  </si>
  <si>
    <t>17,95-1,0</t>
  </si>
  <si>
    <t>98</t>
  </si>
  <si>
    <t>388995214</t>
  </si>
  <si>
    <t>Chránička kabelů z trub HDPE v římse DN 160</t>
  </si>
  <si>
    <t>741098933</t>
  </si>
  <si>
    <t xml:space="preserve">ČEZ </t>
  </si>
  <si>
    <t>2,5*4</t>
  </si>
  <si>
    <t>99</t>
  </si>
  <si>
    <t>-82281596</t>
  </si>
  <si>
    <t>Zasypání stávajících kanálů</t>
  </si>
  <si>
    <t>"m.č.106:" (9,7*2+3,15)*0,4*0,45</t>
  </si>
  <si>
    <t>"m.č.107:" (10,9+12,0)*0,8*0,8+1,5*0,6*0,8</t>
  </si>
  <si>
    <t>100</t>
  </si>
  <si>
    <t>58337344</t>
  </si>
  <si>
    <t>štěrkopísek frakce 0/32</t>
  </si>
  <si>
    <t>-1083310912</t>
  </si>
  <si>
    <t>19,435*2 'Přepočtené koeficientem množství</t>
  </si>
  <si>
    <t>Bourání konstrukcí</t>
  </si>
  <si>
    <t>101</t>
  </si>
  <si>
    <t>764002841</t>
  </si>
  <si>
    <t>Demontáž oplechování horních ploch zdí a nadezdívek do suti</t>
  </si>
  <si>
    <t>2101149835</t>
  </si>
  <si>
    <t>zastřešení sací komory</t>
  </si>
  <si>
    <t>(3,3+2,0)*2*3</t>
  </si>
  <si>
    <t>střecha</t>
  </si>
  <si>
    <t>18,7+10,755+6,95*2+18,1</t>
  </si>
  <si>
    <t>102</t>
  </si>
  <si>
    <t>764002871</t>
  </si>
  <si>
    <t>Demontáž lemování zdí do suti</t>
  </si>
  <si>
    <t>-645058856</t>
  </si>
  <si>
    <t>18,7</t>
  </si>
  <si>
    <t>103</t>
  </si>
  <si>
    <t>764004801</t>
  </si>
  <si>
    <t>Demontáž podokapního žlabu do suti</t>
  </si>
  <si>
    <t>1530113013</t>
  </si>
  <si>
    <t>10,75+18,7</t>
  </si>
  <si>
    <t>104</t>
  </si>
  <si>
    <t>764004861</t>
  </si>
  <si>
    <t>Demontáž svodu do suti</t>
  </si>
  <si>
    <t>1214260036</t>
  </si>
  <si>
    <t>26,0</t>
  </si>
  <si>
    <t>105</t>
  </si>
  <si>
    <t>764002851</t>
  </si>
  <si>
    <t>Demontáž oplechování parapetů do suti</t>
  </si>
  <si>
    <t>200782212</t>
  </si>
  <si>
    <t>1,45+1,4*2+0,85*2+0,6*7</t>
  </si>
  <si>
    <t>106</t>
  </si>
  <si>
    <t>764002811</t>
  </si>
  <si>
    <t>Demontáž okapového plechu do suti v krytině povlakové</t>
  </si>
  <si>
    <t>-783136493</t>
  </si>
  <si>
    <t>10,45+18,1</t>
  </si>
  <si>
    <t>107</t>
  </si>
  <si>
    <t>767641800</t>
  </si>
  <si>
    <t>Demontáž zárubní dveří odřezáním plochy do 2,5 m2</t>
  </si>
  <si>
    <t>-518981619</t>
  </si>
  <si>
    <t>108</t>
  </si>
  <si>
    <t>767641805</t>
  </si>
  <si>
    <t>Demontáž zárubní dveří odřezáním plochy přes 2,5 do 4,5 m2</t>
  </si>
  <si>
    <t>-1778896499</t>
  </si>
  <si>
    <t>109</t>
  </si>
  <si>
    <t>767691822</t>
  </si>
  <si>
    <t>Vyvěšení nebo zavěšení kovových křídel dveří do 2 m2</t>
  </si>
  <si>
    <t>-874137865</t>
  </si>
  <si>
    <t>110</t>
  </si>
  <si>
    <t>968062374</t>
  </si>
  <si>
    <t>Vybourání dřevěných rámů oken zdvojených včetně křídel pl do 1 m2</t>
  </si>
  <si>
    <t>-121647517</t>
  </si>
  <si>
    <t>0,6*0,9*7</t>
  </si>
  <si>
    <t>0,6*0,4*3</t>
  </si>
  <si>
    <t>111</t>
  </si>
  <si>
    <t>968072355</t>
  </si>
  <si>
    <t>Vybourání kovových rámů oken zdvojených včetně křídel pl do 2 m2</t>
  </si>
  <si>
    <t>1307511989</t>
  </si>
  <si>
    <t>m.č.106</t>
  </si>
  <si>
    <t>1,45*1,2+0,85*1,2+1,2*1,2</t>
  </si>
  <si>
    <t>112</t>
  </si>
  <si>
    <t>767996701</t>
  </si>
  <si>
    <t>Demontáž atypických zámečnických konstrukcí řezáním hmotnosti jednotlivých dílů do 50 kg</t>
  </si>
  <si>
    <t>kg</t>
  </si>
  <si>
    <t>1099016751</t>
  </si>
  <si>
    <t>"odhad:" 200,0*3</t>
  </si>
  <si>
    <t>Mřížky, mříže, zábradlí a žebříky na fasádě</t>
  </si>
  <si>
    <t>"odhad:" 300,0</t>
  </si>
  <si>
    <t>Zákrytový plech</t>
  </si>
  <si>
    <t>Schůdky strojovna</t>
  </si>
  <si>
    <t>"odhad:" 100,0</t>
  </si>
  <si>
    <t>Zábradli ke trafám</t>
  </si>
  <si>
    <t>"odhad:" 50,0*2</t>
  </si>
  <si>
    <t>Žebřík z m.č.108 do m.č.202</t>
  </si>
  <si>
    <t>Větrací mřížky</t>
  </si>
  <si>
    <t>113</t>
  </si>
  <si>
    <t>767996702</t>
  </si>
  <si>
    <t>Demontáž atypických zámečnických konstrukcí řezáním hmotnosti jednotlivých dílů do 100 kg</t>
  </si>
  <si>
    <t>-1411537876</t>
  </si>
  <si>
    <t>Zákrytový plech v m.č.106 a 107</t>
  </si>
  <si>
    <t>"m.č.106:" (9,7*2+3,15)*0,4*65</t>
  </si>
  <si>
    <t>"m.č.107:" (10,9+12,0)*0,8*65+1,5*65</t>
  </si>
  <si>
    <t>114</t>
  </si>
  <si>
    <t>963074_R1</t>
  </si>
  <si>
    <t xml:space="preserve">Vybourání konstr z ocelových nosníků </t>
  </si>
  <si>
    <t>-816728149</t>
  </si>
  <si>
    <t>Pod trafem</t>
  </si>
  <si>
    <t>1,5*6</t>
  </si>
  <si>
    <t>115</t>
  </si>
  <si>
    <t>767112_R1</t>
  </si>
  <si>
    <t>Demontáž stěn svařovaných s výplní s osinkocementových desek</t>
  </si>
  <si>
    <t>1619152871</t>
  </si>
  <si>
    <t>"m.č.108:" 2,4*4,15*7</t>
  </si>
  <si>
    <t>"m.č.202:" 2,4*4,35*10</t>
  </si>
  <si>
    <t>116</t>
  </si>
  <si>
    <t>767122812</t>
  </si>
  <si>
    <t>Demontáž stěn s výplní z drátěné sítě, svařovaných</t>
  </si>
  <si>
    <t>-496648817</t>
  </si>
  <si>
    <t>"m.č.108:" 5,9*2,2*2+2,2*2,2</t>
  </si>
  <si>
    <t>"m.č.202:" 10,0*2,2*2</t>
  </si>
  <si>
    <t>117</t>
  </si>
  <si>
    <t>963051113</t>
  </si>
  <si>
    <t>Bourání ŽB stropů deskových tl přes 80 mm</t>
  </si>
  <si>
    <t>1095950434</t>
  </si>
  <si>
    <t>balkon</t>
  </si>
  <si>
    <t>2,0*0,8*0,15</t>
  </si>
  <si>
    <t>118</t>
  </si>
  <si>
    <t>767392802</t>
  </si>
  <si>
    <t>Demontáž krytin střech z plechů šroubovaných</t>
  </si>
  <si>
    <t>888845644</t>
  </si>
  <si>
    <t>3,3*2,0*3</t>
  </si>
  <si>
    <t>119</t>
  </si>
  <si>
    <t>762341831</t>
  </si>
  <si>
    <t>Demontáž bednění střech z desek měkkých</t>
  </si>
  <si>
    <t>-1082386004</t>
  </si>
  <si>
    <t>120</t>
  </si>
  <si>
    <t>713140813</t>
  </si>
  <si>
    <t>Odstranění tepelné izolace střech nadstřešní volně kladené z vláknitých materiálů tl přes 100 mm</t>
  </si>
  <si>
    <t>-1201827073</t>
  </si>
  <si>
    <t>10,45*18,7+6,65*18,1</t>
  </si>
  <si>
    <t>121</t>
  </si>
  <si>
    <t>712300833</t>
  </si>
  <si>
    <t>Odstranění povlakové krytiny střech do 10° třívrstvé</t>
  </si>
  <si>
    <t>74233023</t>
  </si>
  <si>
    <t>(18,7*2+10,45)*0,4+(6,65*2+18,1)*0,4</t>
  </si>
  <si>
    <t>122</t>
  </si>
  <si>
    <t>962031133</t>
  </si>
  <si>
    <t>Bourání příček z cihel pálených na MVC tl do 150 mm</t>
  </si>
  <si>
    <t>-1103797524</t>
  </si>
  <si>
    <t>"m.č.103:" 1,8*4,5-0,8*2,0</t>
  </si>
  <si>
    <t>123</t>
  </si>
  <si>
    <t>962081141</t>
  </si>
  <si>
    <t>Bourání příček ze skleněných tvárnic tl do 150 mm</t>
  </si>
  <si>
    <t>711410727</t>
  </si>
  <si>
    <t>1,4*1,2*2</t>
  </si>
  <si>
    <t>0,8*1,6*2</t>
  </si>
  <si>
    <t>1,45*1,8</t>
  </si>
  <si>
    <t>124</t>
  </si>
  <si>
    <t>964011211</t>
  </si>
  <si>
    <t>Vybourání ŽB překladů prefabrikovaných dl do 3 m hmotnosti do 50 kg/m</t>
  </si>
  <si>
    <t>-1320008365</t>
  </si>
  <si>
    <t>0,9*0,45*0,15*4</t>
  </si>
  <si>
    <t>1,2*0,15*0,15</t>
  </si>
  <si>
    <t>2,0*0,3*0,15*2</t>
  </si>
  <si>
    <t>1,3*0,3*0,15*2</t>
  </si>
  <si>
    <t>2,1*0,3*0,15</t>
  </si>
  <si>
    <t>125</t>
  </si>
  <si>
    <t>964073211</t>
  </si>
  <si>
    <t>Vybourání válcovaných nosníků ze zdiva cihelného dl do 4 m hmotnosti 10 kg/m</t>
  </si>
  <si>
    <t>578175733</t>
  </si>
  <si>
    <t>0,9*0,015*2*4</t>
  </si>
  <si>
    <t>1,2*0,015</t>
  </si>
  <si>
    <t>2,0*0,015*2*2</t>
  </si>
  <si>
    <t>1,3*0,015*2*2</t>
  </si>
  <si>
    <t>2,1*0,015*2</t>
  </si>
  <si>
    <t>126</t>
  </si>
  <si>
    <t>974032164</t>
  </si>
  <si>
    <t>Vysekání rýh ve stěnách nebo příčkách z dutých cihel nebo tvárnic hl do 150 mm š do 150 mm</t>
  </si>
  <si>
    <t>549128940</t>
  </si>
  <si>
    <t>Pro uložení PZD desek</t>
  </si>
  <si>
    <t>4,5+4,5+5,65</t>
  </si>
  <si>
    <t>127</t>
  </si>
  <si>
    <t>974031666</t>
  </si>
  <si>
    <t>Vysekání rýh ve zdivu cihelném pro vtahování nosníků hl do 150 mm v do 250 mm</t>
  </si>
  <si>
    <t>-1332196361</t>
  </si>
  <si>
    <t>3,0*2*2</t>
  </si>
  <si>
    <t>1,4*2*3</t>
  </si>
  <si>
    <t>2,1*2*3</t>
  </si>
  <si>
    <t>2,2*2*2</t>
  </si>
  <si>
    <t>1,9*3</t>
  </si>
  <si>
    <t>1,8*2</t>
  </si>
  <si>
    <t>"ČEZ:" 1,4*2</t>
  </si>
  <si>
    <t>128</t>
  </si>
  <si>
    <t>974031668</t>
  </si>
  <si>
    <t>Vysekání rýh ve zdivu cihelném pro vtahování nosníků hl do 150 mm v do 350 mm</t>
  </si>
  <si>
    <t>339372153</t>
  </si>
  <si>
    <t>3,3*2+3,2*3</t>
  </si>
  <si>
    <t>129</t>
  </si>
  <si>
    <t>973031325</t>
  </si>
  <si>
    <t>Vysekání kapes ve zdivu cihelném na MV nebo MVC pl do 0,10 m2 hl do 300 mm</t>
  </si>
  <si>
    <t>-2083827486</t>
  </si>
  <si>
    <t>Pro ocelové profily</t>
  </si>
  <si>
    <t>130</t>
  </si>
  <si>
    <t>962032231</t>
  </si>
  <si>
    <t>Bourání zdiva z cihel pálených nebo vápenopískových na MV nebo MVC přes 1 m3</t>
  </si>
  <si>
    <t>1407233637</t>
  </si>
  <si>
    <t>Stěna m.č.106</t>
  </si>
  <si>
    <t>(10,8*2,55-1,5*2,0*2)*0,3</t>
  </si>
  <si>
    <t>m.č.102</t>
  </si>
  <si>
    <t>2,8*4,5*0,3+1,76*3,85*0,3+1,49*3,85*0,3+1,25*6,1*0,45+0,45*0,9*0,45</t>
  </si>
  <si>
    <t>m.č.108</t>
  </si>
  <si>
    <t>(3,3*2,45-1,0*2,0)*0,3</t>
  </si>
  <si>
    <t>"m.č.201</t>
  </si>
  <si>
    <t>0,45*0,9*0,45</t>
  </si>
  <si>
    <t>"m.č.202</t>
  </si>
  <si>
    <t>atika</t>
  </si>
  <si>
    <t>10,45*0,3*0,5</t>
  </si>
  <si>
    <t>131</t>
  </si>
  <si>
    <t>971033641</t>
  </si>
  <si>
    <t>Vybourání otvorů ve zdivu cihelném pl do 4 m2 na MVC nebo MV tl do 300 mm</t>
  </si>
  <si>
    <t>-561520131</t>
  </si>
  <si>
    <t>"m.č.106:" 1,0*2,17*0,3+1,0*2,1*0,3</t>
  </si>
  <si>
    <t>132</t>
  </si>
  <si>
    <t>972054491</t>
  </si>
  <si>
    <t>Vybourání otvorů v ŽB stropech nebo klenbách pl do 1 m2 tl přes 80 mm</t>
  </si>
  <si>
    <t>318211735</t>
  </si>
  <si>
    <t>"ELE1.08:" 0,6*0,175*0,4*6</t>
  </si>
  <si>
    <t>133</t>
  </si>
  <si>
    <t>971033341</t>
  </si>
  <si>
    <t>Vybourání otvorů ve zdivu cihelném pl do 0,09 m2 na MVC nebo MV tl do 300 mm</t>
  </si>
  <si>
    <t>-1457676826</t>
  </si>
  <si>
    <t>"ELE1.03:" 3</t>
  </si>
  <si>
    <t>"ELE1.04:" 3</t>
  </si>
  <si>
    <t>"ELE1.05:" 3</t>
  </si>
  <si>
    <t>134</t>
  </si>
  <si>
    <t>971033541</t>
  </si>
  <si>
    <t>Vybourání otvorů ve zdivu cihelném pl do 1 m2 na MVC nebo MV tl do 300 mm</t>
  </si>
  <si>
    <t>1409393209</t>
  </si>
  <si>
    <t>"ELE1.07:" 0,85*0,45*0,3</t>
  </si>
  <si>
    <t>1,023*0,488*0,3</t>
  </si>
  <si>
    <t>135</t>
  </si>
  <si>
    <t>971033471</t>
  </si>
  <si>
    <t>Vybourání otvorů ve zdivu cihelném pl do 0,25 m2 na MVC nebo MV tl do 750 mm</t>
  </si>
  <si>
    <t>-408585903</t>
  </si>
  <si>
    <t>"ELE1.02:" 1</t>
  </si>
  <si>
    <t>136</t>
  </si>
  <si>
    <t>971033581</t>
  </si>
  <si>
    <t>Vybourání otvorů ve zdivu cihelném pl do 1 m2 na MVC nebo MV tl do 900 mm</t>
  </si>
  <si>
    <t>-1291037608</t>
  </si>
  <si>
    <t>"ELE2.01:" 5*0,65*0,5*0,75</t>
  </si>
  <si>
    <t>137</t>
  </si>
  <si>
    <t>971033651</t>
  </si>
  <si>
    <t>Vybourání otvorů ve zdivu cihelném pl do 4 m2 na MVC nebo MV tl do 600 mm</t>
  </si>
  <si>
    <t>-1913461848</t>
  </si>
  <si>
    <t>"ELE1.01:" 2,7*1,0*0,45</t>
  </si>
  <si>
    <t>138</t>
  </si>
  <si>
    <t>977151123</t>
  </si>
  <si>
    <t>Jádrové vrty diamantovými korunkami do D 150 mm do stavebních materiálů</t>
  </si>
  <si>
    <t>635674238</t>
  </si>
  <si>
    <t>0,6*4</t>
  </si>
  <si>
    <t>139</t>
  </si>
  <si>
    <t>977151124</t>
  </si>
  <si>
    <t>Jádrové vrty diamantovými korunkami do D 180 mm do stavebních materiálů</t>
  </si>
  <si>
    <t>96061052</t>
  </si>
  <si>
    <t>"ELE1.06:" 0,3*4</t>
  </si>
  <si>
    <t>140</t>
  </si>
  <si>
    <t>965042131</t>
  </si>
  <si>
    <t>Bourání podkladů pod dlažby nebo mazanin betonových nebo z litého asfaltu tl do 100 mm pl do 4 m2</t>
  </si>
  <si>
    <t>1306363816</t>
  </si>
  <si>
    <t>141</t>
  </si>
  <si>
    <t>965042141</t>
  </si>
  <si>
    <t>Bourání podkladů pod dlažby nebo mazanin betonových nebo z litého asfaltu tl do 100 mm pl přes 4 m2</t>
  </si>
  <si>
    <t>1922094967</t>
  </si>
  <si>
    <t>"m.č.201:" 6,05*5,2*0,1</t>
  </si>
  <si>
    <t>Jímka v podlaze</t>
  </si>
  <si>
    <t>0,5*0,5*0,1*2</t>
  </si>
  <si>
    <t>(12,0+2,15*2)*0,3*0,25</t>
  </si>
  <si>
    <t>(6,6+3,3)*0,25</t>
  </si>
  <si>
    <t>142</t>
  </si>
  <si>
    <t>965042231</t>
  </si>
  <si>
    <t>Bourání podkladů pod dlažby nebo mazanin betonových nebo z litého asfaltu tl přes 100 mm pl do 4 m2</t>
  </si>
  <si>
    <t>60845742</t>
  </si>
  <si>
    <t>Základky pod dieselami</t>
  </si>
  <si>
    <t>4,5*2,0*0,15*3</t>
  </si>
  <si>
    <t>143</t>
  </si>
  <si>
    <t>962042320</t>
  </si>
  <si>
    <t>Bourání zdiva nadzákladového z betonu prostého do 1 m3</t>
  </si>
  <si>
    <t>1459998316</t>
  </si>
  <si>
    <t>Schody m.č.106</t>
  </si>
  <si>
    <t>1,0*0,3*0,2*2</t>
  </si>
  <si>
    <t>144</t>
  </si>
  <si>
    <t>963012520</t>
  </si>
  <si>
    <t>Bourání stropů z ŽB desek š přes 300 mm tl přes 140 mm</t>
  </si>
  <si>
    <t>223942636</t>
  </si>
  <si>
    <t>"m.č.102:" 6,05*5,2*0,3</t>
  </si>
  <si>
    <t>145</t>
  </si>
  <si>
    <t>977211111</t>
  </si>
  <si>
    <t>Řezání stěnovou pilou ŽB kcí s výztuží průměru do 16 mm hl do 200 mm</t>
  </si>
  <si>
    <t>-1140045013</t>
  </si>
  <si>
    <t>Balkon</t>
  </si>
  <si>
    <t>2,0</t>
  </si>
  <si>
    <t>Jímky v podlaze</t>
  </si>
  <si>
    <t>0,5*4*2</t>
  </si>
  <si>
    <t>Stropní deska</t>
  </si>
  <si>
    <t>6,05*2+5,2+(0,6+0,175)*2</t>
  </si>
  <si>
    <t>PZD panel</t>
  </si>
  <si>
    <t>1,79</t>
  </si>
  <si>
    <t>Pro nové základy</t>
  </si>
  <si>
    <t>(12,0+2,15*2)*2</t>
  </si>
  <si>
    <t>(6,6+3,3)*2</t>
  </si>
  <si>
    <t>146</t>
  </si>
  <si>
    <t>977211122</t>
  </si>
  <si>
    <t>Řezání stěnovou pilou kcí z cihel nebo tvárnic hl do 350 mm</t>
  </si>
  <si>
    <t>396924389</t>
  </si>
  <si>
    <t>Nové otvory ve zdivu</t>
  </si>
  <si>
    <t>2,55*4+2,17*2+2,45+4,5*2+1,85*6+1,2*3+1,0*2+2,2*2+3,85*4+6,1*2+1,5*2*3+0,5*3+1,023*0,488*2</t>
  </si>
  <si>
    <t>147</t>
  </si>
  <si>
    <t>977312112</t>
  </si>
  <si>
    <t>Řezání stávajících betonových mazanin vyztužených hl do 100 mm</t>
  </si>
  <si>
    <t>105771095</t>
  </si>
  <si>
    <t>"m.č.104:" 2,0*2+0,8</t>
  </si>
  <si>
    <t>148</t>
  </si>
  <si>
    <t>977312113</t>
  </si>
  <si>
    <t>Řezání stávajících betonových mazanin vyztužených hl do 150 mm</t>
  </si>
  <si>
    <t>-1421830290</t>
  </si>
  <si>
    <t>Demolice a sanace</t>
  </si>
  <si>
    <t>149</t>
  </si>
  <si>
    <t>981011314</t>
  </si>
  <si>
    <t>Demolice budov zděných na MVC podíl konstrukcí do 25 % postupným rozebíráním</t>
  </si>
  <si>
    <t>-1292408095</t>
  </si>
  <si>
    <t>Sací komory</t>
  </si>
  <si>
    <t>(2,0+1,35*2)*2,3*3</t>
  </si>
  <si>
    <t>((2,0+1,65*2)*3,95+(2,0+1,85)*2*2,95)*3</t>
  </si>
  <si>
    <t>150</t>
  </si>
  <si>
    <t>981511114</t>
  </si>
  <si>
    <t>Demolice konstrukcí objektů z betonu železového postupným rozebíráním</t>
  </si>
  <si>
    <t>-1387613307</t>
  </si>
  <si>
    <t>Podzemní jímka</t>
  </si>
  <si>
    <t>2,0*2,0*0,3+(2,0+2,0)*2*0,3*1,5</t>
  </si>
  <si>
    <t>151</t>
  </si>
  <si>
    <t>981511116</t>
  </si>
  <si>
    <t>Demolice konstrukcí objektů z betonu prostého postupným rozebíráním</t>
  </si>
  <si>
    <t>-1318335583</t>
  </si>
  <si>
    <t>Základy sacích komor</t>
  </si>
  <si>
    <t>2,0*3,0*0,2+(2,0+3,0*2)*0,6*1,2</t>
  </si>
  <si>
    <t>Přesuny hmot a suti</t>
  </si>
  <si>
    <t>152</t>
  </si>
  <si>
    <t>997013153</t>
  </si>
  <si>
    <t>Vnitrostaveništní doprava suti a vybouraných hmot pro budovy v do 12 m s omezením mechanizace</t>
  </si>
  <si>
    <t>-1475420655</t>
  </si>
  <si>
    <t>153</t>
  </si>
  <si>
    <t>997013501</t>
  </si>
  <si>
    <t>Odvoz suti a vybouraných hmot na skládku nebo meziskládku do 1 km se složením</t>
  </si>
  <si>
    <t>-1451128129</t>
  </si>
  <si>
    <t>154</t>
  </si>
  <si>
    <t>997013509</t>
  </si>
  <si>
    <t>Příplatek k odvozu suti a vybouraných hmot na skládku ZKD 1 km přes 1 km</t>
  </si>
  <si>
    <t>1364696905</t>
  </si>
  <si>
    <t>224,869*34 'Přepočtené koeficientem množství</t>
  </si>
  <si>
    <t>155</t>
  </si>
  <si>
    <t>997013801</t>
  </si>
  <si>
    <t>Poplatek za uložení na skládce (skládkovné) stavebního odpadu betonového kód odpadu 170 101</t>
  </si>
  <si>
    <t>-32585268</t>
  </si>
  <si>
    <t>224,869*0,1 'Přepočtené koeficientem množství</t>
  </si>
  <si>
    <t>156</t>
  </si>
  <si>
    <t>997013802</t>
  </si>
  <si>
    <t>Poplatek za uložení na skládce (skládkovné) stavebního odpadu železobetonového kód odpadu 170 101</t>
  </si>
  <si>
    <t>1279408976</t>
  </si>
  <si>
    <t>157</t>
  </si>
  <si>
    <t>997013803</t>
  </si>
  <si>
    <t>Poplatek za uložení na skládce (skládkovné) stavebního odpadu cihelného kód odpadu 170 102</t>
  </si>
  <si>
    <t>1454816704</t>
  </si>
  <si>
    <t>224,869*0,7 'Přepočtené koeficientem množství</t>
  </si>
  <si>
    <t>158</t>
  </si>
  <si>
    <t>997013831</t>
  </si>
  <si>
    <t>Poplatek za uložení na skládce (skládkovné) stavebního odpadu směsného kód odpadu 170 904</t>
  </si>
  <si>
    <t>-1663759083</t>
  </si>
  <si>
    <t>224,869*0,05 'Přepočtené koeficientem množství</t>
  </si>
  <si>
    <t>159</t>
  </si>
  <si>
    <t>997013814</t>
  </si>
  <si>
    <t>Poplatek za uložení na skládce (skládkovné) stavebního odpadu izolací kód odpadu 170 604</t>
  </si>
  <si>
    <t>1810978023</t>
  </si>
  <si>
    <t>6,0</t>
  </si>
  <si>
    <t>160</t>
  </si>
  <si>
    <t>997013821</t>
  </si>
  <si>
    <t>Poplatek za uložení na skládce (skládkovné) stavebního odpadu s obsahem azbestu kód odpadu 170 605</t>
  </si>
  <si>
    <t>-477130999</t>
  </si>
  <si>
    <t>Osinkocementové desky</t>
  </si>
  <si>
    <t>3,0</t>
  </si>
  <si>
    <t>161</t>
  </si>
  <si>
    <t>998011002</t>
  </si>
  <si>
    <t>Přesun hmot pro budovy zděné v do 12 m</t>
  </si>
  <si>
    <t>872806523</t>
  </si>
  <si>
    <t>233,357*0,5 'Přepočtené koeficientem množství</t>
  </si>
  <si>
    <t>PSV</t>
  </si>
  <si>
    <t>Práce a dodávky PSV</t>
  </si>
  <si>
    <t>711</t>
  </si>
  <si>
    <t>Izolace proti vodě, vlhkosti a plynům</t>
  </si>
  <si>
    <t>162</t>
  </si>
  <si>
    <t>711112012</t>
  </si>
  <si>
    <t>Provedení izolace proti zemní vlhkosti svislé za studena nátěrem tekutou lepenkou</t>
  </si>
  <si>
    <t>-392646969</t>
  </si>
  <si>
    <t>V místě napojení na stávající hydroizolaci</t>
  </si>
  <si>
    <t>(6,6+3,6)*2*0,2</t>
  </si>
  <si>
    <t>163</t>
  </si>
  <si>
    <t>24551030</t>
  </si>
  <si>
    <t>stěrka hydroizolační dvousložková cemento-polymerová vlákny vyztužená proti zemní vlhkosti</t>
  </si>
  <si>
    <t>-566845791</t>
  </si>
  <si>
    <t>36,68*2 'Přepočtené koeficientem množství</t>
  </si>
  <si>
    <t>164</t>
  </si>
  <si>
    <t>711411001</t>
  </si>
  <si>
    <t>Provedení izolace proti tlakové vodě vodorovné za studena nátěrem penetračním</t>
  </si>
  <si>
    <t>1233375807</t>
  </si>
  <si>
    <t>6,6*3,6</t>
  </si>
  <si>
    <t>Pod příčkami</t>
  </si>
  <si>
    <t>"m.č.104:" 2,0*0,8</t>
  </si>
  <si>
    <t>165</t>
  </si>
  <si>
    <t>711412001</t>
  </si>
  <si>
    <t>Provedení izolace proti tlakové vodě svislé za studena nátěrem penetračním</t>
  </si>
  <si>
    <t>828399536</t>
  </si>
  <si>
    <t>(6,6+3,6)*0,5</t>
  </si>
  <si>
    <t>166</t>
  </si>
  <si>
    <t>111631500</t>
  </si>
  <si>
    <t>lak penetrační asfaltový</t>
  </si>
  <si>
    <t>-38210975</t>
  </si>
  <si>
    <t>30,25*0,0003+5,1*0,00035</t>
  </si>
  <si>
    <t>167</t>
  </si>
  <si>
    <t>711441559</t>
  </si>
  <si>
    <t>Provedení izolace proti tlakové vodě vodorovné přitavením pásu NAIP</t>
  </si>
  <si>
    <t>-966250638</t>
  </si>
  <si>
    <t>dvě vrstvy</t>
  </si>
  <si>
    <t>6,6*3,6*2</t>
  </si>
  <si>
    <t>(12,0+2,15*2)*0,3*2</t>
  </si>
  <si>
    <t>"m.č.104:" 2,0*0,8*2</t>
  </si>
  <si>
    <t>168</t>
  </si>
  <si>
    <t>711442559</t>
  </si>
  <si>
    <t>Provedení izolace proti tlakové vodě svislé přitavením pásu NAIP</t>
  </si>
  <si>
    <t>2085954440</t>
  </si>
  <si>
    <t>(6,6+3,6)*0,5*2</t>
  </si>
  <si>
    <t>169</t>
  </si>
  <si>
    <t>62852-R01</t>
  </si>
  <si>
    <t>pás asfaltovaný elastomerbitumenový modifikovaný SBS natavovací, vyztužený skelnou tkaninou, tl. 4 mm, podkladní</t>
  </si>
  <si>
    <t>1200237524</t>
  </si>
  <si>
    <t>60,5/2*1,15+10,2/2*1,2</t>
  </si>
  <si>
    <t>170</t>
  </si>
  <si>
    <t>62852-R02</t>
  </si>
  <si>
    <t>pás asfaltovaný elastomerbitumenový modifikovaný SBS natavovací, vyztužený polyesterovou vložkou, tl. 4 mm, s minerálním posypem, spodní</t>
  </si>
  <si>
    <t>1125632287</t>
  </si>
  <si>
    <t>712</t>
  </si>
  <si>
    <t>Povlakové krytiny</t>
  </si>
  <si>
    <t>171</t>
  </si>
  <si>
    <t>712311101</t>
  </si>
  <si>
    <t>Provedení povlakové krytiny střech do 10° za studena lakem penetračním nebo asfaltovým</t>
  </si>
  <si>
    <t>-1759364879</t>
  </si>
  <si>
    <t>10,45*18,7</t>
  </si>
  <si>
    <t>6,5*17,95</t>
  </si>
  <si>
    <t>172</t>
  </si>
  <si>
    <t>712811101</t>
  </si>
  <si>
    <t>Provedení povlakové krytiny vytažením na konstrukce za studena nátěrem penetračním</t>
  </si>
  <si>
    <t>1784038145</t>
  </si>
  <si>
    <t>(18,7+6,5*2+17,95+1,0+0,3*2)*0,5</t>
  </si>
  <si>
    <t>173</t>
  </si>
  <si>
    <t>-1962632806</t>
  </si>
  <si>
    <t>312,09*0,0003+25,625*0,00035</t>
  </si>
  <si>
    <t>174</t>
  </si>
  <si>
    <t>712331111</t>
  </si>
  <si>
    <t>Provedení povlakové krytiny střech do 10° podkladní vrstvy pásy na sucho samolepící</t>
  </si>
  <si>
    <t>-1712852758</t>
  </si>
  <si>
    <t>Spodní pás</t>
  </si>
  <si>
    <t>(18,7+6,95*2+17,95)*0,3</t>
  </si>
  <si>
    <t>175</t>
  </si>
  <si>
    <t>712831101</t>
  </si>
  <si>
    <t>Provedení povlakové krytiny vytažením na konstrukce pásy na sucho AIP, NAIP nebo tkaninou</t>
  </si>
  <si>
    <t>-1352794140</t>
  </si>
  <si>
    <t>176</t>
  </si>
  <si>
    <t>62852-R04</t>
  </si>
  <si>
    <t xml:space="preserve">pás elasterobitumenový (modifikovaný SBS) podkladní hydroizolační s nosnou vložkou s vysokou odolností, tl. 3,0 mm, za studena samolepicí, včetně kotev  </t>
  </si>
  <si>
    <t>1160307847</t>
  </si>
  <si>
    <t>327,255*1,15+25,625*1,2</t>
  </si>
  <si>
    <t>177</t>
  </si>
  <si>
    <t>712341559</t>
  </si>
  <si>
    <t>Provedení povlakové krytiny střech do 10° pásy NAIP přitavením v plné ploše</t>
  </si>
  <si>
    <t>-1681418738</t>
  </si>
  <si>
    <t>Parotěsná zábrana</t>
  </si>
  <si>
    <t>Horní pás</t>
  </si>
  <si>
    <t>178</t>
  </si>
  <si>
    <t>71284-R01</t>
  </si>
  <si>
    <t>Provedení povlakové krytiny vytažením na konstrukce pásy přitavením a mechanickým přikotvením NAIP vč. dodávky kotevních prvků</t>
  </si>
  <si>
    <t>28552471</t>
  </si>
  <si>
    <t>(18,7+6,5*2+17,95+1,0*0,5+0,5*0,3*2)*0,5</t>
  </si>
  <si>
    <t>179</t>
  </si>
  <si>
    <t>62810-R01</t>
  </si>
  <si>
    <t>pás elastomerobitumenový (modifikovaný SBS) hydroizolační natavovací se skelnou nosnou a Al vložkou, s horní plochou termicky aktivovatalnou, tl.3,8 mm</t>
  </si>
  <si>
    <t>1876703085</t>
  </si>
  <si>
    <t>"vodorobná:" (10,45*18,7+6,5*17,95)*1,15</t>
  </si>
  <si>
    <t>"svislá:" (18,7+6,5*2+17,95+1,0*0,5+0,5*0,3*2)*0,5*1,2</t>
  </si>
  <si>
    <t>180</t>
  </si>
  <si>
    <t>62852-R03</t>
  </si>
  <si>
    <t xml:space="preserve">pás elasterobitumenový modifikovaný vrchní hydroizolační natavovací s polyesterovou nosnou vložkou, s přírodním břidličným posypem a zvýšenou požární odolností, tl. 5,2 mm  </t>
  </si>
  <si>
    <t>-2084598437</t>
  </si>
  <si>
    <t>"vodorovná:" (10,45*18,7+6,5*17,95+(18,7+6,95*2+17,95)*0,3)*1,15</t>
  </si>
  <si>
    <t>181</t>
  </si>
  <si>
    <t>71234-R01</t>
  </si>
  <si>
    <t>Příplatek za liniové mechanické přikotvení povlakové krytiny kotvami na vzd. max. 200 mm do stropní konstrukce včetně dodávky kotev</t>
  </si>
  <si>
    <t>1163541188</t>
  </si>
  <si>
    <t>Po obvodu</t>
  </si>
  <si>
    <t>(10,45+18,7)*2+(6,5+19,95)*2</t>
  </si>
  <si>
    <t>182</t>
  </si>
  <si>
    <t>712363115</t>
  </si>
  <si>
    <t>Provedení povlakové krytiny střech do 10° zaizolování prostupů kruhového průřezu D do 300 mm</t>
  </si>
  <si>
    <t>816511331</t>
  </si>
  <si>
    <t>183</t>
  </si>
  <si>
    <t>998712202</t>
  </si>
  <si>
    <t>Přesun hmot procentní pro krytiny povlakové v objektech v do 12 m</t>
  </si>
  <si>
    <t>%</t>
  </si>
  <si>
    <t>-1818932993</t>
  </si>
  <si>
    <t>713</t>
  </si>
  <si>
    <t>Izolace tepelné</t>
  </si>
  <si>
    <t>184</t>
  </si>
  <si>
    <t>713131151</t>
  </si>
  <si>
    <t>Montáž izolace tepelné stěn a základů volně vloženými rohožemi, pásy, dílci, deskami 1 vrstva</t>
  </si>
  <si>
    <t>1915518930</t>
  </si>
  <si>
    <t>185</t>
  </si>
  <si>
    <t>28376382</t>
  </si>
  <si>
    <t>deska z polystyrénu XPS, hrana polodrážková a hladký povrch s vyšší odolností tl 100mm</t>
  </si>
  <si>
    <t>-1070727228</t>
  </si>
  <si>
    <t>4,77*1,05 'Přepočtené koeficientem množství</t>
  </si>
  <si>
    <t>186</t>
  </si>
  <si>
    <t>713141131</t>
  </si>
  <si>
    <t>Montáž izolace tepelné střech plochých lepené za studena plně 1 vrstva rohoží, pásů, dílců, desek</t>
  </si>
  <si>
    <t>1199071340</t>
  </si>
  <si>
    <t>187</t>
  </si>
  <si>
    <t>28375920</t>
  </si>
  <si>
    <t>deska EPS 200 pro trvalé zatížení v tlaku (max. 3600 kg/m2) tl 40mm</t>
  </si>
  <si>
    <t>-365221573</t>
  </si>
  <si>
    <t>188</t>
  </si>
  <si>
    <t>28375922</t>
  </si>
  <si>
    <t>deska EPS 200 pro trvalé zatížení v tlaku (max. 3600 kg/m2) tl 60mm</t>
  </si>
  <si>
    <t>-688889642</t>
  </si>
  <si>
    <t>189</t>
  </si>
  <si>
    <t>713141211</t>
  </si>
  <si>
    <t>Montáž izolace tepelné střech plochých volně položené atikový klín</t>
  </si>
  <si>
    <t>-1794694702</t>
  </si>
  <si>
    <t>190</t>
  </si>
  <si>
    <t>63152008</t>
  </si>
  <si>
    <t>klín atikový přechodný minerální plochých střech tl.100 x100 mm</t>
  </si>
  <si>
    <t>862144387</t>
  </si>
  <si>
    <t>(18,7+6,5*2+17,95)</t>
  </si>
  <si>
    <t>191</t>
  </si>
  <si>
    <t>713141311</t>
  </si>
  <si>
    <t>Montáž izolace tepelné střech plochých kladené volně, spádová vrstva</t>
  </si>
  <si>
    <t>-52176174</t>
  </si>
  <si>
    <t>Spádové klíny</t>
  </si>
  <si>
    <t>192</t>
  </si>
  <si>
    <t>28376143</t>
  </si>
  <si>
    <t>klín izolační z pěnového polystyrenu EPS 200 spádový</t>
  </si>
  <si>
    <t>-1354635062</t>
  </si>
  <si>
    <t>10,45*18,7*(0,2+0,28)/2</t>
  </si>
  <si>
    <t>6,5*17,95*(0,2+0,22)/2</t>
  </si>
  <si>
    <t>193</t>
  </si>
  <si>
    <t>998713202</t>
  </si>
  <si>
    <t>Přesun hmot procentní pro izolace tepelné v objektech v do 12 m</t>
  </si>
  <si>
    <t>1655305965</t>
  </si>
  <si>
    <t>714</t>
  </si>
  <si>
    <t>Akustická a protiotřesová opatření</t>
  </si>
  <si>
    <t>194</t>
  </si>
  <si>
    <t>714121011</t>
  </si>
  <si>
    <t>Montáž podstropních panelů s rozšířenou zvukovou pohltivostí zavěšených na viditelný rošt</t>
  </si>
  <si>
    <t>1341393659</t>
  </si>
  <si>
    <t>"m.č.107:" (64,6+8,9)+6,35*0,3*10</t>
  </si>
  <si>
    <t>195</t>
  </si>
  <si>
    <t>714123001</t>
  </si>
  <si>
    <t>Montáž akustických stěnových obkladů z demontovatelných panelů na viditelný rošt</t>
  </si>
  <si>
    <t>-1212934275</t>
  </si>
  <si>
    <t>"m.č.107:" (6,35+1,2)*4,43-2,8*2,45-0,9*2,1-0,8*2,0</t>
  </si>
  <si>
    <t>196</t>
  </si>
  <si>
    <t>59036-R12</t>
  </si>
  <si>
    <t>Rastr AKU 100 - panel akustický, bílá, 1200x1200x100 mm pro utlumení hluku průmyslových prostor</t>
  </si>
  <si>
    <t>487555351</t>
  </si>
  <si>
    <t>197</t>
  </si>
  <si>
    <t>624631_R1</t>
  </si>
  <si>
    <t>Vyplnění spár těsnicím provazcem z polyetylénu tl do 20 mm</t>
  </si>
  <si>
    <t>-2055864736</t>
  </si>
  <si>
    <t>(6,0+3,0)*2</t>
  </si>
  <si>
    <t>198</t>
  </si>
  <si>
    <t>714451012</t>
  </si>
  <si>
    <t>Montáž antivibračních rohoží z recyklované pryže celoplošně lepených svisle</t>
  </si>
  <si>
    <t>-1078564895</t>
  </si>
  <si>
    <t>199</t>
  </si>
  <si>
    <t>27245-R03</t>
  </si>
  <si>
    <t>deska antivibrační na bázi PUR tl.12,5 mm</t>
  </si>
  <si>
    <t>-1535217042</t>
  </si>
  <si>
    <t>6,0*3,0+(6,0+3,0)*2*0,4</t>
  </si>
  <si>
    <t>25,2*1,05 'Přepočtené koeficientem množství</t>
  </si>
  <si>
    <t>200</t>
  </si>
  <si>
    <t>998714202</t>
  </si>
  <si>
    <t>Přesun hmot procentní pro akustická a protiotřesová opatření v objektech v do 12 m</t>
  </si>
  <si>
    <t>-109392399</t>
  </si>
  <si>
    <t>762</t>
  </si>
  <si>
    <t>Konstrukce tesařské</t>
  </si>
  <si>
    <t>201</t>
  </si>
  <si>
    <t>762341036</t>
  </si>
  <si>
    <t>Bednění střech rovných z desek OSB tl 22 mm na sraz šroubovaných na rošt</t>
  </si>
  <si>
    <t>-840537083</t>
  </si>
  <si>
    <t>Atiky - horní hrana</t>
  </si>
  <si>
    <t>202</t>
  </si>
  <si>
    <t>76234-R01</t>
  </si>
  <si>
    <t>Konzoly z pozinkované oceli pro bednění OSB deskami, s kotvením hmoždinkami do ŽB konstrukce, D+M</t>
  </si>
  <si>
    <t>-654099090</t>
  </si>
  <si>
    <t>203</t>
  </si>
  <si>
    <t>998762202</t>
  </si>
  <si>
    <t>Přesun hmot procentní pro kce tesařské v objektech v do 12 m</t>
  </si>
  <si>
    <t>1959255957</t>
  </si>
  <si>
    <t>763</t>
  </si>
  <si>
    <t>Konstrukce suché výstavby</t>
  </si>
  <si>
    <t>204</t>
  </si>
  <si>
    <t>763121451</t>
  </si>
  <si>
    <t>SDK stěna předsazená tl 75 mm profil CW+UW 50 desky 2xDF 12,5 TI 50 mm EI 45</t>
  </si>
  <si>
    <t>-449763317</t>
  </si>
  <si>
    <t>Stěny místnosti s nádržemi</t>
  </si>
  <si>
    <t>(3,45+2,9)*2,5*2</t>
  </si>
  <si>
    <t>205</t>
  </si>
  <si>
    <t>763164791</t>
  </si>
  <si>
    <t>Montáž SDK obkladu kovových kcí jednoduché opláštění</t>
  </si>
  <si>
    <t>1356133429</t>
  </si>
  <si>
    <t>1,7*0,68*8</t>
  </si>
  <si>
    <t>206</t>
  </si>
  <si>
    <t>59030029</t>
  </si>
  <si>
    <t>deska SDK protipožární DF tl 15mm</t>
  </si>
  <si>
    <t>-573489366</t>
  </si>
  <si>
    <t>9,248*1,15 'Přepočtené koeficientem množství</t>
  </si>
  <si>
    <t>207</t>
  </si>
  <si>
    <t>763164792</t>
  </si>
  <si>
    <t>Montáž SDK obkladu kovových kcí dvojité opláštění</t>
  </si>
  <si>
    <t>-1378043871</t>
  </si>
  <si>
    <t>Strop místnosti s nádržemi</t>
  </si>
  <si>
    <t>3,1*3,5*2</t>
  </si>
  <si>
    <t>Strop nad místnosti č.112,113</t>
  </si>
  <si>
    <t>2,4*1,8*2</t>
  </si>
  <si>
    <t>208</t>
  </si>
  <si>
    <t>59030027</t>
  </si>
  <si>
    <t>deska SDK protipožární DF tl 12,5mm</t>
  </si>
  <si>
    <t>668364870</t>
  </si>
  <si>
    <t>30,34*2,15 'Přepočtené koeficientem množství</t>
  </si>
  <si>
    <t>209</t>
  </si>
  <si>
    <t>763121714</t>
  </si>
  <si>
    <t>SDK stěna předsazená základní penetrační nátěr</t>
  </si>
  <si>
    <t>1321210879</t>
  </si>
  <si>
    <t>31,75+9,248+30,34</t>
  </si>
  <si>
    <t>210</t>
  </si>
  <si>
    <t>998763402</t>
  </si>
  <si>
    <t>Přesun hmot procentní pro sádrokartonové konstrukce v objektech v do 12 m</t>
  </si>
  <si>
    <t>-2084078552</t>
  </si>
  <si>
    <t>764</t>
  </si>
  <si>
    <t>Konstrukce klempířské</t>
  </si>
  <si>
    <t>211</t>
  </si>
  <si>
    <t>764215_R1</t>
  </si>
  <si>
    <t>Ozn. K01 - Oplechování atiky z Pz s povrch úpravou včetně zatahovacích plechů rš 600 mm, D+M</t>
  </si>
  <si>
    <t>782852343</t>
  </si>
  <si>
    <t>Podrobný popis viz PD - výrobky PSV - klempířské</t>
  </si>
  <si>
    <t>-včetně ztratného</t>
  </si>
  <si>
    <t>25,2*1,05</t>
  </si>
  <si>
    <t>212</t>
  </si>
  <si>
    <t>764215_R2</t>
  </si>
  <si>
    <t>Ozn. K02 - Oplechování atiky z Pz s povrch úpravou včetně zatahovacích plechů rš 750 mm, D+M</t>
  </si>
  <si>
    <t>-1597919538</t>
  </si>
  <si>
    <t>25,7*1,05</t>
  </si>
  <si>
    <t>213</t>
  </si>
  <si>
    <t>764215_R3</t>
  </si>
  <si>
    <t>Ozn. K03 - Oplechování parapetů z Pz s povrch úpravou včetně zatahovacích plechů rš 250 mm, D+M</t>
  </si>
  <si>
    <t>1565863058</t>
  </si>
  <si>
    <t>6,35*1,05</t>
  </si>
  <si>
    <t>214</t>
  </si>
  <si>
    <t>764215_R4</t>
  </si>
  <si>
    <t>Ozn. K04 - Podstřešní okapový žlab z Pz s povrch úpravou kruhový průměru 150 mm, D+M</t>
  </si>
  <si>
    <t>-1759934101</t>
  </si>
  <si>
    <t>-včetně příslušenství</t>
  </si>
  <si>
    <t>49,0*1,05</t>
  </si>
  <si>
    <t>215</t>
  </si>
  <si>
    <t>764215_R5</t>
  </si>
  <si>
    <t>Ozn. K05 - Okapový svod z Pz s povrch úpravou průměru 120 mm, D+M</t>
  </si>
  <si>
    <t>-609133285</t>
  </si>
  <si>
    <t>33,0*1,05</t>
  </si>
  <si>
    <t>216</t>
  </si>
  <si>
    <t>764215_R6</t>
  </si>
  <si>
    <t>Ozn. K06 - Okapnice z Pz s povrch úpravou, D+M</t>
  </si>
  <si>
    <t>2087333406</t>
  </si>
  <si>
    <t>1,0*1,05</t>
  </si>
  <si>
    <t>217</t>
  </si>
  <si>
    <t>764215_R7</t>
  </si>
  <si>
    <t>Ozn. K07 - Oplechování zdiva z Pz s povrch úpravou rš 350 mm, D+M</t>
  </si>
  <si>
    <t>1460132471</t>
  </si>
  <si>
    <t>18,7*1,05</t>
  </si>
  <si>
    <t>218</t>
  </si>
  <si>
    <t>998764202</t>
  </si>
  <si>
    <t>Přesun hmot procentní pro konstrukce klempířské v objektech v do 12 m</t>
  </si>
  <si>
    <t>-1946070126</t>
  </si>
  <si>
    <t>766</t>
  </si>
  <si>
    <t>Konstrukce truhlářské</t>
  </si>
  <si>
    <t>219</t>
  </si>
  <si>
    <t>76664-R01</t>
  </si>
  <si>
    <t>Ozn. P1 - Okno plastové vícekomorové 600x900 mm, včetně parapetu, D+M</t>
  </si>
  <si>
    <t>-580812706</t>
  </si>
  <si>
    <t>Podrobný popis viz PD výrobky plastové</t>
  </si>
  <si>
    <t xml:space="preserve">- včetně příslušenství a doplňků </t>
  </si>
  <si>
    <t>220</t>
  </si>
  <si>
    <t>76664-R02</t>
  </si>
  <si>
    <t>Ozn. P2 - Okno plastové vícekomorové 1150x1000 mm, včetně parapetu, D+M</t>
  </si>
  <si>
    <t>-1809737912</t>
  </si>
  <si>
    <t>221</t>
  </si>
  <si>
    <t>76664-R03</t>
  </si>
  <si>
    <t>Ozn. P3 - Okno plastové vícekomorové 850x1600 mm, včetně parapetu, D+M</t>
  </si>
  <si>
    <t>1142897427</t>
  </si>
  <si>
    <t>222</t>
  </si>
  <si>
    <t>76664-R04</t>
  </si>
  <si>
    <t>Ozn. P4 - Okno plastové vícekomorové 1400x770 mm, včetně parapetu, D+M</t>
  </si>
  <si>
    <t>-685244994</t>
  </si>
  <si>
    <t>223</t>
  </si>
  <si>
    <t>998766202</t>
  </si>
  <si>
    <t>Přesun hmot procentní pro konstrukce truhlářské v objektech v do 12 m</t>
  </si>
  <si>
    <t>-1144620096</t>
  </si>
  <si>
    <t>767</t>
  </si>
  <si>
    <t>Konstrukce zámečnické</t>
  </si>
  <si>
    <t>224</t>
  </si>
  <si>
    <t>998767202</t>
  </si>
  <si>
    <t>Přesun hmot procentní pro zámečnické konstrukce v objektech v do 12 m</t>
  </si>
  <si>
    <t>-1420968705</t>
  </si>
  <si>
    <t>767a</t>
  </si>
  <si>
    <t>zámečnické venkovní - výpně otvorů</t>
  </si>
  <si>
    <t>225</t>
  </si>
  <si>
    <t>76700-R01</t>
  </si>
  <si>
    <t>Ozn. Z1 - Ocelové dveře rámové zateplené plné otočné jednokřídlové 800x1970 mm, včetně zárubně, D+M</t>
  </si>
  <si>
    <t>2103242547</t>
  </si>
  <si>
    <t>Viz. PD stavební část - výrobky PSV zámečnické</t>
  </si>
  <si>
    <t>-včetně příslušenství a nátěrů</t>
  </si>
  <si>
    <t>1+0</t>
  </si>
  <si>
    <t>226</t>
  </si>
  <si>
    <t>76700-R02</t>
  </si>
  <si>
    <t>Ozn. Z2 - Ocelové dveře rámové zateplené plné otočné jednokřídlové 900x1970 mm, včetně zárubně, D+M</t>
  </si>
  <si>
    <t>-1768078164</t>
  </si>
  <si>
    <t>227</t>
  </si>
  <si>
    <t>76700-R03</t>
  </si>
  <si>
    <t>Ozn. Z3 - Ocelové dveře rámové zateplené plné otočné dvoukřídlové 700+700x2450 mm, včetně zárubně, D+M</t>
  </si>
  <si>
    <t>-1469783808</t>
  </si>
  <si>
    <t>228</t>
  </si>
  <si>
    <t>76700-R04</t>
  </si>
  <si>
    <t>Ozn. Z4 - Ocelové dveře rámové zateplené plné otočné dvoukřídlové 1200+1200x2450 mm s mřížkou VZT, včetně zárubně, D+M</t>
  </si>
  <si>
    <t>930326951</t>
  </si>
  <si>
    <t>229</t>
  </si>
  <si>
    <t>76700-R05</t>
  </si>
  <si>
    <t>Ozn. Z4a - Větrací mřížka hliníková protihmyzová 2600x600 mm, D+M</t>
  </si>
  <si>
    <t>-1703421825</t>
  </si>
  <si>
    <t>230</t>
  </si>
  <si>
    <t>76700-R06</t>
  </si>
  <si>
    <t>Ozn. Z4b - Větrací mřížka hliníková protihmyzová 1100x1000 mm, D+M</t>
  </si>
  <si>
    <t>-1637038146</t>
  </si>
  <si>
    <t>231</t>
  </si>
  <si>
    <t>76700-R07</t>
  </si>
  <si>
    <t>Ozn. Z5 - Ocelové dveře rámové zateplené plné otočné dvoukřídlové 1300+1300x2450 mm, včetně zárubně, neprůzvučnost 40dB, D+M</t>
  </si>
  <si>
    <t>-1616530598</t>
  </si>
  <si>
    <t>232</t>
  </si>
  <si>
    <t>76700-R08</t>
  </si>
  <si>
    <t>Ozn. Z6 - Ocelové dveře rámové zateplené plné otočné jednokřídlové 1000x1970 mm, včetně zárubně, D+M</t>
  </si>
  <si>
    <t>-1999747666</t>
  </si>
  <si>
    <t>767b</t>
  </si>
  <si>
    <t>zámečnické vnitřní - výplně otvorů</t>
  </si>
  <si>
    <t>233</t>
  </si>
  <si>
    <t>76701-R01</t>
  </si>
  <si>
    <t>Ozn. Z10 - Ocelové dveře polodrážkové plné otočné jednokřídlové 600x1970 mm, s prahem, po obvodě utěsněné, D+M</t>
  </si>
  <si>
    <t>-1195905024</t>
  </si>
  <si>
    <t>234</t>
  </si>
  <si>
    <t>76701-R02</t>
  </si>
  <si>
    <t>Ozn. Z11 - Ocelové dveře polodrážkové plné otočné jednokřídlové 800x1970 mm, s prahem, po obvodě utěsněné, D+M</t>
  </si>
  <si>
    <t>868643670</t>
  </si>
  <si>
    <t>235</t>
  </si>
  <si>
    <t>76701-R02a</t>
  </si>
  <si>
    <t>Ozn. Z11a - Ocelové dveře polodrážkové plné otočné jednokřídlové 800x1970 mm, s mřížkou, s prahem, po obvodě utěsněné, D+M</t>
  </si>
  <si>
    <t>-1999132427</t>
  </si>
  <si>
    <t>236</t>
  </si>
  <si>
    <t>76701-R03</t>
  </si>
  <si>
    <t>Ozn. Z12 - Ocelová zárubeň polodrážková pro jednokřídlové dveře 600x1970 mm, tl. stěny 150 mm, D+M</t>
  </si>
  <si>
    <t>-1947108611</t>
  </si>
  <si>
    <t>0+1</t>
  </si>
  <si>
    <t>237</t>
  </si>
  <si>
    <t>76701-R04</t>
  </si>
  <si>
    <t>Ozn. Z13 - Ocelová zárubeň polodrážková pro jednokřídlové dveře 800x1970 mm, tl. stěny 100 mm, D+M</t>
  </si>
  <si>
    <t>-1178630254</t>
  </si>
  <si>
    <t>1+1</t>
  </si>
  <si>
    <t>767.c</t>
  </si>
  <si>
    <t>zámečnické vnitřní</t>
  </si>
  <si>
    <t>238</t>
  </si>
  <si>
    <t>76702-R01</t>
  </si>
  <si>
    <t>Ozn. Z30 - Ocelová konstrukce schodiště, včetně zábradlí a pororoštů, žárový pozink, D+M</t>
  </si>
  <si>
    <t>-1127125921</t>
  </si>
  <si>
    <t>-včetně kotvení a kotvicího materiálu</t>
  </si>
  <si>
    <t>239</t>
  </si>
  <si>
    <t>76702-R02</t>
  </si>
  <si>
    <t>Ozn. Z31 - Rošt lisovaný pro jímku 600x600 mm, tl.40 mm, oka 22x11 mm, žárový pozink, D+M</t>
  </si>
  <si>
    <t>-625892579</t>
  </si>
  <si>
    <t>-včetně lému z L profilů</t>
  </si>
  <si>
    <t>240</t>
  </si>
  <si>
    <t>76702-R03</t>
  </si>
  <si>
    <t>Ozn. Z32 - Systém zdvojené podlahy, D+M</t>
  </si>
  <si>
    <t>-2091251806</t>
  </si>
  <si>
    <t>33,9</t>
  </si>
  <si>
    <t>241</t>
  </si>
  <si>
    <t>76702-R04</t>
  </si>
  <si>
    <t>Ozn. Z33 - Dvoutyčové zábradlí výšky 1000 mm, D+M</t>
  </si>
  <si>
    <t>1500810253</t>
  </si>
  <si>
    <t>182,0</t>
  </si>
  <si>
    <t>242</t>
  </si>
  <si>
    <t>76702-R04a</t>
  </si>
  <si>
    <t>Ozn. Z34 - Dvoutyčové zábradlí výšky 1000 mm, D+M</t>
  </si>
  <si>
    <t>420000132</t>
  </si>
  <si>
    <t>202,0</t>
  </si>
  <si>
    <t>767.d</t>
  </si>
  <si>
    <t>zámečnické venkovní</t>
  </si>
  <si>
    <t>243</t>
  </si>
  <si>
    <t>76703-R1</t>
  </si>
  <si>
    <t>Ozn. Z40 - Venkovní ocelový žebřík dl.5000 mm s ochranným košem, š.450mm, žárový pozink, D+M</t>
  </si>
  <si>
    <t>-882873022</t>
  </si>
  <si>
    <t>Podrobný popis viz PD - výrobky zámečnické venkovní</t>
  </si>
  <si>
    <t>-vč.kotvení a kotvicího materiálu</t>
  </si>
  <si>
    <t>244</t>
  </si>
  <si>
    <t>76703-R2</t>
  </si>
  <si>
    <t>Ozn. Z41 - Venkovní ocelový žebřík dl.7900 mm s ochranným košem, š.450mm, žárový pozink, D+M</t>
  </si>
  <si>
    <t>-282737782</t>
  </si>
  <si>
    <t>245</t>
  </si>
  <si>
    <t>76703-R3</t>
  </si>
  <si>
    <t>Ozn. Z42 - Záchytný systém pro zajištění pádu osob z výšky, nerezová ocel, D+M</t>
  </si>
  <si>
    <t>soubor</t>
  </si>
  <si>
    <t>-779494415</t>
  </si>
  <si>
    <t>Podrobný popis viz PD - výrobky zámečnické</t>
  </si>
  <si>
    <t>včetně kotvení a kotvicího materiálu</t>
  </si>
  <si>
    <t>Kotvicí bod dl.400 mm - 5ks</t>
  </si>
  <si>
    <t>Kotvicí bod dl.500 mm - 4ks</t>
  </si>
  <si>
    <t>Montážní lano</t>
  </si>
  <si>
    <t>767.e</t>
  </si>
  <si>
    <t>zámečnické vnitřní - výplně otvorů - protipožární</t>
  </si>
  <si>
    <t>246</t>
  </si>
  <si>
    <t>76704-R01</t>
  </si>
  <si>
    <t>Ozn. Z60 - Ocelové dveře s požární odolností 900/2100 mm, plné, otočné, jednokřídlové, kouřotěsné, D+M</t>
  </si>
  <si>
    <t>-851203318</t>
  </si>
  <si>
    <t>Podrobný popis viz PD - výrobky ostatní</t>
  </si>
  <si>
    <t>včetně příslušenství a nátěrů</t>
  </si>
  <si>
    <t>247</t>
  </si>
  <si>
    <t>76704-R02</t>
  </si>
  <si>
    <t>Ozn. Z61 - Ocelové dveře s požární odolností 700+700/2450 mm, plné, otočné, dvoukřídlové, kouřotěsné, D+M</t>
  </si>
  <si>
    <t>-491391424</t>
  </si>
  <si>
    <t>248</t>
  </si>
  <si>
    <t>76704-R03</t>
  </si>
  <si>
    <t>Ozn. Z62 - Ocelová zárubeň pro dodatečnou montáž s požární odolností 900/2100 mm pro dveře jednokřídlové, kouřotěsná, tl.zděné příčky 100 mm, D+M</t>
  </si>
  <si>
    <t>553887135</t>
  </si>
  <si>
    <t>249</t>
  </si>
  <si>
    <t>76704-R04</t>
  </si>
  <si>
    <t>Ozn. Z63 - Ocelová zárubeň pro dodatečnou montáž s požární odolností 700+700/2450 mm pro dveře dvoukřídlové, kouřotěsná, tl.zděné příčky 100 mm, D+M</t>
  </si>
  <si>
    <t>576682433</t>
  </si>
  <si>
    <t>250</t>
  </si>
  <si>
    <t>76704-R05</t>
  </si>
  <si>
    <t>Ozn. Z64 - Ocelové dveře s požární odolností 700+700/1970 mm, plné, otočné, dvoukřídlové, kouřotěsné, D+M</t>
  </si>
  <si>
    <t>-379174245</t>
  </si>
  <si>
    <t>251</t>
  </si>
  <si>
    <t>76704-R06</t>
  </si>
  <si>
    <t>Ozn. Z65 - Ocelová zárubeň pro dodatečnou montáž s požární odolností 700+700/1970 mm pro dveře dvoukřídlové, kouřotěsná, tl.zděné příčky 250 mm, D+M</t>
  </si>
  <si>
    <t>-1849957485</t>
  </si>
  <si>
    <t>252</t>
  </si>
  <si>
    <t>76704-R07</t>
  </si>
  <si>
    <t>Ozn. Z66 - Ocelové dveře s požární odolností 800/1970 mm, plné, otočné, jednokřídlové, kouřotěsné, D+M</t>
  </si>
  <si>
    <t>1234206782</t>
  </si>
  <si>
    <t>253</t>
  </si>
  <si>
    <t>76704-R08</t>
  </si>
  <si>
    <t>Ozn. Z67 - Ocelová zárubeň pro dodatečnou montáž s požární odolností 800/1970 mm pro dveře jednokřídlové, kouřotěsná, tl.zděné příčky 100 mm, D+M</t>
  </si>
  <si>
    <t>-1236507869</t>
  </si>
  <si>
    <t>767.f</t>
  </si>
  <si>
    <t>ostatní</t>
  </si>
  <si>
    <t>254</t>
  </si>
  <si>
    <t>76705-R01</t>
  </si>
  <si>
    <t>Ozn. O01 - Nerezová větrací mřížka se síťkou proti hmyzu 220x240 mm, D+M</t>
  </si>
  <si>
    <t>-1559740003</t>
  </si>
  <si>
    <t>255</t>
  </si>
  <si>
    <t>76705-R02</t>
  </si>
  <si>
    <t>Ozn. O02 - Dřevěná závora 18x200 mm dl.2600 mm osazená do ocelových profilů, D+M</t>
  </si>
  <si>
    <t>-927631997</t>
  </si>
  <si>
    <t>ocelové prvky - žárový pozink</t>
  </si>
  <si>
    <t>256</t>
  </si>
  <si>
    <t>76705-R04</t>
  </si>
  <si>
    <t>Ozn. O04 - Plastový dutinkový parapet, šířka 300 mm, D+M</t>
  </si>
  <si>
    <t>-213382527</t>
  </si>
  <si>
    <t>4,1</t>
  </si>
  <si>
    <t>257</t>
  </si>
  <si>
    <t>76705-R05</t>
  </si>
  <si>
    <t>Ozn. O05 - Plastový dutinkový parapet, šířka 150 mm, D+M</t>
  </si>
  <si>
    <t>-327200246</t>
  </si>
  <si>
    <t>2,25</t>
  </si>
  <si>
    <t>258</t>
  </si>
  <si>
    <t>76705-R06</t>
  </si>
  <si>
    <t>Ozn. O06 - Systém generálního klíče, D+M</t>
  </si>
  <si>
    <t>1798710874</t>
  </si>
  <si>
    <t>počet vložek - 11ks</t>
  </si>
  <si>
    <t>259</t>
  </si>
  <si>
    <t>76705-R07</t>
  </si>
  <si>
    <t>Ozn. O07 - Dveřní oboustranná hliníková mřížka 600x80 mm, D+M</t>
  </si>
  <si>
    <t>473321605</t>
  </si>
  <si>
    <t>260</t>
  </si>
  <si>
    <t>76705-R08</t>
  </si>
  <si>
    <t>Ozn. O08 - Odtlakovací žaluzie 100x470 mm, včetně hliníkové protidešťové žaluzie, D+M</t>
  </si>
  <si>
    <t>-1431028492</t>
  </si>
  <si>
    <t>261</t>
  </si>
  <si>
    <t>76705-R09</t>
  </si>
  <si>
    <t>Ozn. O09 - Těsnicí průchodka HRD 150-SG, D+M</t>
  </si>
  <si>
    <t>ks</t>
  </si>
  <si>
    <t>-2081176928</t>
  </si>
  <si>
    <t>767.j</t>
  </si>
  <si>
    <t>ocelové</t>
  </si>
  <si>
    <t>262</t>
  </si>
  <si>
    <t>953946131</t>
  </si>
  <si>
    <t>Montáž atypických ocelových kcí hmotnosti do 1 t z profilů hmotnosti přes 30 kg/m</t>
  </si>
  <si>
    <t>1560173653</t>
  </si>
  <si>
    <t>263</t>
  </si>
  <si>
    <t>55300-R07</t>
  </si>
  <si>
    <t>Ocelová konstrukce stropu, žárový pozink - dodávka</t>
  </si>
  <si>
    <t>-512732597</t>
  </si>
  <si>
    <t>pol.č.30-35</t>
  </si>
  <si>
    <t>0,28922+0,01</t>
  </si>
  <si>
    <t>264</t>
  </si>
  <si>
    <t>55300-R09</t>
  </si>
  <si>
    <t>Ocelová konstrukce vyvěšení VZT, včetně nátěrů - dodávka</t>
  </si>
  <si>
    <t>1415740077</t>
  </si>
  <si>
    <t>pol.č.40-43</t>
  </si>
  <si>
    <t>včetně závitových tyčí</t>
  </si>
  <si>
    <t>0,5738+0,05</t>
  </si>
  <si>
    <t>265</t>
  </si>
  <si>
    <t>55300-R10</t>
  </si>
  <si>
    <t>Ocelová konstrukce schodiště, žárový pozink - dodávka</t>
  </si>
  <si>
    <t>-675107830</t>
  </si>
  <si>
    <t>0,55</t>
  </si>
  <si>
    <t>266</t>
  </si>
  <si>
    <t>55300-R11</t>
  </si>
  <si>
    <t>Ocelová konstrukce místnosti s nádržemi, včetně nátěrů - dodávka</t>
  </si>
  <si>
    <t>-922800552</t>
  </si>
  <si>
    <t>0,53433+0,01</t>
  </si>
  <si>
    <t>267</t>
  </si>
  <si>
    <t>55300-R12</t>
  </si>
  <si>
    <t>Ocelový sloupek pro uchycení zálohovacího zařízení, včetně platlý, žárový pozink - dodávka</t>
  </si>
  <si>
    <t>-1319536204</t>
  </si>
  <si>
    <t>0,1</t>
  </si>
  <si>
    <t>268</t>
  </si>
  <si>
    <t>767590120</t>
  </si>
  <si>
    <t>Montáž podlahového roštu šroubovaného</t>
  </si>
  <si>
    <t>-202414946</t>
  </si>
  <si>
    <t>14,184*29 'Přepočtené koeficientem množství</t>
  </si>
  <si>
    <t>269</t>
  </si>
  <si>
    <t>55347_R1</t>
  </si>
  <si>
    <t>rošt podlahový lisovaný žárově zinkovaný velikost 30/3mm</t>
  </si>
  <si>
    <t>-1204314310</t>
  </si>
  <si>
    <t>včetně ztratného</t>
  </si>
  <si>
    <t>pol.č.20-24</t>
  </si>
  <si>
    <t>(2,3*1,1+1,1*1,1)*1,1</t>
  </si>
  <si>
    <t>Podlaha</t>
  </si>
  <si>
    <t>8,7*1,1</t>
  </si>
  <si>
    <t>0,5*0,5*2</t>
  </si>
  <si>
    <t>270</t>
  </si>
  <si>
    <t>767210151</t>
  </si>
  <si>
    <t>Montáž schodišťových stupňů ocelových rovných nebo vřetenových šroubováním</t>
  </si>
  <si>
    <t>1133380160</t>
  </si>
  <si>
    <t>271</t>
  </si>
  <si>
    <t>55347_R2</t>
  </si>
  <si>
    <t>stupeň schodišťový lisovaný žárově zinkovaný velikost 30/3 mm 1100 x 250 mm</t>
  </si>
  <si>
    <t>-944523814</t>
  </si>
  <si>
    <t>771</t>
  </si>
  <si>
    <t>Podlahy z dlaždic keramických</t>
  </si>
  <si>
    <t>272</t>
  </si>
  <si>
    <t>771574116</t>
  </si>
  <si>
    <t>Montáž podlah keramických hladkých lepených flexibilním lepidlem do 35 ks/ m2</t>
  </si>
  <si>
    <t>1086640095</t>
  </si>
  <si>
    <t>273</t>
  </si>
  <si>
    <t>59761-R05</t>
  </si>
  <si>
    <t>Dlaždice keramické 200/200 mm, slinutý střep,neglazované, protiskluz R10/A, Podrobný popis viz PD interiér</t>
  </si>
  <si>
    <t>575774815</t>
  </si>
  <si>
    <t>"m.č.112:" 2,2</t>
  </si>
  <si>
    <t>"m.č.113:" 1,6</t>
  </si>
  <si>
    <t>3,8*1,1 'Přepočtené koeficientem množství</t>
  </si>
  <si>
    <t>274</t>
  </si>
  <si>
    <t>771579191</t>
  </si>
  <si>
    <t>Příplatek k montáž podlah keramických za plochu do 5 m2</t>
  </si>
  <si>
    <t>-1306441999</t>
  </si>
  <si>
    <t>275</t>
  </si>
  <si>
    <t>-1622650252</t>
  </si>
  <si>
    <t>276</t>
  </si>
  <si>
    <t>771591115</t>
  </si>
  <si>
    <t>Podlahy spárování silikonem</t>
  </si>
  <si>
    <t>-576365888</t>
  </si>
  <si>
    <t>Obě strany obvodové lišty</t>
  </si>
  <si>
    <t>"m.č.112:" ((1,8+1,2)*2-0,8-0,6)*2</t>
  </si>
  <si>
    <t>"m.č.113:" ((1,8+0,9)*2-0,6)*2</t>
  </si>
  <si>
    <t>277</t>
  </si>
  <si>
    <t>771591116</t>
  </si>
  <si>
    <t>Podlahy spárování epoxidem</t>
  </si>
  <si>
    <t>-1086968491</t>
  </si>
  <si>
    <t>vnitřní kouty</t>
  </si>
  <si>
    <t>"m.č.112:" 4,45*4</t>
  </si>
  <si>
    <t>"m.č.113:" 4,45*4</t>
  </si>
  <si>
    <t>278</t>
  </si>
  <si>
    <t>771591162</t>
  </si>
  <si>
    <t>Montáž profilu dilatační spáry koutové bez izolace dlažeb</t>
  </si>
  <si>
    <t>-346571133</t>
  </si>
  <si>
    <t>"m.č.112:" (1,8+1,2)*2-0,8-0,6</t>
  </si>
  <si>
    <t>"m.č.113:" (1,8+0,9)*2-0,6</t>
  </si>
  <si>
    <t>279</t>
  </si>
  <si>
    <t>28300-R01</t>
  </si>
  <si>
    <t>profil z extrudovaného PVC přechodový mezi dlažbou a obkladem, r. 18 mm, vč. doplňků</t>
  </si>
  <si>
    <t>-287544837</t>
  </si>
  <si>
    <t>9,4*1,05 'Přepočtené koeficientem množství</t>
  </si>
  <si>
    <t>280</t>
  </si>
  <si>
    <t>998771202</t>
  </si>
  <si>
    <t>Přesun hmot procentní pro podlahy z dlaždic v objektech v do 12 m</t>
  </si>
  <si>
    <t>888820681</t>
  </si>
  <si>
    <t>781</t>
  </si>
  <si>
    <t>Dokončovací práce - obklady</t>
  </si>
  <si>
    <t>281</t>
  </si>
  <si>
    <t>634111114</t>
  </si>
  <si>
    <t>Obvodová dilatace pružnou těsnicí páskou mezi stěnou a mazaninou nebo potěremv 100 mm</t>
  </si>
  <si>
    <t>803716364</t>
  </si>
  <si>
    <t>"m.č.112:" (1,8+1,2)*2</t>
  </si>
  <si>
    <t>"m.č.113:" (1,8+0,9)*2</t>
  </si>
  <si>
    <t>282</t>
  </si>
  <si>
    <t>781414112</t>
  </si>
  <si>
    <t>Montáž obkladů vnitřních keramických hladkých do 25 ks/m2 lepených flexibilním lepidlem</t>
  </si>
  <si>
    <t>-1780189660</t>
  </si>
  <si>
    <t>"m.č.112:" (1,8+1,2)*2*2,85-0,8*2,0-0,6*2,0</t>
  </si>
  <si>
    <t>"m.č.113:" (1,8+0,9)*2*2,85-0,6*2,0</t>
  </si>
  <si>
    <t>283</t>
  </si>
  <si>
    <t>59702-R01</t>
  </si>
  <si>
    <t>Obkladačky jednobarevné matné 200/200 mm, Podrobný popis viz PD interiér</t>
  </si>
  <si>
    <t>-277484373</t>
  </si>
  <si>
    <t>284</t>
  </si>
  <si>
    <t>781495111</t>
  </si>
  <si>
    <t>Nátěr penetrační na stěnu</t>
  </si>
  <si>
    <t>-1396817760</t>
  </si>
  <si>
    <t>285</t>
  </si>
  <si>
    <t>781495116</t>
  </si>
  <si>
    <t>Spárování vnitřních obkladů epoxidem</t>
  </si>
  <si>
    <t>-858273040</t>
  </si>
  <si>
    <t>"m.č.112:" 2,85*4</t>
  </si>
  <si>
    <t>"m.č.113:" 2,85*4</t>
  </si>
  <si>
    <t>286</t>
  </si>
  <si>
    <t>998781202</t>
  </si>
  <si>
    <t>Přesun hmot procentní pro obklady keramické v objektech v do 12 m</t>
  </si>
  <si>
    <t>-1195970902</t>
  </si>
  <si>
    <t>783</t>
  </si>
  <si>
    <t>Dokončovací práce - nátěry</t>
  </si>
  <si>
    <t>287</t>
  </si>
  <si>
    <t>634111-R6</t>
  </si>
  <si>
    <t>Obvodová dilatace pružnou těsnicí páskou v 100 mm mezi do spáry</t>
  </si>
  <si>
    <t>-1982870176</t>
  </si>
  <si>
    <t>"m.č.101:" (2,15+3,8)*2</t>
  </si>
  <si>
    <t>"m.č.102:" (2,15+4,0)*2</t>
  </si>
  <si>
    <t>"m.č.103:" (2,15+3,8)*2</t>
  </si>
  <si>
    <t>"m.č.107:" (6,35+12,0)*2</t>
  </si>
  <si>
    <t>"m.č.108:" (2,65+3,2)*2</t>
  </si>
  <si>
    <t>288</t>
  </si>
  <si>
    <t>283550210</t>
  </si>
  <si>
    <t>páska pružná těsnící hydroizolační š do 100mm</t>
  </si>
  <si>
    <t>-181983137</t>
  </si>
  <si>
    <t>289</t>
  </si>
  <si>
    <t>777615-R1</t>
  </si>
  <si>
    <t xml:space="preserve">Nátěry dvousložkové na bázi epoxydové pryskyřice podlah betonových s uzavíracím protiskluzným nátěrem, včetně impregnace podkladu </t>
  </si>
  <si>
    <t>1323361080</t>
  </si>
  <si>
    <t>290</t>
  </si>
  <si>
    <t>777615-R3</t>
  </si>
  <si>
    <t xml:space="preserve">Nátěry dvousložkové na bázi epoxydové pryskyřice podlah betonových s uzavíracím vodotěsným protiskluzným nátěrem, včetně impregnace podkladu </t>
  </si>
  <si>
    <t>-781491583</t>
  </si>
  <si>
    <t>Vodorovná</t>
  </si>
  <si>
    <t>Svislá</t>
  </si>
  <si>
    <t>"m.č.101:" (2,15+3,8)*2*0,2</t>
  </si>
  <si>
    <t>"m.č.102:" (2,15+4,0)*2*0,2</t>
  </si>
  <si>
    <t>"m.č.103:" (2,15+3,8)*2*0,2</t>
  </si>
  <si>
    <t>"m.č.107:" (6,35+12,0)*2*0,2</t>
  </si>
  <si>
    <t>"m.č.108:" (2,65+3,2)*2*0,2</t>
  </si>
  <si>
    <t>291</t>
  </si>
  <si>
    <t>783334101</t>
  </si>
  <si>
    <t>Základní jednonásobný epoxidový nátěr zámečnických konstrukcí</t>
  </si>
  <si>
    <t>-1430181495</t>
  </si>
  <si>
    <t>Ocelové profily</t>
  </si>
  <si>
    <t>"U120:" 2,15*6*0,434</t>
  </si>
  <si>
    <t>292</t>
  </si>
  <si>
    <t>783435103</t>
  </si>
  <si>
    <t>Mezinátěr epoxidový jednonásobný mezinátěr klempířských konstrukcí</t>
  </si>
  <si>
    <t>1608335045</t>
  </si>
  <si>
    <t>293</t>
  </si>
  <si>
    <t>783437101</t>
  </si>
  <si>
    <t>Krycí jednonásobný epoxidový nátěr klempířských konstrukcí</t>
  </si>
  <si>
    <t>1076400399</t>
  </si>
  <si>
    <t>294</t>
  </si>
  <si>
    <t>783823135</t>
  </si>
  <si>
    <t>Penetrační silikonový nátěr hladkých, tenkovrstvých zrnitých nebo štukových omítek</t>
  </si>
  <si>
    <t>-1094895176</t>
  </si>
  <si>
    <t>295</t>
  </si>
  <si>
    <t>783827125</t>
  </si>
  <si>
    <t>Krycí jednonásobný silikonový nátěr omítek stupně členitosti 1 a 2</t>
  </si>
  <si>
    <t>997931878</t>
  </si>
  <si>
    <t>784</t>
  </si>
  <si>
    <t>Dokončovací práce - malby a tapety</t>
  </si>
  <si>
    <t>296</t>
  </si>
  <si>
    <t>784211101</t>
  </si>
  <si>
    <t>Dvojnásobné bílé malby ze směsí za mokra výborně otěruvzdorných v místnostech výšky do 3,80 m</t>
  </si>
  <si>
    <t>-378854759</t>
  </si>
  <si>
    <t>"m.č.101:" (2,15+3,8)*2*2,95-2,6*2,55+4,0</t>
  </si>
  <si>
    <t>"m.č.102:" (2,15+4,0)*2*2,95+2,6*2,55+4,0</t>
  </si>
  <si>
    <t>"m.č.103:" (2,15+3,8)*2*2,95-2,6*2,55+4,0</t>
  </si>
  <si>
    <t>"m.č.104:" (2,8+12,0)*2*2,95</t>
  </si>
  <si>
    <t>"m.č.109:" (2,15+7,8)*2*6,3</t>
  </si>
  <si>
    <t>"m.č.110,111:" (4,4+5,2+2,4)*2*9,18</t>
  </si>
  <si>
    <t>"m.č.202:" (6,35+12,0)*2*4,35</t>
  </si>
  <si>
    <t>D1_01_3 - Požárně bezpečnostní řešení</t>
  </si>
  <si>
    <t>Ing. Polický</t>
  </si>
  <si>
    <t>HSV - HSV</t>
  </si>
  <si>
    <t xml:space="preserve">    PBŘ - Požárně bezpečnostrní řešení</t>
  </si>
  <si>
    <t>PBŘ</t>
  </si>
  <si>
    <t>Požárně bezpečnostrní řešení</t>
  </si>
  <si>
    <t>PBR10PHP</t>
  </si>
  <si>
    <t>MONTÁŽ PROTIPOŽÁRNÍHO POVLAKU</t>
  </si>
  <si>
    <t>KS</t>
  </si>
  <si>
    <t>-384454044</t>
  </si>
  <si>
    <t>Součet</t>
  </si>
  <si>
    <t>PBR1PENA</t>
  </si>
  <si>
    <t>MONTÁŽ PROTIPOŽÁRNÍ PĚNY</t>
  </si>
  <si>
    <t>-1699629951</t>
  </si>
  <si>
    <t>PBR100PENA</t>
  </si>
  <si>
    <t>požární pěna pro kabely, kovové trubky a plastové trubky do DN 50 v 300 ml tubách</t>
  </si>
  <si>
    <t>-1643821455</t>
  </si>
  <si>
    <t>PBR100NÁT</t>
  </si>
  <si>
    <t>požární povlak na desky z min. plsti 140 kg/m2 - balení 17,5 kg</t>
  </si>
  <si>
    <t>1329290216</t>
  </si>
  <si>
    <t>PBR100ozn</t>
  </si>
  <si>
    <t>označení protipožární ucpávky z obou stran požár. kce</t>
  </si>
  <si>
    <t>-980724507</t>
  </si>
  <si>
    <t>6+6+1+3+1+1+6</t>
  </si>
  <si>
    <t>PBR1ozn</t>
  </si>
  <si>
    <t>Montáž označení protipožární ucpávky z obou stran požár. kce</t>
  </si>
  <si>
    <t>-1033112760</t>
  </si>
  <si>
    <t>PBR100EVAK12</t>
  </si>
  <si>
    <t>označení únikových cest fotoluminiscenční značkou (únikové dveře)</t>
  </si>
  <si>
    <t>761306211</t>
  </si>
  <si>
    <t>PBR102EVAK</t>
  </si>
  <si>
    <t>označení únikových cest fotoluminiscenční značkou (po schodišti dolů)</t>
  </si>
  <si>
    <t>1370732503</t>
  </si>
  <si>
    <t>PBR100EVAK4</t>
  </si>
  <si>
    <t>označení únikových cest fotoluminiscenční značkou (EXIT)</t>
  </si>
  <si>
    <t>-1616523769</t>
  </si>
  <si>
    <t>1+1+1+1+1</t>
  </si>
  <si>
    <t>PBR100EVAK3</t>
  </si>
  <si>
    <t>označení únikových cest fotoluminiscenční značkou (únik vlevo)</t>
  </si>
  <si>
    <t>533038726</t>
  </si>
  <si>
    <t>PBR1EVAK</t>
  </si>
  <si>
    <t>MONTÁŽ EVAKUAČNÍCH ZNAČEK</t>
  </si>
  <si>
    <t>1414394589</t>
  </si>
  <si>
    <t>4+2+5+1</t>
  </si>
  <si>
    <t>429vztr1200</t>
  </si>
  <si>
    <t>závěsný materiál - dodávka</t>
  </si>
  <si>
    <t>-2020157870</t>
  </si>
  <si>
    <t>429chlr1101</t>
  </si>
  <si>
    <t>závěsný materiál - MONTÁŽE</t>
  </si>
  <si>
    <t>kS</t>
  </si>
  <si>
    <t>801688500</t>
  </si>
  <si>
    <t>PBR100PHP</t>
  </si>
  <si>
    <t>přenosný hasící přístroj PG6 o obsahu 6 kg</t>
  </si>
  <si>
    <t>1516909579</t>
  </si>
  <si>
    <t>PBR1PHP</t>
  </si>
  <si>
    <t>MONTÁŽ PHP</t>
  </si>
  <si>
    <t>-136762356</t>
  </si>
  <si>
    <t>PBR9R1</t>
  </si>
  <si>
    <t>Revize přenosných hasících přístrojů</t>
  </si>
  <si>
    <t>-623491022</t>
  </si>
  <si>
    <t>PBR9R2</t>
  </si>
  <si>
    <t>Vydání příslušných atestů</t>
  </si>
  <si>
    <t>-465973282</t>
  </si>
  <si>
    <t>631izol050</t>
  </si>
  <si>
    <t>deska tl.50mm z minerální plsti s hustotou větší než 140 kg/m2</t>
  </si>
  <si>
    <t>-586887579</t>
  </si>
  <si>
    <t>izol100</t>
  </si>
  <si>
    <t>Montáž izolace do prostupu</t>
  </si>
  <si>
    <t>-368449381</t>
  </si>
  <si>
    <t>D1_01_4e - Zdravotně technické instalace</t>
  </si>
  <si>
    <t>Ing. Brožová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</si>
  <si>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</si>
  <si>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</si>
  <si>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</si>
  <si>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>721</t>
  </si>
  <si>
    <t>Zdravotechnika - vnitřní kanalizace</t>
  </si>
  <si>
    <t>721140806</t>
  </si>
  <si>
    <t>Demontáž potrubí litinové do DN 200</t>
  </si>
  <si>
    <t>612558866</t>
  </si>
  <si>
    <t>721171803</t>
  </si>
  <si>
    <t>Demontáž potrubí z PVC do D 75</t>
  </si>
  <si>
    <t>60147464</t>
  </si>
  <si>
    <t>721174025</t>
  </si>
  <si>
    <t>Potrubí kanalizační z PP odpadní DN 110</t>
  </si>
  <si>
    <t>2099876487</t>
  </si>
  <si>
    <t>721174042</t>
  </si>
  <si>
    <t>Potrubí kanalizační z PP připojovací DN 40</t>
  </si>
  <si>
    <t>-1545776610</t>
  </si>
  <si>
    <t>721194104</t>
  </si>
  <si>
    <t>Vyvedení a upevnění odpadních výpustek DN 40</t>
  </si>
  <si>
    <t>1572654813</t>
  </si>
  <si>
    <t>721194109</t>
  </si>
  <si>
    <t>Vyvedení a upevnění odpadních výpustek DN 100</t>
  </si>
  <si>
    <t>782960080</t>
  </si>
  <si>
    <t>721290123r</t>
  </si>
  <si>
    <t>Zkouška těsnosti potrubí kanalizace kouřem do DN 300</t>
  </si>
  <si>
    <t>-1996385870</t>
  </si>
  <si>
    <t>998721101</t>
  </si>
  <si>
    <t>Přesun hmot tonážní pro vnitřní kanalizace v objektech v do 6 m</t>
  </si>
  <si>
    <t>-1858136404</t>
  </si>
  <si>
    <t>722</t>
  </si>
  <si>
    <t>Zdravotechnika - vnitřní vodovod</t>
  </si>
  <si>
    <t>722131931</t>
  </si>
  <si>
    <t>Potrubí pozinkované závitové propojení potrubí DN 15</t>
  </si>
  <si>
    <t>-1103292019</t>
  </si>
  <si>
    <t>722174002</t>
  </si>
  <si>
    <t>Potrubí vodovodní plastové PPR svar polyfuze PN 16 D 20 x 2,8 mm</t>
  </si>
  <si>
    <t>-1995915723</t>
  </si>
  <si>
    <t>722181211</t>
  </si>
  <si>
    <t>Ochrana vodovodního potrubí přilepenými termoizolačními trubicemi z PE tl do 6 mm DN do 22 mm</t>
  </si>
  <si>
    <t>-665433235</t>
  </si>
  <si>
    <t>722190401</t>
  </si>
  <si>
    <t>Vyvedení a upevnění výpustku do DN 25</t>
  </si>
  <si>
    <t>222265799</t>
  </si>
  <si>
    <t>722220111</t>
  </si>
  <si>
    <t>Nástěnka pro výtokový ventil G 1/2 s jedním závitem</t>
  </si>
  <si>
    <t>2035113163</t>
  </si>
  <si>
    <t>722220851</t>
  </si>
  <si>
    <t>Demontáž armatur závitových s jedním závitem G do 3/4</t>
  </si>
  <si>
    <t>1015591862</t>
  </si>
  <si>
    <t>722221134</t>
  </si>
  <si>
    <t>Ventil výtokový G 1/2 s jedním závitem</t>
  </si>
  <si>
    <t>1933558003</t>
  </si>
  <si>
    <t>722229101</t>
  </si>
  <si>
    <t>Montáž vodovodních armatur s jedním závitem G 1/2 ostatní typ</t>
  </si>
  <si>
    <t>-273260905</t>
  </si>
  <si>
    <t>722290226</t>
  </si>
  <si>
    <t>Zkouška těsnosti vodovodního potrubí závitového do DN 50</t>
  </si>
  <si>
    <t>-1285652941</t>
  </si>
  <si>
    <t>722290234</t>
  </si>
  <si>
    <t>Proplach a dezinfekce vodovodního potrubí do DN 80</t>
  </si>
  <si>
    <t>1046307571</t>
  </si>
  <si>
    <t>998722101</t>
  </si>
  <si>
    <t>Přesun hmot tonážní pro vnitřní vodovod v objektech v do 6 m</t>
  </si>
  <si>
    <t>1486479129</t>
  </si>
  <si>
    <t>725</t>
  </si>
  <si>
    <t>Zdravotechnika - zařizovací předměty</t>
  </si>
  <si>
    <t>725110811</t>
  </si>
  <si>
    <t>Demontáž klozetů splachovací s nádrží</t>
  </si>
  <si>
    <t>-1834150809</t>
  </si>
  <si>
    <t>725112021r</t>
  </si>
  <si>
    <t>Stojící WC kombi, vnitřní odpad,  vč.sedátka a montáže</t>
  </si>
  <si>
    <t>1788514657</t>
  </si>
  <si>
    <t>725210821</t>
  </si>
  <si>
    <t>Demontáž umyvadel bez výtokových armatur</t>
  </si>
  <si>
    <t>-852289298</t>
  </si>
  <si>
    <t>725211605r</t>
  </si>
  <si>
    <t xml:space="preserve">Umyvadlo keramické připevněné na stěnu šrouby bílé 600 mm bez otvoru na bat.vč.montáže, vč.sifonu </t>
  </si>
  <si>
    <t>-615553943</t>
  </si>
  <si>
    <t>725331241p</t>
  </si>
  <si>
    <t xml:space="preserve">Připojovací hadička nerez opletená k nádržce </t>
  </si>
  <si>
    <t>-1152689963</t>
  </si>
  <si>
    <t>725531101</t>
  </si>
  <si>
    <t>Elektrický ohřívač zásobníkový přepadový beztlakový 5 l / 2 kW</t>
  </si>
  <si>
    <t>-898059653</t>
  </si>
  <si>
    <t>725810811</t>
  </si>
  <si>
    <t>Demontáž ventilů výtokových nástěnných</t>
  </si>
  <si>
    <t>916731692</t>
  </si>
  <si>
    <t>725820801</t>
  </si>
  <si>
    <t>Demontáž baterie nástěnné do G 3 / 4</t>
  </si>
  <si>
    <t>-11436855</t>
  </si>
  <si>
    <t>725821328r</t>
  </si>
  <si>
    <t>Baterie dřezová  nástěnná páková k beztlakému ohřívači s otáčivým kulatým ústím,vč.montáže</t>
  </si>
  <si>
    <t>-199691460</t>
  </si>
  <si>
    <t>998725101</t>
  </si>
  <si>
    <t>Přesun hmot tonážní pro zařizovací předměty v objektech v do 6 m</t>
  </si>
  <si>
    <t>169720660</t>
  </si>
  <si>
    <t>D1_01_4g - Silnoproudá elektrotechnika</t>
  </si>
  <si>
    <t>Ing. Bačík</t>
  </si>
  <si>
    <t>D1.01.4g - Silnoproudá elektrotechnika</t>
  </si>
  <si>
    <t xml:space="preserve">    R1.1 - Rozvaděč R1.1</t>
  </si>
  <si>
    <t xml:space="preserve">    ELE-IM - Elektroinstalační materiál a práce</t>
  </si>
  <si>
    <t xml:space="preserve">    HROM - Uzemnění a hromosvod</t>
  </si>
  <si>
    <t>D1.01.4g</t>
  </si>
  <si>
    <t>R1.1</t>
  </si>
  <si>
    <t>Rozvaděč R1.1</t>
  </si>
  <si>
    <t>H01FW624WT</t>
  </si>
  <si>
    <t>FW624WT, Rozv. nást. FW IP30, tř. ochr.I, 1091x571x150 mm, 144 mod.</t>
  </si>
  <si>
    <t>-617494906</t>
  </si>
  <si>
    <t>741210002</t>
  </si>
  <si>
    <t>Montáž rozvodnice oceloplechová nebo plastová běžná do 50 kg</t>
  </si>
  <si>
    <t>-880710022</t>
  </si>
  <si>
    <t>S01A9S62363</t>
  </si>
  <si>
    <t>A9S62363 Vypínač SW 3P 63A (SE)</t>
  </si>
  <si>
    <t>436407100</t>
  </si>
  <si>
    <t>741320175</t>
  </si>
  <si>
    <t>Montáž jistič třípólový nn do 63 A ve skříni</t>
  </si>
  <si>
    <t>1012037141</t>
  </si>
  <si>
    <t>D03952400</t>
  </si>
  <si>
    <t>DG M TNS 275, Svodič přepětí DEHNguard M, 4-pólový pro TN-S systémy</t>
  </si>
  <si>
    <t>-1363342564</t>
  </si>
  <si>
    <t>741322072</t>
  </si>
  <si>
    <t>Montáž svodiče přepětí nn typ 2 třípólových dvoudílných s vložením modulu</t>
  </si>
  <si>
    <t>-723834653</t>
  </si>
  <si>
    <t>S01A9F06110</t>
  </si>
  <si>
    <t>A9F06110 Jistič iC60H 1P 10A  B (SE)</t>
  </si>
  <si>
    <t>605889528</t>
  </si>
  <si>
    <t>S01A9F07116</t>
  </si>
  <si>
    <t>A9F07116 Jistič iC60H 1P 16A  C (SE)</t>
  </si>
  <si>
    <t>907613009</t>
  </si>
  <si>
    <t>741320105</t>
  </si>
  <si>
    <t>Montáž jistič jednopólový nn do 25 A ve skříni</t>
  </si>
  <si>
    <t>1126975440</t>
  </si>
  <si>
    <t>S01A9F07332</t>
  </si>
  <si>
    <t>A9F07332 Jistič iC60H 3P 32A  C (SE)</t>
  </si>
  <si>
    <t>-1094705569</t>
  </si>
  <si>
    <t>-2134187039</t>
  </si>
  <si>
    <t>H01ERC125</t>
  </si>
  <si>
    <t>ERC125, Stykač  25A, 1S, 230V~50/60Hz</t>
  </si>
  <si>
    <t>-1744238180</t>
  </si>
  <si>
    <t>741330011</t>
  </si>
  <si>
    <t>Montáž stykač stejnosměrný vestavný dvou/třípólový do 40 A</t>
  </si>
  <si>
    <t>1238444515</t>
  </si>
  <si>
    <t>H02ip0760</t>
  </si>
  <si>
    <t>Soumrak.spínač s nástěnným čidlem 5-100Lx, 50-2000Lx</t>
  </si>
  <si>
    <t>1739507242</t>
  </si>
  <si>
    <t>741330602</t>
  </si>
  <si>
    <t>Montáž relé návěstní se zapojením vodičů</t>
  </si>
  <si>
    <t>1519621157</t>
  </si>
  <si>
    <t>E01A131111</t>
  </si>
  <si>
    <t>Řadová svornice RSA 4 A - (bílá)</t>
  </si>
  <si>
    <t>435892251</t>
  </si>
  <si>
    <t>8+11</t>
  </si>
  <si>
    <t>741231001</t>
  </si>
  <si>
    <t>Montáž svorkovnice do rozvaděčů - řadová vodič do 2,5 mm2 se zapojením vodičů</t>
  </si>
  <si>
    <t>1215340282</t>
  </si>
  <si>
    <t>E01A141111</t>
  </si>
  <si>
    <t>Řadová svornice RSA 6 A - (bílá)</t>
  </si>
  <si>
    <t>-176926104</t>
  </si>
  <si>
    <t>3*4</t>
  </si>
  <si>
    <t>741231002</t>
  </si>
  <si>
    <t>Montáž svorkovnice do rozvaděčů - řadová vodič do 6 mm2 se zapojením vodičů</t>
  </si>
  <si>
    <t>-2061722899</t>
  </si>
  <si>
    <t>ELE-IM</t>
  </si>
  <si>
    <t>Elektroinstalační materiál a práce</t>
  </si>
  <si>
    <t>741130001</t>
  </si>
  <si>
    <t>Ukončení vodič izolovaný do 2,5mm2 v rozváděči nebo na přístroji</t>
  </si>
  <si>
    <t>-227597801</t>
  </si>
  <si>
    <t>"2x1,5" 2*2*(6)</t>
  </si>
  <si>
    <t>"3x1,5" 3*2*(50)</t>
  </si>
  <si>
    <t>"3x2,5" 3*2*(15)</t>
  </si>
  <si>
    <t>741130004</t>
  </si>
  <si>
    <t>Ukončení vodič izolovaný do 6 mm2 v rozváděči nebo na přístroji</t>
  </si>
  <si>
    <t>-454413558</t>
  </si>
  <si>
    <t>"5x6" 5*2*(7)</t>
  </si>
  <si>
    <t>741130007</t>
  </si>
  <si>
    <t>Ukončení vodič izolovaný do 25 mm2 v rozváděči nebo na přístroji</t>
  </si>
  <si>
    <t>-885465687</t>
  </si>
  <si>
    <t>"CY25" 1*2*(2)</t>
  </si>
  <si>
    <t>"5x25" 5*2*(1)</t>
  </si>
  <si>
    <t>K11kk02427</t>
  </si>
  <si>
    <t>KU 68-1901, KRABICE UNIVERZÁLNÍ, ŠEDÁ</t>
  </si>
  <si>
    <t>302844438</t>
  </si>
  <si>
    <t>"vyp" 2</t>
  </si>
  <si>
    <t>"zas" 2</t>
  </si>
  <si>
    <t>K11kk02432</t>
  </si>
  <si>
    <t>KU 68-1903, KRABICE UNIVERZÁLNÍ, ŠEDÁ S VÍČKEM A SVORKOVNICÍ</t>
  </si>
  <si>
    <t>-1780878623</t>
  </si>
  <si>
    <t>"osv" 2</t>
  </si>
  <si>
    <t>741112001</t>
  </si>
  <si>
    <t>Montáž krabice zapuštěná plastová kruhová</t>
  </si>
  <si>
    <t>1387619877</t>
  </si>
  <si>
    <t>K11kk00803</t>
  </si>
  <si>
    <t>8111, KRABICE PANCÉŘOVÁ, SVĚTLEŠEDÁ/RAL7035</t>
  </si>
  <si>
    <t>1567190068</t>
  </si>
  <si>
    <t>741112021</t>
  </si>
  <si>
    <t>Montáž krabice nástěnná plastová čtyřhranná do 100x100 mm</t>
  </si>
  <si>
    <t>-757814709</t>
  </si>
  <si>
    <t>K11kk00220</t>
  </si>
  <si>
    <t>1525, TRUBKA TUHÁ 320 N PVC, SV.ŠEDÁ/RAL 7035</t>
  </si>
  <si>
    <t>776972580</t>
  </si>
  <si>
    <t>10*2*8</t>
  </si>
  <si>
    <t>741110002</t>
  </si>
  <si>
    <t>Montáž trubka plastová tuhá D přes 23 do 35 mm uložená pevně</t>
  </si>
  <si>
    <t>1761637527</t>
  </si>
  <si>
    <t>K11kk00230</t>
  </si>
  <si>
    <t>1540, TRUBKA TUHÁ 320 N PVC, SV.ŠEDÁ/RAL 7035</t>
  </si>
  <si>
    <t>-842547012</t>
  </si>
  <si>
    <t>6*10</t>
  </si>
  <si>
    <t>741110003</t>
  </si>
  <si>
    <t>Montáž trubka plastová tuhá D přes 35 mm uložená pevně</t>
  </si>
  <si>
    <t>1966866653</t>
  </si>
  <si>
    <t>K11kk00572</t>
  </si>
  <si>
    <t>5325, PŘÍCHYTKA PVC, SVĚTLEŠEDÁ/RAL7035</t>
  </si>
  <si>
    <t>716665682</t>
  </si>
  <si>
    <t>K11kk00585</t>
  </si>
  <si>
    <t>5340, PŘÍCHYTKA PVC, SVĚTLEŠEDÁ/RAL7035</t>
  </si>
  <si>
    <t>621094382</t>
  </si>
  <si>
    <t>K11kk00191</t>
  </si>
  <si>
    <t>1425, MONOFLEX EN 320 N PVC, SV.ŠEDÁ/RAL 7035/BEZ DRÁTU</t>
  </si>
  <si>
    <t>195653240</t>
  </si>
  <si>
    <t>741110042</t>
  </si>
  <si>
    <t>Montáž trubka plastová ohebná D přes 23 do 35 mm uložená pevně</t>
  </si>
  <si>
    <t>-885159395</t>
  </si>
  <si>
    <t>K01CP0100060F</t>
  </si>
  <si>
    <t>CYY 6,0</t>
  </si>
  <si>
    <t>2082275620</t>
  </si>
  <si>
    <t>"POSP" 20</t>
  </si>
  <si>
    <t>741120001</t>
  </si>
  <si>
    <t>Montáž vodič Cu izolovaný plný a laněný žíla 0,35-6 mm2 pod omítku (CY)</t>
  </si>
  <si>
    <t>-1578460694</t>
  </si>
  <si>
    <t>K0111110068a</t>
  </si>
  <si>
    <t>CYKY-O 3A x 1,5</t>
  </si>
  <si>
    <t>714758789</t>
  </si>
  <si>
    <t>5+2*5+2*20+2*5+3*5+20+2*10+2*5+5+5+20+20</t>
  </si>
  <si>
    <t>"z+p" 40</t>
  </si>
  <si>
    <t>K0111110068c</t>
  </si>
  <si>
    <t>CYKY-J 3C x 1,5</t>
  </si>
  <si>
    <t>95959237</t>
  </si>
  <si>
    <t>25+20</t>
  </si>
  <si>
    <t>15+2+4*15+20+3*15+10+3*15+10+2*15+2*20+10+30+10+40+25+25+20+20+15+10</t>
  </si>
  <si>
    <t>"z+p" 103</t>
  </si>
  <si>
    <t>K0111110070c</t>
  </si>
  <si>
    <t>CYKY-J 3C x 2,5</t>
  </si>
  <si>
    <t>1106633271</t>
  </si>
  <si>
    <t>30+15+10+35+30+40+30+40+55+30+30</t>
  </si>
  <si>
    <t>"z+p" 75</t>
  </si>
  <si>
    <t>741122211</t>
  </si>
  <si>
    <t>Montáž kabel Cu plný kulatý žíla 3x1,5 až 6 mm2 uložený volně (CYKY)</t>
  </si>
  <si>
    <t>346501957</t>
  </si>
  <si>
    <t>K0111110084c</t>
  </si>
  <si>
    <t>CYKY-J 5C x 6</t>
  </si>
  <si>
    <t>-1878771838</t>
  </si>
  <si>
    <t>20+15+20+10+15+25+15</t>
  </si>
  <si>
    <t>"z+p" 30</t>
  </si>
  <si>
    <t>741122232</t>
  </si>
  <si>
    <t>Montáž kabel Cu plný kulatý žíla 5x4 až 6 mm2 uložený volně (CYKY)</t>
  </si>
  <si>
    <t>-1277593316</t>
  </si>
  <si>
    <t>A01ab02210</t>
  </si>
  <si>
    <t>3559-A01345, Přístroj spínače jednopólového, řazení 1, 1So</t>
  </si>
  <si>
    <t>-506394465</t>
  </si>
  <si>
    <t>"r.1" 1</t>
  </si>
  <si>
    <t>741310001</t>
  </si>
  <si>
    <t>Montáž vypínač nástěnný 1-jednopólový prostředí normální</t>
  </si>
  <si>
    <t>597632261</t>
  </si>
  <si>
    <t>A01ab01992</t>
  </si>
  <si>
    <t>3558E-A00651 08, Kryt spínače jednoduchý</t>
  </si>
  <si>
    <t>-1313257019</t>
  </si>
  <si>
    <t>A01ab02551</t>
  </si>
  <si>
    <t>3901F-A00110 08, Rámeček jednonásobný</t>
  </si>
  <si>
    <t>-1712760132</t>
  </si>
  <si>
    <t>"vyp" 1</t>
  </si>
  <si>
    <t>-1459980474</t>
  </si>
  <si>
    <t>522882085</t>
  </si>
  <si>
    <t>A01ab02213</t>
  </si>
  <si>
    <t>3559-A06345, Přístroj přepínače střídavého, řazení 6, 6So</t>
  </si>
  <si>
    <t>-503479898</t>
  </si>
  <si>
    <t>741310_R1</t>
  </si>
  <si>
    <t>Montáž přepínač nástěnný 6-střídavý prostředí normální</t>
  </si>
  <si>
    <t>1235699748</t>
  </si>
  <si>
    <t>A013559-A07345</t>
  </si>
  <si>
    <t>3559-A07345, Přístroj přepínače křížového, řazení 7, 7So</t>
  </si>
  <si>
    <t>1513280787</t>
  </si>
  <si>
    <t>741310025</t>
  </si>
  <si>
    <t>Montáž přepínač nástěnný 7-křížový prostředí normální</t>
  </si>
  <si>
    <t>-1004231071</t>
  </si>
  <si>
    <t>A01ab03732</t>
  </si>
  <si>
    <t>5519E-A02352 08, Zásuvka jednonás., chráněná, s clon., s bezšr. sv., s popis. polem</t>
  </si>
  <si>
    <t>-1831076697</t>
  </si>
  <si>
    <t>"zas 1+1" 2+2</t>
  </si>
  <si>
    <t>741313001</t>
  </si>
  <si>
    <t>Montáž zásuvka (polo)zapuštěná bezšroubové připojení 2P+PE se zapojením vodičů</t>
  </si>
  <si>
    <t>-506350476</t>
  </si>
  <si>
    <t>-1807969162</t>
  </si>
  <si>
    <t>"zas" 2+2</t>
  </si>
  <si>
    <t>H037709737xy</t>
  </si>
  <si>
    <t>Zásuvková rozvodnice IP44. 2x zas. 1x230VAC/16A, 1x zas. 3x400VAC/16A, 1x zas. 3x400VAC/32A, prouový chránič 4p, jističe 1x16A, 3x16A, 3x32A</t>
  </si>
  <si>
    <t>1761223453</t>
  </si>
  <si>
    <t>741210001</t>
  </si>
  <si>
    <t>Montáž rozvodnice oceloplechová nebo plastová běžná do 20 kg</t>
  </si>
  <si>
    <t>672543206</t>
  </si>
  <si>
    <t>fentp0500</t>
  </si>
  <si>
    <t>Nástěnný elektrický přímotopný panel, 230V/500W, s vestavěným termostatem</t>
  </si>
  <si>
    <t>-492730000</t>
  </si>
  <si>
    <t>fentp1000</t>
  </si>
  <si>
    <t>Nástěnný elektrický přímotopný panel, 230V/1000W, s vestavěným termostatem</t>
  </si>
  <si>
    <t>-743886230</t>
  </si>
  <si>
    <t>fentp2000</t>
  </si>
  <si>
    <t>Nástěnný elektrický přímotopný panel, 230V/2000W, s vestavěným termostatem</t>
  </si>
  <si>
    <t>-1909994557</t>
  </si>
  <si>
    <t>fen_mont</t>
  </si>
  <si>
    <t>Montáž a připojení nástěnných el. topných panelů</t>
  </si>
  <si>
    <t>-841930346</t>
  </si>
  <si>
    <t>BEG71057</t>
  </si>
  <si>
    <t>"J2" Downlignt LED 25W, 2250 lm, 4000K, IP42 (BE71057)</t>
  </si>
  <si>
    <t>-1950144236</t>
  </si>
  <si>
    <t>741372101</t>
  </si>
  <si>
    <t>Montáž svítidlo LED bytové vestavné podhledové bodové</t>
  </si>
  <si>
    <t>-785153793</t>
  </si>
  <si>
    <t>BEG14825</t>
  </si>
  <si>
    <t>"P1" 14825, ACCIAIO T5 RE 2x28W IP66</t>
  </si>
  <si>
    <t>1355643447</t>
  </si>
  <si>
    <t>741371104</t>
  </si>
  <si>
    <t>Montáž svítidlo zářivkové průmyslové stropní přisazené 2 zdroje s krytem</t>
  </si>
  <si>
    <t>369401474</t>
  </si>
  <si>
    <t>BEGfh70sdas</t>
  </si>
  <si>
    <t>"R1" LED reflektor 39W, 7000lm, 4000K, IP66 (BE-FH70SD Asim)</t>
  </si>
  <si>
    <t>1518991891</t>
  </si>
  <si>
    <t>741372012</t>
  </si>
  <si>
    <t>Montáž svítidlo LED bytové přisazené nástěnné reflektorové bez čidla</t>
  </si>
  <si>
    <t>734353549</t>
  </si>
  <si>
    <t>BEGF65LED-opti</t>
  </si>
  <si>
    <t>"N1" Formula F65LED 8W AT OPT SE8LTO, 8W, 250lm, 1h, IP65, 10-ti letá baterie</t>
  </si>
  <si>
    <t>1872273</t>
  </si>
  <si>
    <t>741372022</t>
  </si>
  <si>
    <t>Montáž svítidlo LED bytové přisazené nástěnné panelové do 0,36 m2</t>
  </si>
  <si>
    <t>1881596407</t>
  </si>
  <si>
    <t>741810001</t>
  </si>
  <si>
    <t>Zkoušky a prohlídky elektrických rozvodů a zařízení celková prohlídka a vyhotovení revizní zprávy pro objem montážních prací do 100 tis. Kč</t>
  </si>
  <si>
    <t>-1919597316</t>
  </si>
  <si>
    <t>HROM</t>
  </si>
  <si>
    <t>Uzemnění a hromosvod</t>
  </si>
  <si>
    <t>T01Z250</t>
  </si>
  <si>
    <t>Páska 30x4 m, páska 30x4 (0,95 kg/m), balení 20kg, provedení FeZn</t>
  </si>
  <si>
    <t>2132965073</t>
  </si>
  <si>
    <t>1,1*(85+40+5+5+5)</t>
  </si>
  <si>
    <t>741410022</t>
  </si>
  <si>
    <t>Montáž vodič uzemňovací pásek průřezu do 120 mm2 v průmyslové výstavbě v zemi</t>
  </si>
  <si>
    <t>-1774506183</t>
  </si>
  <si>
    <t>T01Z205</t>
  </si>
  <si>
    <t>Drát 8 , drát O 8 mm (0,40 kg/m) , provedení FeZn</t>
  </si>
  <si>
    <t>1089012577</t>
  </si>
  <si>
    <t>5+10+10+10+10+10+5+5+5+12+8+20+12+8+8+12+5+4+5+32+20+8</t>
  </si>
  <si>
    <t>"rd" 50</t>
  </si>
  <si>
    <t>T01Z215</t>
  </si>
  <si>
    <t>Drát 10, drát O 10 mm (0,62 kg/m), provedení FeZn</t>
  </si>
  <si>
    <t>-1339756574</t>
  </si>
  <si>
    <t>8*5+5</t>
  </si>
  <si>
    <t>"rd" 15</t>
  </si>
  <si>
    <t>741420001</t>
  </si>
  <si>
    <t>Montáž drát nebo lano hromosvodné svodové D do 10 mm s podpěrou</t>
  </si>
  <si>
    <t>210515929</t>
  </si>
  <si>
    <t>T01V015</t>
  </si>
  <si>
    <t>SS, svorka spojovací, provedení FeZn</t>
  </si>
  <si>
    <t>1207610866</t>
  </si>
  <si>
    <t>3*10</t>
  </si>
  <si>
    <t>2*15</t>
  </si>
  <si>
    <t>"rs" 20</t>
  </si>
  <si>
    <t>T01V040</t>
  </si>
  <si>
    <t>SP, svorka připojovací, provedení FeZn</t>
  </si>
  <si>
    <t>-104342686</t>
  </si>
  <si>
    <t>2+2</t>
  </si>
  <si>
    <t>"rs" 4</t>
  </si>
  <si>
    <t>T01V001</t>
  </si>
  <si>
    <t>SU, svorka univerzální, provedení FeZn</t>
  </si>
  <si>
    <t>-445994263</t>
  </si>
  <si>
    <t>"rs" 5</t>
  </si>
  <si>
    <t>T01V055</t>
  </si>
  <si>
    <t>SJ 1, svorka k jímací tyči, provedení FeZn</t>
  </si>
  <si>
    <t>205214525</t>
  </si>
  <si>
    <t>T01V095</t>
  </si>
  <si>
    <t>ST, svorka na okapové svody , provedení FeZn</t>
  </si>
  <si>
    <t>-1576915716</t>
  </si>
  <si>
    <t>2*4</t>
  </si>
  <si>
    <t>T01V030</t>
  </si>
  <si>
    <t>SZb, svorka zkušební , provedení FeZn</t>
  </si>
  <si>
    <t>956270068</t>
  </si>
  <si>
    <t>"svod" 8</t>
  </si>
  <si>
    <t>741420021</t>
  </si>
  <si>
    <t>Montáž svorka hromosvodná se 2 šrouby</t>
  </si>
  <si>
    <t>-561884325</t>
  </si>
  <si>
    <t>T01V110</t>
  </si>
  <si>
    <t>SR 2b, svorka páska-páska, provedení FeZn</t>
  </si>
  <si>
    <t>1398545907</t>
  </si>
  <si>
    <t>2*10+2+2+2</t>
  </si>
  <si>
    <t>"SZ" 3</t>
  </si>
  <si>
    <t>T01V120</t>
  </si>
  <si>
    <t>SR 3b, svorka páska-drát, provedení FeZn</t>
  </si>
  <si>
    <t>1595099906</t>
  </si>
  <si>
    <t>2*(8)</t>
  </si>
  <si>
    <t>741420022</t>
  </si>
  <si>
    <t>Montáž svorka hromosvodná se 3 šrouby</t>
  </si>
  <si>
    <t>1427270984</t>
  </si>
  <si>
    <t>T01V145-1p</t>
  </si>
  <si>
    <t>PV 1p, podpěra vedení do zdiva, provedení plast, s hmoždinkou</t>
  </si>
  <si>
    <t>-1077169155</t>
  </si>
  <si>
    <t>3+8+8+8+8+8+3+3+7+7+7</t>
  </si>
  <si>
    <t>"rp" 10</t>
  </si>
  <si>
    <t>T01V250</t>
  </si>
  <si>
    <t>PV 21c, podp. ved. na ploché stř. - plast-štěrk, provedení plast</t>
  </si>
  <si>
    <t>-252713502</t>
  </si>
  <si>
    <t>10+10+10+5+2+5+18+7</t>
  </si>
  <si>
    <t>T01VS100</t>
  </si>
  <si>
    <t>Nástavec PV 21c, nástavec PV 21c, provedení plast</t>
  </si>
  <si>
    <t>728296710</t>
  </si>
  <si>
    <t>T01VS105</t>
  </si>
  <si>
    <t>Víčko PV 21c, víčko PV 21c, provedení plast</t>
  </si>
  <si>
    <t>1192229681</t>
  </si>
  <si>
    <t>T01V275</t>
  </si>
  <si>
    <t>PV 32, podp. vedení na želez. konstrukce, provedení FeZn</t>
  </si>
  <si>
    <t>1691928445</t>
  </si>
  <si>
    <t>19+33</t>
  </si>
  <si>
    <t>741420021pd</t>
  </si>
  <si>
    <t>Montáž podpěr</t>
  </si>
  <si>
    <t>-1431098341</t>
  </si>
  <si>
    <t>T01V347</t>
  </si>
  <si>
    <t>DJDc, držák jímače a trubky do dřeva, provedení FeZn</t>
  </si>
  <si>
    <t>-943965368</t>
  </si>
  <si>
    <t>2*8</t>
  </si>
  <si>
    <t>T01V370</t>
  </si>
  <si>
    <t>OT 1,7, ochranná trubka , provedení FeZn</t>
  </si>
  <si>
    <t>1961706534</t>
  </si>
  <si>
    <t>741420051</t>
  </si>
  <si>
    <t>Montáž vedení hromosvodné-úhelník nebo trubka s držáky do zdiva</t>
  </si>
  <si>
    <t>672261848</t>
  </si>
  <si>
    <t>T01V395</t>
  </si>
  <si>
    <t>JR 3,0, jímací tyč s rovným koncem, provedení FeZn</t>
  </si>
  <si>
    <t>60867949</t>
  </si>
  <si>
    <t>741430005</t>
  </si>
  <si>
    <t>Montáž tyč jímací délky do 3 m na stojan</t>
  </si>
  <si>
    <t>-463189255</t>
  </si>
  <si>
    <t>T01V546</t>
  </si>
  <si>
    <t>SJ, stojan pro jímací tyč, provedení FeZn</t>
  </si>
  <si>
    <t>-335769398</t>
  </si>
  <si>
    <t>T01V535</t>
  </si>
  <si>
    <t>PB9, podstavec betonový 9kg, provedení FeZn</t>
  </si>
  <si>
    <t>-1117331971</t>
  </si>
  <si>
    <t>T01V547</t>
  </si>
  <si>
    <t>OJ, objímka jímací tyče, provedení FeZn</t>
  </si>
  <si>
    <t>-189495990</t>
  </si>
  <si>
    <t>T01Z695</t>
  </si>
  <si>
    <t>LS 5, lanová svorka     3-5 mm, provedení FeZn</t>
  </si>
  <si>
    <t>-1933819668</t>
  </si>
  <si>
    <t>T01Z745</t>
  </si>
  <si>
    <t>NS 6, napínací šroub  M 6, provedení FeZn</t>
  </si>
  <si>
    <t>-313910595</t>
  </si>
  <si>
    <t>T01Z980</t>
  </si>
  <si>
    <t>lanko 3 N, lanko nerezové O 3mm    , provedení nerez</t>
  </si>
  <si>
    <t>-254130214</t>
  </si>
  <si>
    <t>(3*2)</t>
  </si>
  <si>
    <t>741420054</t>
  </si>
  <si>
    <t>Montáž vedení hromosvodné-tvarování prvku</t>
  </si>
  <si>
    <t>-1369008699</t>
  </si>
  <si>
    <t>460202075</t>
  </si>
  <si>
    <t>Hloubení kabelových nezapažených rýh strojně š 40 cm, hl 90 cm, v hornině tř 5</t>
  </si>
  <si>
    <t>1443378649</t>
  </si>
  <si>
    <t>85+40</t>
  </si>
  <si>
    <t>460300001</t>
  </si>
  <si>
    <t>Zásyp jam nebo rýh strojně včetně zhutnění v zástavbě</t>
  </si>
  <si>
    <t>2038334429</t>
  </si>
  <si>
    <t>(85+40)*0,9*0,4</t>
  </si>
  <si>
    <t>-1893918817</t>
  </si>
  <si>
    <t>ticr</t>
  </si>
  <si>
    <t>Kontrola a protokol TIČR</t>
  </si>
  <si>
    <t>hod</t>
  </si>
  <si>
    <t>407255950</t>
  </si>
  <si>
    <t>"1os x 4h" 1*4</t>
  </si>
  <si>
    <t>D1_01_4h1 - Slaboproudá elektrotechnika</t>
  </si>
  <si>
    <t>Robert Frýba</t>
  </si>
  <si>
    <t>D1.01.4h2 - Slaboproudá elektrotechnika – EZS, CCTV</t>
  </si>
  <si>
    <t xml:space="preserve">    TRS - Trasy, společná část rozvodů</t>
  </si>
  <si>
    <t xml:space="preserve">    PZTS - Poplachový zabezpečovací a tísňový systém (EZS)</t>
  </si>
  <si>
    <t xml:space="preserve">    SK - Strukturovaná kabeláž</t>
  </si>
  <si>
    <t>D1.01.4h2</t>
  </si>
  <si>
    <t>Slaboproudá elektrotechnika – EZS, CCTV</t>
  </si>
  <si>
    <t>TRS</t>
  </si>
  <si>
    <t>Trasy, společná část rozvodů</t>
  </si>
  <si>
    <t>34571012</t>
  </si>
  <si>
    <t>lišta elektroinstalační vkládací 40 x 15</t>
  </si>
  <si>
    <t>1360348516</t>
  </si>
  <si>
    <t>34571009</t>
  </si>
  <si>
    <t>lišta elektroinstalační vkládací 11 x 10</t>
  </si>
  <si>
    <t>-685254192</t>
  </si>
  <si>
    <t>742110041</t>
  </si>
  <si>
    <t>Montáž lišt vkládacích pro slaboproud</t>
  </si>
  <si>
    <t>-570036038</t>
  </si>
  <si>
    <t>PZTS</t>
  </si>
  <si>
    <t>Poplachový zabezpečovací a tísňový systém (EZS)</t>
  </si>
  <si>
    <t>742220801</t>
  </si>
  <si>
    <t>Demontáž ústředny PZTS do 16 ti zón a 4 podsystémů s komunikátorem na PCO a zdrojem</t>
  </si>
  <si>
    <t>-1586281364</t>
  </si>
  <si>
    <t>742221841</t>
  </si>
  <si>
    <t>Demontáž ovládací klávesnice pro dodanou ústřednu</t>
  </si>
  <si>
    <t>1255256829</t>
  </si>
  <si>
    <t>742222832</t>
  </si>
  <si>
    <t>Demontáž detektoru na stěnu nebo na strop</t>
  </si>
  <si>
    <t>340439158</t>
  </si>
  <si>
    <t>742222856</t>
  </si>
  <si>
    <t>Demontáž zálohové sirény s majákem a s akumulátorem 1,2 Ah</t>
  </si>
  <si>
    <t>653460781</t>
  </si>
  <si>
    <t>K07K1751103</t>
  </si>
  <si>
    <t>Kabel SYKFY  3 x 2 x 0,5</t>
  </si>
  <si>
    <t>-1032005998</t>
  </si>
  <si>
    <t>481</t>
  </si>
  <si>
    <t>8500048040</t>
  </si>
  <si>
    <t>Instalační kabel CAT5E FTP PVC 305m</t>
  </si>
  <si>
    <t>1417154444</t>
  </si>
  <si>
    <t>742121001</t>
  </si>
  <si>
    <t>Montáž kabelů sdělovacích pro vnitřní rozvody do 15 žil</t>
  </si>
  <si>
    <t>512</t>
  </si>
  <si>
    <t>-1752116439</t>
  </si>
  <si>
    <t>516</t>
  </si>
  <si>
    <t>MAM01</t>
  </si>
  <si>
    <t>Magnetický kontakt povrchový robustní, kovové tělo, pracovní mezera 3,8cm, přívodní kabel v kovové chráničce</t>
  </si>
  <si>
    <t>1271083617</t>
  </si>
  <si>
    <t>MAM02</t>
  </si>
  <si>
    <t>Magnetický kontakt kovový vratový s přívodním kabelem v kovové chráničce, pracovní vzdálenost 7,5cm</t>
  </si>
  <si>
    <t>299094348</t>
  </si>
  <si>
    <t>JB20</t>
  </si>
  <si>
    <t>Plastová krabice s 8 svorkami a tamper kontaktem, povrchová montáž</t>
  </si>
  <si>
    <t>-1443205500</t>
  </si>
  <si>
    <t>742220053R</t>
  </si>
  <si>
    <t>Montáž krabice propojovací pro magnetický kontakt</t>
  </si>
  <si>
    <t>1828145063</t>
  </si>
  <si>
    <t>742220235</t>
  </si>
  <si>
    <t>Montáž magnetického kontaktu povrchového</t>
  </si>
  <si>
    <t>-585745049</t>
  </si>
  <si>
    <t>AQPLS01</t>
  </si>
  <si>
    <t>Detektor pohybu, dosah 15x15m, úhel 110 stupňů, Aqua Plus, s držákem v příslušenství</t>
  </si>
  <si>
    <t>972206776</t>
  </si>
  <si>
    <t>STTSD01</t>
  </si>
  <si>
    <t>Multisenzorový detektor TSD-1 - kombinovaný požární hlásič s pokročilými funkcemi detekce kouře</t>
  </si>
  <si>
    <t>413065320</t>
  </si>
  <si>
    <t>RFPZTS001</t>
  </si>
  <si>
    <t>Konvenční tlačítkový hlásič požáru, krytí IP24D, přepínací kontakt</t>
  </si>
  <si>
    <t>-2141133735</t>
  </si>
  <si>
    <t>742220232</t>
  </si>
  <si>
    <t>Montáž detektoru na stěnu nebo na strop</t>
  </si>
  <si>
    <t>-1669922171</t>
  </si>
  <si>
    <t>SPW-220 R</t>
  </si>
  <si>
    <t>Siréna vnitřní s červeným LED blikačem, 120dB/1m, tamper</t>
  </si>
  <si>
    <t>1279284308</t>
  </si>
  <si>
    <t>742220255</t>
  </si>
  <si>
    <t>Montáž sirény vnitřní pro vyhlášení poplachu</t>
  </si>
  <si>
    <t>365429461</t>
  </si>
  <si>
    <t>SD-3001 R</t>
  </si>
  <si>
    <t>Venkovní zálohovaná siréna s magnetodynamickým měničem</t>
  </si>
  <si>
    <t>-1090457055</t>
  </si>
  <si>
    <t>AKUCJ-12</t>
  </si>
  <si>
    <t>12V, 1,2Ah, AGM akumulátor, olověný, zálohování nap. venk.sirény</t>
  </si>
  <si>
    <t>-1415022946</t>
  </si>
  <si>
    <t>742220256</t>
  </si>
  <si>
    <t>Montáž zálohové sirény s majákem a s akumulátorem 1,2 Ah</t>
  </si>
  <si>
    <t>1457010179</t>
  </si>
  <si>
    <t>OMI3</t>
  </si>
  <si>
    <t>Plechový kryt pro ústředny INTEGRA a expanzní moduly s transformátorem</t>
  </si>
  <si>
    <t>-1647295918</t>
  </si>
  <si>
    <t>INT32</t>
  </si>
  <si>
    <t>Deska ústředny PZTS, 8-32 zón, 8-32 pg. výstupů</t>
  </si>
  <si>
    <t>755932255</t>
  </si>
  <si>
    <t>742220002</t>
  </si>
  <si>
    <t>Montáž ústředny PZTS přes 16 do 48 zón a 8 podsystémů s komunikátorem na PCO a zdrojem</t>
  </si>
  <si>
    <t>1134380119</t>
  </si>
  <si>
    <t>EXPINTE8</t>
  </si>
  <si>
    <t>Expanzní modul 8 zón, podpora zapojení NO, NC, EOL, 2EOL a 3EOL, volitelná hodnota zakončovacích rezistorů</t>
  </si>
  <si>
    <t>-1148366024</t>
  </si>
  <si>
    <t>OPU1A</t>
  </si>
  <si>
    <t>Plastový kryt s tamperem pro expanzní moduly</t>
  </si>
  <si>
    <t>-484471902</t>
  </si>
  <si>
    <t>742220051</t>
  </si>
  <si>
    <t>Montáž krabice pro expander s uložením na omítku</t>
  </si>
  <si>
    <t>-1395708482</t>
  </si>
  <si>
    <t>742220031</t>
  </si>
  <si>
    <t>Montáž koncentrátoru nebo expanderu v krytu</t>
  </si>
  <si>
    <t>-2072431261</t>
  </si>
  <si>
    <t>INT-KLCD-BL</t>
  </si>
  <si>
    <t>LCD klávesnice, 2 zóny, tamper, modře podsvětlený displej 2x16 znaků, 6x LED indikace stavu systému, akustická signalizace, dvířka.</t>
  </si>
  <si>
    <t>-1028877566</t>
  </si>
  <si>
    <t>742220141</t>
  </si>
  <si>
    <t>Montáž ovládací klávesnice pro dodanou ústřednu</t>
  </si>
  <si>
    <t>838168316</t>
  </si>
  <si>
    <t>RFPZTS002</t>
  </si>
  <si>
    <t>Akumulátor 12V, 17Ah, olověný</t>
  </si>
  <si>
    <t>934991748</t>
  </si>
  <si>
    <t>742220161</t>
  </si>
  <si>
    <t>Montáž akumulátoru 12V</t>
  </si>
  <si>
    <t>-955261577</t>
  </si>
  <si>
    <t>742220401</t>
  </si>
  <si>
    <t>Programování základních parametrů ústředny PZTS</t>
  </si>
  <si>
    <t>3717750</t>
  </si>
  <si>
    <t>742220411</t>
  </si>
  <si>
    <t>Oživení systému na jeden detektor PZTS</t>
  </si>
  <si>
    <t>1562726136</t>
  </si>
  <si>
    <t>742220511</t>
  </si>
  <si>
    <t>Výchozí revize systému PZTS</t>
  </si>
  <si>
    <t>259254067</t>
  </si>
  <si>
    <t>SK</t>
  </si>
  <si>
    <t>Strukturovaná kabeláž</t>
  </si>
  <si>
    <t>LK8028T</t>
  </si>
  <si>
    <t>Krabice přístrojová 80,5x80,5x28mm, bílá</t>
  </si>
  <si>
    <t>-5929027</t>
  </si>
  <si>
    <t>1724-0-1663</t>
  </si>
  <si>
    <t>Kryt zásuvky komunikační Reflex SI, pro nosnou masku, barva bílá, s kovovým upevňovacím třmenem</t>
  </si>
  <si>
    <t>-179717335</t>
  </si>
  <si>
    <t>1764-0-0182</t>
  </si>
  <si>
    <t>Maska nosná pro 2 komunikační zásuvky Modular Jack RJ. s otvory dle ČSN EN 60 603-7</t>
  </si>
  <si>
    <t>-770876206</t>
  </si>
  <si>
    <t>1725-0-0928</t>
  </si>
  <si>
    <t>Rámeček Reflex SI, bílá</t>
  </si>
  <si>
    <t>1579521657</t>
  </si>
  <si>
    <t>HSEMRJ5UWS</t>
  </si>
  <si>
    <t>Keystone modul RJ45 nestíněný, Cat.5e, samozářezový, SFA</t>
  </si>
  <si>
    <t>-639668420</t>
  </si>
  <si>
    <t>742330042</t>
  </si>
  <si>
    <t>Montáž datové dvouzásuvky</t>
  </si>
  <si>
    <t>681883318</t>
  </si>
  <si>
    <t>8500048040-1</t>
  </si>
  <si>
    <t>Instalační kabel Cat5e FTP PVC 305m</t>
  </si>
  <si>
    <t>789824980</t>
  </si>
  <si>
    <t>742121001-SK</t>
  </si>
  <si>
    <t>-47250293</t>
  </si>
  <si>
    <t>83000285</t>
  </si>
  <si>
    <t>Rozvaděč nástěnný, 12U 600mm, dveře sklo,nosnost 45kg, RAL 7035</t>
  </si>
  <si>
    <t>-421838479</t>
  </si>
  <si>
    <t>742330001</t>
  </si>
  <si>
    <t>Montáž rozvaděče nástěnného</t>
  </si>
  <si>
    <t>-1716719832</t>
  </si>
  <si>
    <t>DR-RAB-PD-X11-A1</t>
  </si>
  <si>
    <t xml:space="preserve">Rozvodný panel 1U, 7x zásuvka, bleskojistka, podsvícený vypínač, 3x1.5mm 2m kabel </t>
  </si>
  <si>
    <t>397012851</t>
  </si>
  <si>
    <t>742330022</t>
  </si>
  <si>
    <t>Montáž napájecího panelu do rozvaděče</t>
  </si>
  <si>
    <t>1817987261</t>
  </si>
  <si>
    <t>DR-HSERU245GF</t>
  </si>
  <si>
    <t>19"patchpanel kompaktní,24xRJ-45 nestíněný Cat.5e,1U</t>
  </si>
  <si>
    <t>972810925</t>
  </si>
  <si>
    <t>742330024</t>
  </si>
  <si>
    <t>Montáž patch panelu 24 portů UTP/FTP</t>
  </si>
  <si>
    <t>1417633278</t>
  </si>
  <si>
    <t>DR-DBC14805</t>
  </si>
  <si>
    <t>19" vyvaz.kovový panel,5x velké kovové oko, 1U</t>
  </si>
  <si>
    <t>1714005790</t>
  </si>
  <si>
    <t>742330023</t>
  </si>
  <si>
    <t>Montáž vyvazovacíhoho panelu 1U</t>
  </si>
  <si>
    <t>1043071631</t>
  </si>
  <si>
    <t>H5ULG01K0G</t>
  </si>
  <si>
    <t>Propoj. kabel, Cat.5e nestíněný,2xRJ-45, délka 1m,barva šedá</t>
  </si>
  <si>
    <t>1342409246</t>
  </si>
  <si>
    <t>DR-HSELS169LG</t>
  </si>
  <si>
    <t>19" FO optický rozvaděč - vana - kompletně vybavený ,16xLC 9/125,pigtail a kazeta,1U</t>
  </si>
  <si>
    <t>1627996632</t>
  </si>
  <si>
    <t>742330026</t>
  </si>
  <si>
    <t>Montáž panelu pro 24 x optický konektor</t>
  </si>
  <si>
    <t>1233375642</t>
  </si>
  <si>
    <t>HLP29LL02F</t>
  </si>
  <si>
    <t>Optický propojovací kabel duplex LC-LC 9/125 OS2, 2m</t>
  </si>
  <si>
    <t>211291687</t>
  </si>
  <si>
    <t>8826589651592</t>
  </si>
  <si>
    <t>C2960L-24TS-LL Přepínač, řízený. 24 x RJ-45 10/100/1000, 4 x SFP</t>
  </si>
  <si>
    <t>-1694093825</t>
  </si>
  <si>
    <t>742330051</t>
  </si>
  <si>
    <t>Popis portu datové zásuvky</t>
  </si>
  <si>
    <t>1149156872</t>
  </si>
  <si>
    <t>742330052</t>
  </si>
  <si>
    <t>Popis portů patchpanelu</t>
  </si>
  <si>
    <t>-498806455</t>
  </si>
  <si>
    <t>4260039342748</t>
  </si>
  <si>
    <t>Transceiver 1000BASE-LH SFP, singlemode fiber, vlnová délka 1310 nm, konektor duplex LC</t>
  </si>
  <si>
    <t>1775131820</t>
  </si>
  <si>
    <t>5P650iR</t>
  </si>
  <si>
    <t>Záložní napájecí zdroj (UPS) pro montáž do stojanu (výška 1U), výkon 420 W/650 VA, grafický LCD displej</t>
  </si>
  <si>
    <t>254656687</t>
  </si>
  <si>
    <t>742330011</t>
  </si>
  <si>
    <t>Montáž zařízení do rozvaděče (switch, UPS, DVR, server) bez nastavení</t>
  </si>
  <si>
    <t>-977149780</t>
  </si>
  <si>
    <t>MRK10</t>
  </si>
  <si>
    <t xml:space="preserve">Telefonní rozvaděč - skříň  10párů, povrchová montáž </t>
  </si>
  <si>
    <t>-902066261</t>
  </si>
  <si>
    <t>TLFSV</t>
  </si>
  <si>
    <t>Svorkovnice LSA 10 párů</t>
  </si>
  <si>
    <t>1412346057</t>
  </si>
  <si>
    <t>742122001</t>
  </si>
  <si>
    <t>Montáž kabelové spojky nebo svorkovnice pro slaboproud do 15 žil</t>
  </si>
  <si>
    <t>2047225816</t>
  </si>
  <si>
    <t>TLFZA</t>
  </si>
  <si>
    <t>Telefonní zásuvka pro povrchovou montáž, 2xRJ11</t>
  </si>
  <si>
    <t>1073067971</t>
  </si>
  <si>
    <t>D2_01 - Komunikace a chodníky</t>
  </si>
  <si>
    <t>Krejčí, Ing. Avuk</t>
  </si>
  <si>
    <t xml:space="preserve">    11 - Zemní práce - přípravné a přidružené práce</t>
  </si>
  <si>
    <t xml:space="preserve">    18 - Zemní práce - povrchové úpravy terénu</t>
  </si>
  <si>
    <t xml:space="preserve">    45 - Podkladní a vedlejší konstrukce kromě vozovek a železničního svršku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</si>
  <si>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</si>
  <si>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</si>
  <si>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</si>
  <si>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  91 - Doplňující konstrukce a práce pozemních komunikací, letišť a ploch</t>
  </si>
  <si>
    <t xml:space="preserve">      99 - Přesuny hmot a suti</t>
  </si>
  <si>
    <t>111111311</t>
  </si>
  <si>
    <t>Odstranění ruderálního porostu do 100 m2 naložení a odvoz do 20 km v rovině nebo svahu do 1:5</t>
  </si>
  <si>
    <t>-405254837</t>
  </si>
  <si>
    <t>Viz PD - situace a TZ</t>
  </si>
  <si>
    <t>5,0</t>
  </si>
  <si>
    <t>121101103</t>
  </si>
  <si>
    <t>Sejmutí ornice s přemístěním na vzdálenost do 250 m</t>
  </si>
  <si>
    <t>-966096149</t>
  </si>
  <si>
    <t>400,0*0,1</t>
  </si>
  <si>
    <t>122201101</t>
  </si>
  <si>
    <t>Odkopávky a prokopávky nezapažené v hornině tř. 3 objem do 100 m3</t>
  </si>
  <si>
    <t>1988698161</t>
  </si>
  <si>
    <t>Viz PD - situace, příčné, podélné řezy a TZ</t>
  </si>
  <si>
    <t>Zatřídění hornin: tř. 3-50%, tř. 4-50%</t>
  </si>
  <si>
    <t>(34,0*0,3+30,0*0,6+5,0)*0,5</t>
  </si>
  <si>
    <t>122201109</t>
  </si>
  <si>
    <t>Příplatek za lepivost u odkopávek v hornině tř. 1 až 3</t>
  </si>
  <si>
    <t>564644663</t>
  </si>
  <si>
    <t>16,6*0,5 'Přepočtené koeficientem množství</t>
  </si>
  <si>
    <t>122301101</t>
  </si>
  <si>
    <t>Odkopávky a prokopávky nezapažené v hornině tř. 4 objem do 100 m3</t>
  </si>
  <si>
    <t>1314715917</t>
  </si>
  <si>
    <t>122301109</t>
  </si>
  <si>
    <t>Příplatek za lepivost u odkopávek nezapažených v hornině tř. 4</t>
  </si>
  <si>
    <t>-828580489</t>
  </si>
  <si>
    <t>131201101</t>
  </si>
  <si>
    <t>Hloubení jam nezapažených v hornině tř. 3 objemu do 100 m3</t>
  </si>
  <si>
    <t>1762686335</t>
  </si>
  <si>
    <t>Zásak</t>
  </si>
  <si>
    <t>3,24*3,24*3,2*0,5</t>
  </si>
  <si>
    <t>131201109</t>
  </si>
  <si>
    <t>Příplatek za lepivost u hloubení jam nezapažených v hornině tř. 3</t>
  </si>
  <si>
    <t>1410376115</t>
  </si>
  <si>
    <t>16,796*0,5 'Přepočtené koeficientem množství</t>
  </si>
  <si>
    <t>131301101</t>
  </si>
  <si>
    <t>Hloubení jam nezapažených v hornině tř. 4 objemu do 100 m3</t>
  </si>
  <si>
    <t>-439818385</t>
  </si>
  <si>
    <t>131301109</t>
  </si>
  <si>
    <t>Příplatek za lepivost u hloubení jam nezapažených v hornině tř. 4</t>
  </si>
  <si>
    <t>514861666</t>
  </si>
  <si>
    <t>132201101</t>
  </si>
  <si>
    <t>Hloubení rýh š do 600 mm v hornině tř. 3 objemu do 100 m3</t>
  </si>
  <si>
    <t>547210705</t>
  </si>
  <si>
    <t>Drén</t>
  </si>
  <si>
    <t>0,5*0,5*21,0*0,5</t>
  </si>
  <si>
    <t>Potrubí</t>
  </si>
  <si>
    <t>0,6*1,5*62,0*0,5</t>
  </si>
  <si>
    <t>132201109</t>
  </si>
  <si>
    <t>Příplatek za lepivost k hloubení rýh š do 600 mm v hornině tř. 3</t>
  </si>
  <si>
    <t>81805349</t>
  </si>
  <si>
    <t>30,525*0,5 'Přepočtené koeficientem množství</t>
  </si>
  <si>
    <t>132301102</t>
  </si>
  <si>
    <t>Hloubení rýh š do 600 mm v hornině tř. 4 objemu přes 100 m3</t>
  </si>
  <si>
    <t>-1666288276</t>
  </si>
  <si>
    <t>132301109</t>
  </si>
  <si>
    <t>Příplatek za lepivost k hloubení rýh š do 600 mm v hornině tř. 4</t>
  </si>
  <si>
    <t>-1330703135</t>
  </si>
  <si>
    <t>161101101</t>
  </si>
  <si>
    <t>Svislé přemístění výkopku z horniny tř. 1 až 4 hl výkopu do 2,5 m</t>
  </si>
  <si>
    <t>294738065</t>
  </si>
  <si>
    <t xml:space="preserve">Viz PD - situace, příčné řezy, výpis kubatur a TZ </t>
  </si>
  <si>
    <t>16,796*2+30,525*2</t>
  </si>
  <si>
    <t>162301101</t>
  </si>
  <si>
    <t>Vodorovné přemístění do 500 m výkopku/sypaniny z horniny tř. 1 až 4</t>
  </si>
  <si>
    <t>-835945404</t>
  </si>
  <si>
    <t>Na mezideponií</t>
  </si>
  <si>
    <t>33,2+16,796*2+30,525*2</t>
  </si>
  <si>
    <t xml:space="preserve">Z mezideponie </t>
  </si>
  <si>
    <t>14,0+49,2328</t>
  </si>
  <si>
    <t>162306111</t>
  </si>
  <si>
    <t>Vodorovné přemístění do 500 m bez naložení výkopku ze zemin schopných zúrodnění</t>
  </si>
  <si>
    <t>-1058841774</t>
  </si>
  <si>
    <t>Ornice</t>
  </si>
  <si>
    <t>167103101</t>
  </si>
  <si>
    <t>Nakládání výkopku ze zemin schopných zúrodnění</t>
  </si>
  <si>
    <t>1881255195</t>
  </si>
  <si>
    <t>162701103</t>
  </si>
  <si>
    <t>Vodorovné přemístění do 8000 m výkopku/sypaniny z horniny tř. 1 až 4</t>
  </si>
  <si>
    <t>1519132020</t>
  </si>
  <si>
    <t>Na skládku</t>
  </si>
  <si>
    <t>-(14,0+49,2328)</t>
  </si>
  <si>
    <t>1520850651</t>
  </si>
  <si>
    <t>"pol. 162701103:" (64,609)*1,9</t>
  </si>
  <si>
    <t>1493934262</t>
  </si>
  <si>
    <t xml:space="preserve">Viz PD - situace, výpisy kubatur a TZ </t>
  </si>
  <si>
    <t>vytěžené zemina pro další použití - zásypy</t>
  </si>
  <si>
    <t>14,0</t>
  </si>
  <si>
    <t>zemina na skládku</t>
  </si>
  <si>
    <t>19,2+5,25</t>
  </si>
  <si>
    <t>171101102</t>
  </si>
  <si>
    <t>Uložení sypaniny z hornin soudržných do násypů zhutněných na 96 % PS</t>
  </si>
  <si>
    <t>-1231302113</t>
  </si>
  <si>
    <t>Viz PD - situace,  příčné řezy, výkazy kubatur a TZ</t>
  </si>
  <si>
    <t>-365804933</t>
  </si>
  <si>
    <t>0,6*0,95*62,0</t>
  </si>
  <si>
    <t>3,24*3,24*1,0-0,6</t>
  </si>
  <si>
    <t>Po vybourané vodovodní šachtě</t>
  </si>
  <si>
    <t>4,0</t>
  </si>
  <si>
    <t>1263516322</t>
  </si>
  <si>
    <t>Viz PD - situace, vzorové příčné řezy a TZ</t>
  </si>
  <si>
    <t>"vozovky zamková dlažba:" 189,0</t>
  </si>
  <si>
    <t>"chodníky zamková dlažba:" 34,0</t>
  </si>
  <si>
    <t>"okap. chodníky:" 11,0</t>
  </si>
  <si>
    <t>"zásak:" 9,898</t>
  </si>
  <si>
    <t>Zemní práce - přípravné a přidružené práce</t>
  </si>
  <si>
    <t>113107232</t>
  </si>
  <si>
    <t>Odstranění podkladu z betonu prostého tl 300 mm strojně pl přes 200 m2</t>
  </si>
  <si>
    <t>1054349897</t>
  </si>
  <si>
    <t>210,0</t>
  </si>
  <si>
    <t>113107224</t>
  </si>
  <si>
    <t>Odstranění podkladu z kameniva drceného tl 400 mm strojně pl přes 200 m2</t>
  </si>
  <si>
    <t>206285408</t>
  </si>
  <si>
    <t>919735124</t>
  </si>
  <si>
    <t>Řezání stávajícího betonového krytu hl do 200 mm</t>
  </si>
  <si>
    <t>1847205986</t>
  </si>
  <si>
    <t>4,5</t>
  </si>
  <si>
    <t>997221551</t>
  </si>
  <si>
    <t>Vodorovná doprava suti ze sypkých materiálů do 1 km</t>
  </si>
  <si>
    <t>176777495</t>
  </si>
  <si>
    <t>121,8</t>
  </si>
  <si>
    <t>997221559</t>
  </si>
  <si>
    <t>Příplatek ZKD 1 km u vodorovné dopravy suti ze sypkých materiálů</t>
  </si>
  <si>
    <t>2014537237</t>
  </si>
  <si>
    <t>121,8*7 'Přepočtené koeficientem množství</t>
  </si>
  <si>
    <t>997221561</t>
  </si>
  <si>
    <t>Vodorovná doprava suti z kusových materiálů do 1 km</t>
  </si>
  <si>
    <t>-67018569</t>
  </si>
  <si>
    <t>131,2</t>
  </si>
  <si>
    <t>997221569</t>
  </si>
  <si>
    <t>Příplatek ZKD 1 km u vodorovné dopravy suti z kusových materiálů</t>
  </si>
  <si>
    <t>-1683802121</t>
  </si>
  <si>
    <t>131,2*7 'Přepočtené koeficientem množství</t>
  </si>
  <si>
    <t>997221815</t>
  </si>
  <si>
    <t>-911178254</t>
  </si>
  <si>
    <t>997221855</t>
  </si>
  <si>
    <t>Poplatek za uložení na skládce (skládkovné) zeminy a kameniva kód odpadu 170 504</t>
  </si>
  <si>
    <t>416249517</t>
  </si>
  <si>
    <t>Zemní práce - povrchové úpravy terénu</t>
  </si>
  <si>
    <t>181411131</t>
  </si>
  <si>
    <t>Založení parkového trávníku výsevem plochy do 1000 m2 v rovině a ve svahu do 1:5</t>
  </si>
  <si>
    <t>-656793521</t>
  </si>
  <si>
    <t>Viz výkres situace a TZ</t>
  </si>
  <si>
    <t>400,0</t>
  </si>
  <si>
    <t>00572410</t>
  </si>
  <si>
    <t>osivo směs travní parková</t>
  </si>
  <si>
    <t>-148507141</t>
  </si>
  <si>
    <t>181951101</t>
  </si>
  <si>
    <t>Úprava pláně v hornině tř. 1 až 4 bez zhutnění</t>
  </si>
  <si>
    <t>-494202358</t>
  </si>
  <si>
    <t>181301101</t>
  </si>
  <si>
    <t>Rozprostření ornice tl vrstvy do 100 mm pl do 500 m2 v rovině nebo ve svahu do 1:5</t>
  </si>
  <si>
    <t>-371823346</t>
  </si>
  <si>
    <t>Podkladní a vedlejší konstrukce kromě vozovek a železničního svršku</t>
  </si>
  <si>
    <t>451573111</t>
  </si>
  <si>
    <t>Lože pod potrubí otevřený výkop ze štěrkopísku</t>
  </si>
  <si>
    <t>1452653310</t>
  </si>
  <si>
    <t>frakce 0-8 mm</t>
  </si>
  <si>
    <t>0,6*0,1*62,0</t>
  </si>
  <si>
    <t>175151101</t>
  </si>
  <si>
    <t>Obsypání potrubí strojně sypaninou bez prohození, uloženou do 3 m</t>
  </si>
  <si>
    <t>27832168</t>
  </si>
  <si>
    <t>0,6*0,45*62,0</t>
  </si>
  <si>
    <t>583373030</t>
  </si>
  <si>
    <t>štěrkopísek frakce 0/8</t>
  </si>
  <si>
    <t>-878935780</t>
  </si>
  <si>
    <t>16,74*1,02 'Přepočtené koeficientem množství</t>
  </si>
  <si>
    <t>899722113</t>
  </si>
  <si>
    <t>Krytí potrubí z plastů výstražnou fólií z PVC 34cm</t>
  </si>
  <si>
    <t>924491187</t>
  </si>
  <si>
    <t>62,0</t>
  </si>
  <si>
    <t>Komunikace pozemní</t>
  </si>
  <si>
    <t>564851111</t>
  </si>
  <si>
    <t>Podklad ze štěrkodrtě ŠD tl 150 mm</t>
  </si>
  <si>
    <t>-601282858</t>
  </si>
  <si>
    <t>Chodník zamková dlažba</t>
  </si>
  <si>
    <t>34,0</t>
  </si>
  <si>
    <t>564861111</t>
  </si>
  <si>
    <t>Podklad ze štěrkodrtě ŠD tl 200 mm</t>
  </si>
  <si>
    <t>-518178285</t>
  </si>
  <si>
    <t>pod okapové chodníky</t>
  </si>
  <si>
    <t>11,0</t>
  </si>
  <si>
    <t>564871114</t>
  </si>
  <si>
    <t>Podklad ze štěrkodrtě ŠD tl. 280 mm</t>
  </si>
  <si>
    <t>-527531794</t>
  </si>
  <si>
    <t>Vozovka zamková dlažba</t>
  </si>
  <si>
    <t>189,0</t>
  </si>
  <si>
    <t>564952114</t>
  </si>
  <si>
    <t>Podklad z mechanicky zpevněného kameniva MZK tl 180 mm</t>
  </si>
  <si>
    <t>1013360041</t>
  </si>
  <si>
    <t>596211110</t>
  </si>
  <si>
    <t>Kladení zámkové dlažby komunikací pro pěší tl 60 mm skupiny A pl do 50 m2</t>
  </si>
  <si>
    <t>-258100009</t>
  </si>
  <si>
    <t>59245018</t>
  </si>
  <si>
    <t>dlažba skladebná betonová 200x100x60mm přírodní</t>
  </si>
  <si>
    <t>-185446891</t>
  </si>
  <si>
    <t>34*1,05 'Přepočtené koeficientem množství</t>
  </si>
  <si>
    <t>596212312</t>
  </si>
  <si>
    <t>Kladení zámkové dlažby pozemních komunikací tl 100 mm skupiny A pl do 300 m2</t>
  </si>
  <si>
    <t>-2094805977</t>
  </si>
  <si>
    <t>59245220</t>
  </si>
  <si>
    <t>dlažba zámková profilová základní 196x161x100mm přírodní</t>
  </si>
  <si>
    <t>824558081</t>
  </si>
  <si>
    <t>189*1,05 'Přepočtené koeficientem množství</t>
  </si>
  <si>
    <t>596811220</t>
  </si>
  <si>
    <t>Kladení betonové dlažby komunikací pro pěší do lože z kameniva vel do 0,25 m2 plochy do 50 m2</t>
  </si>
  <si>
    <t>1208452362</t>
  </si>
  <si>
    <t>Okapový chodník</t>
  </si>
  <si>
    <t>59245620</t>
  </si>
  <si>
    <t>dlažba desková betonová 500x500x60mm přírodní</t>
  </si>
  <si>
    <t>658959362</t>
  </si>
  <si>
    <t>621335111</t>
  </si>
  <si>
    <t>Oprava cementové štukové omítky vnějších podhledů v rozsahu do 10%</t>
  </si>
  <si>
    <t>1178078094</t>
  </si>
  <si>
    <t>Plot</t>
  </si>
  <si>
    <t>100,0</t>
  </si>
  <si>
    <t>631311112</t>
  </si>
  <si>
    <t>Mazanina tl do 80 mm z betonu prostého bez zvýšených nároků na prostředí tř. C 8/10</t>
  </si>
  <si>
    <t>-1245896128</t>
  </si>
  <si>
    <t>11,0*0,04</t>
  </si>
  <si>
    <t>Trubní vedení</t>
  </si>
  <si>
    <t>211561-R1</t>
  </si>
  <si>
    <t>Výplň odvodňovacích žeber nebo trativodů kamenivem hrubým drceným frakce 8 až 16 mm</t>
  </si>
  <si>
    <t>1582955959</t>
  </si>
  <si>
    <t>Viz PD - situace, výkresy a TZ</t>
  </si>
  <si>
    <t>"drén:" 0,5*0,5*21,0</t>
  </si>
  <si>
    <t>"Zásak:" 3,24*3,24*2,2-(0,62*0,62*3,14*1,9)</t>
  </si>
  <si>
    <t>211971110</t>
  </si>
  <si>
    <t>Zřízení opláštění žeber nebo trativodů geotextilií v rýze nebo zářezu sklonu do 1:2</t>
  </si>
  <si>
    <t>-1009482893</t>
  </si>
  <si>
    <t>12,0</t>
  </si>
  <si>
    <t>69311006</t>
  </si>
  <si>
    <t>geotextilie tkaná separační, filtrační, výztužná PP pevnost v tahu 15kN/m</t>
  </si>
  <si>
    <t>-127029599</t>
  </si>
  <si>
    <t>212755214</t>
  </si>
  <si>
    <t>Trativody z drenážních trubek plastových flexibilních D 100 mm bez lože</t>
  </si>
  <si>
    <t>-1597543421</t>
  </si>
  <si>
    <t>Viz PD - situace, vzorové řezy a TZ</t>
  </si>
  <si>
    <t>"drén:" 21,0</t>
  </si>
  <si>
    <t>871315221</t>
  </si>
  <si>
    <t>Kanalizační potrubí z tvrdého PVC jednovrstvé tuhost třídy SN8 DN 160</t>
  </si>
  <si>
    <t>1880705611</t>
  </si>
  <si>
    <t xml:space="preserve">Viz PD - situace, podélné profily,příčné řezy a TZ </t>
  </si>
  <si>
    <t>včetně tvarovek:</t>
  </si>
  <si>
    <t>721242106</t>
  </si>
  <si>
    <t>Lapač střešních splavenin z PP se zápachovou klapkou a lapacím košem DN 125</t>
  </si>
  <si>
    <t>1368163215</t>
  </si>
  <si>
    <t>721110953</t>
  </si>
  <si>
    <t>Potrubí kameninové vsazení odbočky DN 150</t>
  </si>
  <si>
    <t>1434965608</t>
  </si>
  <si>
    <t>837355121</t>
  </si>
  <si>
    <t>Výsek a montáž kameninové odbočné tvarovky DN 200</t>
  </si>
  <si>
    <t>789345631</t>
  </si>
  <si>
    <t>28612221</t>
  </si>
  <si>
    <t>odbočka kanalizační plastová PVC KG DN 160x160/45° SN 12/16</t>
  </si>
  <si>
    <t>369105349</t>
  </si>
  <si>
    <t>28612006</t>
  </si>
  <si>
    <t>přechod kanalizační KG kamenina-plast bez těsnění DN 160</t>
  </si>
  <si>
    <t>-904887859</t>
  </si>
  <si>
    <t>894401211</t>
  </si>
  <si>
    <t>Osazení železobetonových dílců pro šachty skruží rovných</t>
  </si>
  <si>
    <t>-1007358684</t>
  </si>
  <si>
    <t>1+5</t>
  </si>
  <si>
    <t>894402211</t>
  </si>
  <si>
    <t>Osazení železobetonových dílců pro šachty skruží přechodových</t>
  </si>
  <si>
    <t>511418578</t>
  </si>
  <si>
    <t>59224160</t>
  </si>
  <si>
    <t>skruž kanalizační s ocelovými stupadly 100 x 25 x 12 cm</t>
  </si>
  <si>
    <t>-739939262</t>
  </si>
  <si>
    <t>59224162</t>
  </si>
  <si>
    <t>skruž kanalizační s ocelovými stupadly 100 x 100 x 12 cm</t>
  </si>
  <si>
    <t>1324392836</t>
  </si>
  <si>
    <t>59224312</t>
  </si>
  <si>
    <t>kónus šachetní betonový kapsové plastové stupadlo 100x62,5x58 cm</t>
  </si>
  <si>
    <t>974730631</t>
  </si>
  <si>
    <t>899000-R1</t>
  </si>
  <si>
    <t>Kamerová zkouška, ověření ovality</t>
  </si>
  <si>
    <t>-1176799878</t>
  </si>
  <si>
    <t>899000-R2</t>
  </si>
  <si>
    <t>Tlaková zkouška kanalizace</t>
  </si>
  <si>
    <t>-290348219</t>
  </si>
  <si>
    <t>899102113</t>
  </si>
  <si>
    <t>Osazení poklopů litinových nebo ocelových bez rámů nad 50 kg do 100 kg</t>
  </si>
  <si>
    <t>-1017954219</t>
  </si>
  <si>
    <t>56230_R1</t>
  </si>
  <si>
    <t>poklop šachtový čtvercový 600x600mm C250 litinový</t>
  </si>
  <si>
    <t>-748622986</t>
  </si>
  <si>
    <t>899104111</t>
  </si>
  <si>
    <t>Osazení poklopů litinových nebo ocelových včetně rámů pro třídu zatížení D400, E600</t>
  </si>
  <si>
    <t>-1682985929</t>
  </si>
  <si>
    <t>286619-R1</t>
  </si>
  <si>
    <t>poklop litinový DN 600 v.160, D400</t>
  </si>
  <si>
    <t>-434151331</t>
  </si>
  <si>
    <t>Ostatní konstrukce a práce, bourání</t>
  </si>
  <si>
    <t>Doplňující konstrukce a práce pozemních komunikací, letišť a ploch</t>
  </si>
  <si>
    <t>916231213</t>
  </si>
  <si>
    <t>Osazení chodníkového obrubníku betonového stojatého s boční opěrou do lože z betonu prostého</t>
  </si>
  <si>
    <t>-814519904</t>
  </si>
  <si>
    <t>59217002</t>
  </si>
  <si>
    <t>obrubník betonový zahradní šedý 1000x50x200mm</t>
  </si>
  <si>
    <t>1728199722</t>
  </si>
  <si>
    <t>26*1,05 'Přepočtené koeficientem množství</t>
  </si>
  <si>
    <t>59217017</t>
  </si>
  <si>
    <t>obrubník betonový chodníkový 1000x100x250mm</t>
  </si>
  <si>
    <t>1411277259</t>
  </si>
  <si>
    <t>30,0</t>
  </si>
  <si>
    <t>30*1,05 'Přepočtené koeficientem množství</t>
  </si>
  <si>
    <t>920000-R3</t>
  </si>
  <si>
    <t>Úprava stávající šachty na vodovodu, Podrobný popis viz PD</t>
  </si>
  <si>
    <t>-1627045676</t>
  </si>
  <si>
    <t>Oříznutí betonu, vybourání a odvoz na skládku</t>
  </si>
  <si>
    <t>920000-R4</t>
  </si>
  <si>
    <t>Vyčištění šachty 600/600 mm, Podrobný popis viz PD</t>
  </si>
  <si>
    <t>1811658913</t>
  </si>
  <si>
    <t>nános cca.200 mm</t>
  </si>
  <si>
    <t>920000-R5</t>
  </si>
  <si>
    <t>Zámečnická oprava vrat 4,5x3,0 m, Podrobný popis viz PD</t>
  </si>
  <si>
    <t>510500731</t>
  </si>
  <si>
    <t>oceloplechová konstrukce</t>
  </si>
  <si>
    <t>-výměna zkorodovaných částí</t>
  </si>
  <si>
    <t>-očištění</t>
  </si>
  <si>
    <t xml:space="preserve">-nový nátěr - 2x základ, 2x vrchní </t>
  </si>
  <si>
    <t>920000-R6</t>
  </si>
  <si>
    <t>Vyčištění pozemku od odpadků</t>
  </si>
  <si>
    <t>379258207</t>
  </si>
  <si>
    <t>0,5</t>
  </si>
  <si>
    <t>920000-R7</t>
  </si>
  <si>
    <t>Oprava zastřešení oplocení areálu, Podrobný popis viz PD</t>
  </si>
  <si>
    <t>980597786</t>
  </si>
  <si>
    <t>767161-R1</t>
  </si>
  <si>
    <t>Demontáž ocelového přístřešku 2,0x1,5 m, výšky 3,0 m</t>
  </si>
  <si>
    <t>-1686843156</t>
  </si>
  <si>
    <t>betonové sítě + trapezový plech</t>
  </si>
  <si>
    <t>961044111</t>
  </si>
  <si>
    <t>Bourání základů z betonu prostého</t>
  </si>
  <si>
    <t>-1631016265</t>
  </si>
  <si>
    <t>schod</t>
  </si>
  <si>
    <t>1,0</t>
  </si>
  <si>
    <t>základy přístřešku</t>
  </si>
  <si>
    <t>-2142186070</t>
  </si>
  <si>
    <t>Navrtání skruží</t>
  </si>
  <si>
    <t>0,15*2</t>
  </si>
  <si>
    <t>997221612</t>
  </si>
  <si>
    <t>Nakládání vybouraných hmot na dopravní prostředky pro vodorovnou dopravu</t>
  </si>
  <si>
    <t>-562408354</t>
  </si>
  <si>
    <t>997013511</t>
  </si>
  <si>
    <t>Odvoz suti a vybouraných hmot z meziskládky na skládku do 1 km s naložením a se složením</t>
  </si>
  <si>
    <t>-1131718841</t>
  </si>
  <si>
    <t>982851882</t>
  </si>
  <si>
    <t>8,73*34 'Přepočtené koeficientem množství</t>
  </si>
  <si>
    <t>-1249938886</t>
  </si>
  <si>
    <t>998223011</t>
  </si>
  <si>
    <t>Přesun hmot pro pozemní komunikace s krytem dlážděným</t>
  </si>
  <si>
    <t>-16221123</t>
  </si>
  <si>
    <t>157,95*0,6 'Přepočtené koeficientem množství</t>
  </si>
  <si>
    <t>D2_51 - Technologie energocentra</t>
  </si>
  <si>
    <t>D2_51_1 - Technologické rozvody - VN, NN, uzemnění</t>
  </si>
  <si>
    <t>D2.51.1 - Technologické rozvody - VN, NN, uzemnění</t>
  </si>
  <si>
    <t xml:space="preserve">    R.VN-1 - Rozvaděč R.VN-1</t>
  </si>
  <si>
    <t xml:space="preserve">    TR1000 - Transformátory TR1, TR2, TR3 - viz 7.etapa</t>
  </si>
  <si>
    <t xml:space="preserve">    USM - Skříň měření USM</t>
  </si>
  <si>
    <t xml:space="preserve">    RH.TS1 - Rozvaděč RH.TS1</t>
  </si>
  <si>
    <t xml:space="preserve">    SW-PM - Softwarové řešení (PowerMonitoring) - nástavba, implementace</t>
  </si>
  <si>
    <t xml:space="preserve">    RQ1-2-3 - Rozvaděče RQ1, RQ2, RQ3</t>
  </si>
  <si>
    <t xml:space="preserve">    R.EC-TR - Rozvaděč R.EC-TR</t>
  </si>
  <si>
    <t xml:space="preserve">    HOP - Hlavní ochranná přípojnice HOP</t>
  </si>
  <si>
    <t xml:space="preserve">    35PripVN - Dočasná přípojka VN 35 kV</t>
  </si>
  <si>
    <t xml:space="preserve">    TR35kV - Zapůjčení transformátorů 35kV - ČEZ</t>
  </si>
  <si>
    <t xml:space="preserve">    ELE-VN22kV - VN rozvody 35/22 kV</t>
  </si>
  <si>
    <t xml:space="preserve">    ELE-ULS - Úložný systém</t>
  </si>
  <si>
    <t xml:space="preserve">    ELE-VK - Vodiče a kabely</t>
  </si>
  <si>
    <t xml:space="preserve">    ELE-UZEM - Ochranné uzemnění a pospojování</t>
  </si>
  <si>
    <t xml:space="preserve">    ELE-VENK-ROZV - Venkovní rozvody DAG+ČEZ</t>
  </si>
  <si>
    <t xml:space="preserve">    ELE-STAV.KAB. - Přeložky stávajících kabelů</t>
  </si>
  <si>
    <t xml:space="preserve">    ELE-ROP - Revize a ostatní práce</t>
  </si>
  <si>
    <t xml:space="preserve">    DEM-EKOL - Demontáž a ekologická likvidace stávajících technologií</t>
  </si>
  <si>
    <t>D2.51.1</t>
  </si>
  <si>
    <t>R.VN-1</t>
  </si>
  <si>
    <t>Rozvaděč R.VN-1</t>
  </si>
  <si>
    <t>ormCGM.3-2K-ME-3T</t>
  </si>
  <si>
    <t>VN Rozvaděč 38kV, 630A, 16kA (1s), konfigurace K+K+ME+T+T+T (CGM.3 L-L-M-P-P-P), vč. tří sad pojistek 50A, MTP+MTN/35kV a MTP+MTN/22kV - podrobnosti viz Technická zpráva</t>
  </si>
  <si>
    <t>617683829</t>
  </si>
  <si>
    <t>210190431</t>
  </si>
  <si>
    <t>Montáž rozvaděčů vn vnitřních ostatních do 400 kg</t>
  </si>
  <si>
    <t>-59007711</t>
  </si>
  <si>
    <t>"2K+ME+3T" 6</t>
  </si>
  <si>
    <t>210280121</t>
  </si>
  <si>
    <t xml:space="preserve">Kontrola rozváděčů vn </t>
  </si>
  <si>
    <t>917504812</t>
  </si>
  <si>
    <t>210280142-38</t>
  </si>
  <si>
    <t>Napěťová zkouška rozvodny do 38 kV</t>
  </si>
  <si>
    <t>1746646581</t>
  </si>
  <si>
    <t>TR1000</t>
  </si>
  <si>
    <t>Transformátory TR1, TR2, TR3 - viz 7.etapa</t>
  </si>
  <si>
    <t>USM</t>
  </si>
  <si>
    <t>Skříň měření USM</t>
  </si>
  <si>
    <t>rozfa-usm-vests</t>
  </si>
  <si>
    <t>Skříň měření, kompletní, připraveno pro osazení nepřímého fakturačního elektroměru a optopřevodníku, vestavné provedení</t>
  </si>
  <si>
    <t>-1213778435</t>
  </si>
  <si>
    <t>741210701</t>
  </si>
  <si>
    <t>Montáž rozváděč řídící a ovládací pro rozvodny vnitřní i vnější do 100 kg</t>
  </si>
  <si>
    <t>-698709950</t>
  </si>
  <si>
    <t>RH.TS1</t>
  </si>
  <si>
    <t>Rozvaděč RH.TS1</t>
  </si>
  <si>
    <t>R048402500</t>
  </si>
  <si>
    <t>Rozváděč TS 200x2000x600 s MP, RAL7035</t>
  </si>
  <si>
    <t>-2127806503</t>
  </si>
  <si>
    <t>Podrobný popis viz Technická specifikace "Rozvaděče a skříně"</t>
  </si>
  <si>
    <t>"M1" 0</t>
  </si>
  <si>
    <t>"M2" 0</t>
  </si>
  <si>
    <t>"M3" 0</t>
  </si>
  <si>
    <t>"D1" 0</t>
  </si>
  <si>
    <t>"D2" 0</t>
  </si>
  <si>
    <t>"D3" 0</t>
  </si>
  <si>
    <t>"SP" 3</t>
  </si>
  <si>
    <t>R0486012002</t>
  </si>
  <si>
    <t>Podstavec TS šxv 200x100mm, RAL7022</t>
  </si>
  <si>
    <t>pár</t>
  </si>
  <si>
    <t>1308287697</t>
  </si>
  <si>
    <t>R048406500</t>
  </si>
  <si>
    <t>Rozváděč TS 400x2000x600 s MP, RAL7035</t>
  </si>
  <si>
    <t>-409503100</t>
  </si>
  <si>
    <t>"D1" 1</t>
  </si>
  <si>
    <t>"D2" 1</t>
  </si>
  <si>
    <t>"D3" 1</t>
  </si>
  <si>
    <t>"SP" 0</t>
  </si>
  <si>
    <t>R048601400</t>
  </si>
  <si>
    <t>Podstavec TS šxv 400x100mm, RAL7022</t>
  </si>
  <si>
    <t>612947034</t>
  </si>
  <si>
    <t>R048606500</t>
  </si>
  <si>
    <t>Rozváděč TS 600x2000x600 s MP, RAL7035</t>
  </si>
  <si>
    <t>-1599788685</t>
  </si>
  <si>
    <t>"M1" 5</t>
  </si>
  <si>
    <t>"M2" 6</t>
  </si>
  <si>
    <t>"M3" 2</t>
  </si>
  <si>
    <t>"D1" 2</t>
  </si>
  <si>
    <t>"D2" 3</t>
  </si>
  <si>
    <t>"D3" 2</t>
  </si>
  <si>
    <t>R048601600</t>
  </si>
  <si>
    <t>Podstavec TS šxv 600x100mm, RAL7022</t>
  </si>
  <si>
    <t>-120834485</t>
  </si>
  <si>
    <t>R048806500</t>
  </si>
  <si>
    <t>Rozváděč TS 800x2000x600 s MP, RAL7035</t>
  </si>
  <si>
    <t>-233876529</t>
  </si>
  <si>
    <t>"M1" 2</t>
  </si>
  <si>
    <t>"M2" 1</t>
  </si>
  <si>
    <t>"M3" 4</t>
  </si>
  <si>
    <t>"SP" 6</t>
  </si>
  <si>
    <t>R048601800</t>
  </si>
  <si>
    <t>Podstavec TS šxv 800x100mm, RAL7022</t>
  </si>
  <si>
    <t>-1131637068</t>
  </si>
  <si>
    <t>R048601060</t>
  </si>
  <si>
    <t>Bočnice podstavce TS 600x100mm, RAL7022</t>
  </si>
  <si>
    <t>1195921996</t>
  </si>
  <si>
    <t>3+3+20+18</t>
  </si>
  <si>
    <t>R048611070</t>
  </si>
  <si>
    <t>Komfortní rukojeť pro TS, RAL7035</t>
  </si>
  <si>
    <t>-1683833362</t>
  </si>
  <si>
    <t>0+3+20+18</t>
  </si>
  <si>
    <t>R048106235</t>
  </si>
  <si>
    <t>Bočnice pro TS vxh2000x600mm RAL7035 (2ks)</t>
  </si>
  <si>
    <t>1910420508</t>
  </si>
  <si>
    <t>"M1" 1</t>
  </si>
  <si>
    <t>"M3" 1</t>
  </si>
  <si>
    <t>"SP" 1</t>
  </si>
  <si>
    <t>R04TS200x60prisl</t>
  </si>
  <si>
    <t>Příslušenství rozvaděčů (montážní lišty, kabelové úchyty, šasi, montážní panely, sady pro spojení skříní, střešní plech s kabelovými průchodkami atd.)</t>
  </si>
  <si>
    <t>-1968111764</t>
  </si>
  <si>
    <t>"M1" 5+2</t>
  </si>
  <si>
    <t>"M2" 6+1</t>
  </si>
  <si>
    <t>"M3" 2+4</t>
  </si>
  <si>
    <t>"D1" 1+2+2</t>
  </si>
  <si>
    <t>"D2" 1+3+1</t>
  </si>
  <si>
    <t>"D3" 1+2+2</t>
  </si>
  <si>
    <t>"SP" 3+6</t>
  </si>
  <si>
    <t>F01CU020a</t>
  </si>
  <si>
    <t>Cu přípojnice 60x10 mm</t>
  </si>
  <si>
    <t>-1047075707</t>
  </si>
  <si>
    <t>"hlavní přípojnice 3L=3x2x60 + PEN=1x60 =&gt; 7ks/pole"</t>
  </si>
  <si>
    <t>"ACB 3L=3x60 =&gt; 3ks/deon"</t>
  </si>
  <si>
    <t>"M1" 7*11+3*6</t>
  </si>
  <si>
    <t>"M2" 7*11+3*2</t>
  </si>
  <si>
    <t>"M3" 7*6+3*5</t>
  </si>
  <si>
    <t>"D1" 7*5+3*2</t>
  </si>
  <si>
    <t>"D2" 7*5+3*2</t>
  </si>
  <si>
    <t>"D3" 7*5+3*2</t>
  </si>
  <si>
    <t>"SP" 7*11+3*12</t>
  </si>
  <si>
    <t>"pomocné" 6*6</t>
  </si>
  <si>
    <t>F01CU018a</t>
  </si>
  <si>
    <t>Cu přípojnice 40x10 mm</t>
  </si>
  <si>
    <t>1484477652</t>
  </si>
  <si>
    <t>"MCB 3L=3x40 =&gt; 3ks/deon"</t>
  </si>
  <si>
    <t>"M1" 3*5</t>
  </si>
  <si>
    <t>"M2" 3*13</t>
  </si>
  <si>
    <t>"M3" 3*5</t>
  </si>
  <si>
    <t>"D1" 3*9</t>
  </si>
  <si>
    <t>"D2" 3*7</t>
  </si>
  <si>
    <t>"D3" 3*5</t>
  </si>
  <si>
    <t>"pomocné" 6*10</t>
  </si>
  <si>
    <t>S02LV847141tp</t>
  </si>
  <si>
    <t>ACB 1250A H2 (50kA), 3P, pevný, základní jistič &lt;viz TP ACB&gt;</t>
  </si>
  <si>
    <t>-803287963</t>
  </si>
  <si>
    <t>Podrobný popis viz Technická specifikace "Vzduchové a kompaktní jističe"</t>
  </si>
  <si>
    <t>S02LV847280tp</t>
  </si>
  <si>
    <t>Řídící jednotka (spoušť) ML 2.0X pro ACB MTZ pevný, základní ochrana + měření energie a výkonu tř.1 &lt;viz TP ACB&gt;</t>
  </si>
  <si>
    <t>1007827508</t>
  </si>
  <si>
    <t>S02LV833606</t>
  </si>
  <si>
    <t>Zadní připojovací sada pro ACB 3P, 630-1600A, horní</t>
  </si>
  <si>
    <t>1864677242</t>
  </si>
  <si>
    <t>S02LV833607</t>
  </si>
  <si>
    <t>Zadní připojovací sada pro ACB 3P, 630-1600A, spodní</t>
  </si>
  <si>
    <t>-154375050</t>
  </si>
  <si>
    <t>S02LV847396</t>
  </si>
  <si>
    <t>Motorový pohon MCH  230V/50Hz pro dálkové vypnutí/zapnutí ACB MTZ1</t>
  </si>
  <si>
    <t>482786544</t>
  </si>
  <si>
    <t>S02LV847350</t>
  </si>
  <si>
    <t>Zapínací spoušť XF 24V/AC/DC pro ACB MTZ1</t>
  </si>
  <si>
    <t>-2085389228</t>
  </si>
  <si>
    <t>S02LV847360</t>
  </si>
  <si>
    <t>Vypínací spoušť MX 24V/AC/DC pro ACB MTZ1</t>
  </si>
  <si>
    <t>769654252</t>
  </si>
  <si>
    <t>741320206</t>
  </si>
  <si>
    <t>Montáž jistič deionový vestavný s elektrickou spouští do 2000 A</t>
  </si>
  <si>
    <t>1795632648</t>
  </si>
  <si>
    <t>S02LV847131tp</t>
  </si>
  <si>
    <t>ACB 1000A H2 (50kA), 3P, pevný, základní jistič &lt;viz TP ACB&gt;</t>
  </si>
  <si>
    <t>-221421218</t>
  </si>
  <si>
    <t>1084872859</t>
  </si>
  <si>
    <t>1778236540</t>
  </si>
  <si>
    <t>-1060486936</t>
  </si>
  <si>
    <t>S02LV434001</t>
  </si>
  <si>
    <t>Ethernetové rozhraní IFE pro ACB/MCCB</t>
  </si>
  <si>
    <t>1971938553</t>
  </si>
  <si>
    <t>S02LV850063</t>
  </si>
  <si>
    <t>Komunikační rozhraní ULP pro pevný ACB MTZ1</t>
  </si>
  <si>
    <t>918731619</t>
  </si>
  <si>
    <t>S02LV434196</t>
  </si>
  <si>
    <t xml:space="preserve">Kabel ULP pro ACB dl. 1,3m </t>
  </si>
  <si>
    <t>-1206103399</t>
  </si>
  <si>
    <t>S02TRV00880-1</t>
  </si>
  <si>
    <t>Ukončovací člen linky ULP</t>
  </si>
  <si>
    <t>-304427235</t>
  </si>
  <si>
    <t>-1523719622</t>
  </si>
  <si>
    <t>S02LV847123tp</t>
  </si>
  <si>
    <t>ACB 800A H2 (50kA), 3P, pevný, základní jistič &lt;viz TP ACB&gt;</t>
  </si>
  <si>
    <t>159492414</t>
  </si>
  <si>
    <t>"M1" 3</t>
  </si>
  <si>
    <t>-457616167</t>
  </si>
  <si>
    <t>-356091286</t>
  </si>
  <si>
    <t>-2091077587</t>
  </si>
  <si>
    <t>336928714</t>
  </si>
  <si>
    <t>-475225766</t>
  </si>
  <si>
    <t>1313175689</t>
  </si>
  <si>
    <t>-859528148</t>
  </si>
  <si>
    <t>1054648907</t>
  </si>
  <si>
    <t>S02LV847150tp</t>
  </si>
  <si>
    <t>ACB 1600A H1 (42kA), 3P, pevný, základní jistič &lt;viz TP ACB&gt;</t>
  </si>
  <si>
    <t>1870674822</t>
  </si>
  <si>
    <t>33755273</t>
  </si>
  <si>
    <t>-2015110710</t>
  </si>
  <si>
    <t>-1763000259</t>
  </si>
  <si>
    <t>-1991592330</t>
  </si>
  <si>
    <t>1262027718</t>
  </si>
  <si>
    <t>561387476</t>
  </si>
  <si>
    <t>S02LV434002</t>
  </si>
  <si>
    <t>Ethernetové rozhraní + brána IFE+GW pro ACB/MCCB</t>
  </si>
  <si>
    <t>383971490</t>
  </si>
  <si>
    <t>-2079911009</t>
  </si>
  <si>
    <t>1849389418</t>
  </si>
  <si>
    <t>-1914621262</t>
  </si>
  <si>
    <t>-1932335178</t>
  </si>
  <si>
    <t>S02LV847130tp</t>
  </si>
  <si>
    <t>ACB 1000A H1 (42kA), 3P, pevný, základní jistič &lt;viz TP ACB&gt;</t>
  </si>
  <si>
    <t>381233576</t>
  </si>
  <si>
    <t>36150985</t>
  </si>
  <si>
    <t>389610729</t>
  </si>
  <si>
    <t>1587371167</t>
  </si>
  <si>
    <t>-1057570344</t>
  </si>
  <si>
    <t>-1233808281</t>
  </si>
  <si>
    <t>1527051809</t>
  </si>
  <si>
    <t>351231251</t>
  </si>
  <si>
    <t>1645842652</t>
  </si>
  <si>
    <t>1441001230</t>
  </si>
  <si>
    <t>-772206588</t>
  </si>
  <si>
    <t>-1657969111</t>
  </si>
  <si>
    <t>S02LV847120tp</t>
  </si>
  <si>
    <t>ACB 800A H1 (42kA), 3P, pevný, základní jistič &lt;viz TP ACB&gt;</t>
  </si>
  <si>
    <t>764606194</t>
  </si>
  <si>
    <t>-1903879466</t>
  </si>
  <si>
    <t>158854796</t>
  </si>
  <si>
    <t>651578363</t>
  </si>
  <si>
    <t>-996883017</t>
  </si>
  <si>
    <t>-845281258</t>
  </si>
  <si>
    <t>-1465725264</t>
  </si>
  <si>
    <t>1322211412</t>
  </si>
  <si>
    <t>187432457</t>
  </si>
  <si>
    <t>-645033624</t>
  </si>
  <si>
    <t>-2071982331</t>
  </si>
  <si>
    <t>-1549421262</t>
  </si>
  <si>
    <t>S02LV432803tp</t>
  </si>
  <si>
    <t>MCCB 630A N (50kA), 3P, pevný, základní jistič &lt;viz TP MCCB&gt;</t>
  </si>
  <si>
    <t>1699825178</t>
  </si>
  <si>
    <t>S02LV432096tp</t>
  </si>
  <si>
    <t>Jednotka spouští 630A/5.3E pro MCCB 630A 3P, ochrany+měření energie &lt;viz TP MCCB&gt;</t>
  </si>
  <si>
    <t>1834602155</t>
  </si>
  <si>
    <t>S02LV434205</t>
  </si>
  <si>
    <t>Modul pro komunikaci BSCM pro MCCB</t>
  </si>
  <si>
    <t>-1405681442</t>
  </si>
  <si>
    <t>S02LV434202</t>
  </si>
  <si>
    <t>Kabel ULP pro MCCB dl. 3m</t>
  </si>
  <si>
    <t>-613308324</t>
  </si>
  <si>
    <t>S02TRV00210</t>
  </si>
  <si>
    <t>Modul komunikačního rozhraní Modbus pro MCCB</t>
  </si>
  <si>
    <t>896977182</t>
  </si>
  <si>
    <t>S02TRV00217-1</t>
  </si>
  <si>
    <t>Slučovací konektor pro komunikační modul Modbus MCCB</t>
  </si>
  <si>
    <t>1050798804</t>
  </si>
  <si>
    <t>878797955</t>
  </si>
  <si>
    <t>741320204</t>
  </si>
  <si>
    <t>Montáž jistič deionový vestavný do 600 A</t>
  </si>
  <si>
    <t>-1940695674</t>
  </si>
  <si>
    <t>S02LV432403tp</t>
  </si>
  <si>
    <t>MCCB 400A N (50kA), 3P, pevný, základní jistič &lt;viz TP MCCB&gt;</t>
  </si>
  <si>
    <t>469928602</t>
  </si>
  <si>
    <t>S02LV432097tp</t>
  </si>
  <si>
    <t>Jednotka spouští 400A/5.3E pro MCCB 400/630A 3P, ochrany+měření energie &lt;viz TP MCCB&gt;</t>
  </si>
  <si>
    <t>1416067929</t>
  </si>
  <si>
    <t>"M2" 10</t>
  </si>
  <si>
    <t>"D1" 4</t>
  </si>
  <si>
    <t>"D2" 2</t>
  </si>
  <si>
    <t>"D3" 3</t>
  </si>
  <si>
    <t>1188421185</t>
  </si>
  <si>
    <t>-1075795118</t>
  </si>
  <si>
    <t>645778625</t>
  </si>
  <si>
    <t>-1547532771</t>
  </si>
  <si>
    <t>654331598</t>
  </si>
  <si>
    <t>741320203</t>
  </si>
  <si>
    <t>Montáž jistič deionový vestavný do 400 A</t>
  </si>
  <si>
    <t>-1432581127</t>
  </si>
  <si>
    <t>S02LV4314062tp</t>
  </si>
  <si>
    <t>MCCB 250A N (50kA), 3P, pevný, základní jistič &lt;viz TP MCCB&gt;</t>
  </si>
  <si>
    <t>771051450</t>
  </si>
  <si>
    <t>S02LV431491tp</t>
  </si>
  <si>
    <t>Jednotka spouští 250A/5.2E pro MCCB 100/160/250A 3P, ochrany+měření energie &lt;viz TP MCCB&gt;</t>
  </si>
  <si>
    <t>-349707064</t>
  </si>
  <si>
    <t>"D2" 4</t>
  </si>
  <si>
    <t>S02LV430491tp</t>
  </si>
  <si>
    <t>Jednotka spouští 160A/5.2E pro MCCB 100/160/250A 3P, ochrany+měření energie &lt;viz TP MCCB&gt;</t>
  </si>
  <si>
    <t>-671449454</t>
  </si>
  <si>
    <t>-335545017</t>
  </si>
  <si>
    <t>"M3" 2+1</t>
  </si>
  <si>
    <t>652217171</t>
  </si>
  <si>
    <t>372373635</t>
  </si>
  <si>
    <t>-1497375403</t>
  </si>
  <si>
    <t>-29250204</t>
  </si>
  <si>
    <t>741320202</t>
  </si>
  <si>
    <t>Montáž jistič deionový vestavný do 300 A</t>
  </si>
  <si>
    <t>162555711</t>
  </si>
  <si>
    <t>S02LV430406tp</t>
  </si>
  <si>
    <t>MCCB 160A N (50kA), 3P, pevný, základní jistič &lt;viz TP MCCB&gt;</t>
  </si>
  <si>
    <t>2018160770</t>
  </si>
  <si>
    <t>-2050555926</t>
  </si>
  <si>
    <t>-366518061</t>
  </si>
  <si>
    <t>-1570175861</t>
  </si>
  <si>
    <t>72200440</t>
  </si>
  <si>
    <t>-2135682393</t>
  </si>
  <si>
    <t>801539042</t>
  </si>
  <si>
    <t>-592817726</t>
  </si>
  <si>
    <t>S02LV430403tp</t>
  </si>
  <si>
    <t>MCCB 160A F (36kA), 3P, pevný základní jistič &lt;viz TP MCCB&gt;</t>
  </si>
  <si>
    <t>-1803849592</t>
  </si>
  <si>
    <t>S02LV430430tp</t>
  </si>
  <si>
    <t>Jednotka spouští 160A/TM pro MCCB 160A 3P, termomagnetická &lt;viz TP MCCB&gt;</t>
  </si>
  <si>
    <t>1312424778</t>
  </si>
  <si>
    <t>S02LV430431tp</t>
  </si>
  <si>
    <t>Jednotka spouští 125A/TM pro MCCB 160A 3P, termomagnetická &lt;viz TP MCCB&gt;</t>
  </si>
  <si>
    <t>1399073187</t>
  </si>
  <si>
    <t>741320202-160</t>
  </si>
  <si>
    <t>Montáž jistič deionový vestavný do 160 A</t>
  </si>
  <si>
    <t>-371411372</t>
  </si>
  <si>
    <t>S02LV429003tp</t>
  </si>
  <si>
    <t>MCCB 100A F (36kA), 3P, pevný základní jistič &lt;viz TP MCCB&gt;</t>
  </si>
  <si>
    <t>2069743754</t>
  </si>
  <si>
    <t>S02LV429032tp</t>
  </si>
  <si>
    <t>Jednotka spouští 63A/TM pro MCCB 100/160/250A 3P, termomagnetická &lt;viz TP MCCB&gt;</t>
  </si>
  <si>
    <t>-586749010</t>
  </si>
  <si>
    <t>"D3" 4</t>
  </si>
  <si>
    <t>S02LV429035tp</t>
  </si>
  <si>
    <t>Jednotka spouští 32A/TM pro MCCB 100/160/250A 3P, termomagnetická &lt;viz TP MCCB&gt;</t>
  </si>
  <si>
    <t>-570541028</t>
  </si>
  <si>
    <t>741320201</t>
  </si>
  <si>
    <t>Montáž jistič deionový vestavný do 100 A</t>
  </si>
  <si>
    <t>-1011724103</t>
  </si>
  <si>
    <t>O0138819r</t>
  </si>
  <si>
    <t>OPV10-1, Odpínač válcových pojistek, Ie 32 A, Ue 690 V, pro válcové pojistkové vložky 10×38, 1-pól. provedení</t>
  </si>
  <si>
    <t>-1688745029</t>
  </si>
  <si>
    <t>O016699</t>
  </si>
  <si>
    <t>Pojistková vložka, PV10 10A gG</t>
  </si>
  <si>
    <t>1889874100</t>
  </si>
  <si>
    <t>1*4</t>
  </si>
  <si>
    <t>-674853674</t>
  </si>
  <si>
    <t>O0138822r</t>
  </si>
  <si>
    <t>OPV10-3, Odpínač válcových pojistek, Ie 32 A, Ue 690 V, pro válcové pojistkové vložky 10×38, 3-pól. provedení</t>
  </si>
  <si>
    <t>-1108202757</t>
  </si>
  <si>
    <t>741320165</t>
  </si>
  <si>
    <t>Montáž jistič třípólový nn do 25 A ve skříni</t>
  </si>
  <si>
    <t>-1277661810</t>
  </si>
  <si>
    <t>1170591017</t>
  </si>
  <si>
    <t>3*3</t>
  </si>
  <si>
    <t>S0254440</t>
  </si>
  <si>
    <t>Externí napájecí modul 230V AC/24-30V DC pro PM</t>
  </si>
  <si>
    <t>783187017</t>
  </si>
  <si>
    <t>"M1+D1" 1</t>
  </si>
  <si>
    <t>"M2+D2" 1</t>
  </si>
  <si>
    <t>"M3+D3" 1</t>
  </si>
  <si>
    <t>741350001</t>
  </si>
  <si>
    <t>Montáž transformátor jednofázový nn vestavný 1x primár - 1x sekundár do 200 VA se zapojením vodičů</t>
  </si>
  <si>
    <t>1737158309</t>
  </si>
  <si>
    <t>mtp1500-5</t>
  </si>
  <si>
    <t>Měřící transformátor proudu 1500/5A</t>
  </si>
  <si>
    <t>-1666338676</t>
  </si>
  <si>
    <t>"M1" 3+1</t>
  </si>
  <si>
    <t>"M2" 3+1</t>
  </si>
  <si>
    <t>"M3" 3+1</t>
  </si>
  <si>
    <t>"D1" 3</t>
  </si>
  <si>
    <t>"SP" 3*6</t>
  </si>
  <si>
    <t>741350201</t>
  </si>
  <si>
    <t>Montáž transformátor měřící proudový nn násuvný se zapojením vodičů</t>
  </si>
  <si>
    <t>-761994985</t>
  </si>
  <si>
    <t>D03900220</t>
  </si>
  <si>
    <t>Svodič bleskových proudů Typ 1, 10/350us - 50kA, Up&lt;2,5kV</t>
  </si>
  <si>
    <t>246861010</t>
  </si>
  <si>
    <t>"M2" 3</t>
  </si>
  <si>
    <t>"M3" 3</t>
  </si>
  <si>
    <t>741322002</t>
  </si>
  <si>
    <t>Montáž svodiče bleskových proudů nn typ 1 jednopólových impulzní proud do 100 kA</t>
  </si>
  <si>
    <t>-1830455864</t>
  </si>
  <si>
    <t>O0111239r</t>
  </si>
  <si>
    <t>LPO-3, Lištový pojistkový odpínač, Ie 630 A, Ue 690 V, 3-pól. ovládání, velikost 3, M12, rozteč 185 mm</t>
  </si>
  <si>
    <t>3140831</t>
  </si>
  <si>
    <t>"M2" 2</t>
  </si>
  <si>
    <t>741320024-lpo</t>
  </si>
  <si>
    <t>Montáž pojistka - spodek lištový do 500 V,  se zapojením vodičů</t>
  </si>
  <si>
    <t>-1364594667</t>
  </si>
  <si>
    <t>O017140</t>
  </si>
  <si>
    <t>PN3 630A gG, Pojistková vložka, Un AC 500 V / DC 250 V, velikost 3, gG - charakteristika pro všeobec</t>
  </si>
  <si>
    <t>-1329779414</t>
  </si>
  <si>
    <t>3*(2+2+2)</t>
  </si>
  <si>
    <t>O017137</t>
  </si>
  <si>
    <t>PN3 500A gG, Pojistková vložka, Un AC 500 V / DC 250 V, velikost 3, gG - charakteristika pro všeobec</t>
  </si>
  <si>
    <t>-474706363</t>
  </si>
  <si>
    <t>O0111229r</t>
  </si>
  <si>
    <t>LPO-2, Lištový pojistkový odpínač, Ie 400 A, Ue 690 V, 3-pól. ovládání, velikost 2, M12, rozteč 185mm</t>
  </si>
  <si>
    <t>-1268523894</t>
  </si>
  <si>
    <t>1795502514</t>
  </si>
  <si>
    <t>O017125</t>
  </si>
  <si>
    <t>Pojistková vložka, PN2 315A gG</t>
  </si>
  <si>
    <t>-697290469</t>
  </si>
  <si>
    <t>3*(1+1+1)</t>
  </si>
  <si>
    <t>O0118622r</t>
  </si>
  <si>
    <t xml:space="preserve">RPO-00, Pojistkový odpínač, Ie 160 A, Ue 690 V, 3pól. provedení, velikost 00, M8 - inbus šrouby </t>
  </si>
  <si>
    <t>-1492768869</t>
  </si>
  <si>
    <t>741320024-rpo</t>
  </si>
  <si>
    <t>Montáž pojistka - spodek řadový do 500 V, se zapojením vodičů</t>
  </si>
  <si>
    <t>220064192</t>
  </si>
  <si>
    <t>O017060</t>
  </si>
  <si>
    <t>Pojistková vložka, PN00 160A gG</t>
  </si>
  <si>
    <t>-815705229</t>
  </si>
  <si>
    <t>1690702210</t>
  </si>
  <si>
    <t>"M1" 11</t>
  </si>
  <si>
    <t>"M2" 11</t>
  </si>
  <si>
    <t>"M3" 9</t>
  </si>
  <si>
    <t>"D1" 7</t>
  </si>
  <si>
    <t>"D2" 7</t>
  </si>
  <si>
    <t>"D3" 7</t>
  </si>
  <si>
    <t>"SP" 6*7</t>
  </si>
  <si>
    <t>-207012365</t>
  </si>
  <si>
    <t>O017369</t>
  </si>
  <si>
    <t>S3PB2 SW, Pojistkový spodek, 3pól. provedení, kombinace : M10 - svorkový šroub a V-praporec</t>
  </si>
  <si>
    <t>427595873</t>
  </si>
  <si>
    <t>"M1" 13+4</t>
  </si>
  <si>
    <t>"M3" 11</t>
  </si>
  <si>
    <t>"D1" 6</t>
  </si>
  <si>
    <t>"D3" 4+2+2</t>
  </si>
  <si>
    <t>O017269</t>
  </si>
  <si>
    <t>Pojistková vložka, PN2 125A gG</t>
  </si>
  <si>
    <t>-1204730486</t>
  </si>
  <si>
    <t>3*(4)</t>
  </si>
  <si>
    <t>O017273</t>
  </si>
  <si>
    <t>Pojistková vložka, PN2 160A gG</t>
  </si>
  <si>
    <t>1752342397</t>
  </si>
  <si>
    <t>3*(4+6+4+2)</t>
  </si>
  <si>
    <t>O017285</t>
  </si>
  <si>
    <t>Pojistková vložka, PN2 250A gG</t>
  </si>
  <si>
    <t>-725650384</t>
  </si>
  <si>
    <t>3*(13+2+11)</t>
  </si>
  <si>
    <t>-1307731796</t>
  </si>
  <si>
    <t>3*(2)</t>
  </si>
  <si>
    <t>-674664955</t>
  </si>
  <si>
    <t>O0111861</t>
  </si>
  <si>
    <t>S3PB00 VV, Pojistkový spodek, 3pól. provedení, svorky s V-praporci ( bez třmenu )</t>
  </si>
  <si>
    <t>-1573345631</t>
  </si>
  <si>
    <t>"D1" 4+4</t>
  </si>
  <si>
    <t>O0110419</t>
  </si>
  <si>
    <t>Pojistková vložka, PN000 80A gG</t>
  </si>
  <si>
    <t>1115114966</t>
  </si>
  <si>
    <t>O0113365</t>
  </si>
  <si>
    <t>Pojistková vložka, PN000 125A gG</t>
  </si>
  <si>
    <t>-463174862</t>
  </si>
  <si>
    <t>1848512946</t>
  </si>
  <si>
    <t>SW-PM</t>
  </si>
  <si>
    <t>Softwarové řešení (PowerMonitoring) - nástavba, implementace</t>
  </si>
  <si>
    <t>S02PMexp_im</t>
  </si>
  <si>
    <t>Softwarové řešení Power Monitoring &lt;viz TP PM&gt;, instalace do virtuálního serveru uživatele, úprava std. řešení pro potřeby Sw CZ, vč. vizualizace, nastavení reportů, alarmů atd. Možnost uživatelských změn</t>
  </si>
  <si>
    <t>-1030743033</t>
  </si>
  <si>
    <t>Podrobný popis viz Technická specifikace "Power Monitoring"</t>
  </si>
  <si>
    <t>S01PSWSANCZZSPEZZ</t>
  </si>
  <si>
    <t>PME Standard Edition BASE license (includes 1 Engineering Client)</t>
  </si>
  <si>
    <t>740996925</t>
  </si>
  <si>
    <t>S01PM-SWstd</t>
  </si>
  <si>
    <t>PME SW standardní nastavení (management, hierarchie, základní dashboardy do 10ks, tabulky, trendy do</t>
  </si>
  <si>
    <t>346660937</t>
  </si>
  <si>
    <t>S01PSWCWNCZZNPEZZ</t>
  </si>
  <si>
    <t>PME Web Client (licence per user)</t>
  </si>
  <si>
    <t>-7666411</t>
  </si>
  <si>
    <t>"ELE" 1</t>
  </si>
  <si>
    <t>"velín" 1</t>
  </si>
  <si>
    <t>S01PSWDENCZZNPEZZ</t>
  </si>
  <si>
    <t>PME Entry-Range Device (licence per device)</t>
  </si>
  <si>
    <t>-1713437305</t>
  </si>
  <si>
    <t xml:space="preserve">"ACB+MCCB" </t>
  </si>
  <si>
    <t>"M1" 4+3</t>
  </si>
  <si>
    <t>"M2" 1+11</t>
  </si>
  <si>
    <t>"M3" 4+3</t>
  </si>
  <si>
    <t>"D1" 1+6</t>
  </si>
  <si>
    <t>"D2" 1+6</t>
  </si>
  <si>
    <t>"D3" 1+5</t>
  </si>
  <si>
    <t>S01PM-HWset</t>
  </si>
  <si>
    <t>Základní parametrizace (nastavení) přístrojů (HW)</t>
  </si>
  <si>
    <t>-1965136331</t>
  </si>
  <si>
    <t>S01PM-AdmUsMan</t>
  </si>
  <si>
    <t>Administrační a uživatelský manuál</t>
  </si>
  <si>
    <t>2069505104</t>
  </si>
  <si>
    <t>S01PM-UsCourse</t>
  </si>
  <si>
    <t>Školení obsluhy, konzultace</t>
  </si>
  <si>
    <t>-1260804015</t>
  </si>
  <si>
    <t>S01PM-TransDist</t>
  </si>
  <si>
    <t>Doprava v km</t>
  </si>
  <si>
    <t>km</t>
  </si>
  <si>
    <t>-79628703</t>
  </si>
  <si>
    <t>2*250</t>
  </si>
  <si>
    <t>S01PM-TransTime</t>
  </si>
  <si>
    <t>Čas strávený na cestě</t>
  </si>
  <si>
    <t>1364352120</t>
  </si>
  <si>
    <t>"2 os / 2 dny" 2*2*12</t>
  </si>
  <si>
    <t>S01PM-Server</t>
  </si>
  <si>
    <t>Server uživatele (HW nebo vitualizovaný), CPU min. 2 core (i5, i7), RAM 4 GB+, HDD 500 GB+, Windows</t>
  </si>
  <si>
    <t>-571632601</t>
  </si>
  <si>
    <t>"virtualizovaný server uživatele, zajistí IT oddělení" 1</t>
  </si>
  <si>
    <t>eatellipse500</t>
  </si>
  <si>
    <t>Záložní zdroj Eaton Ellipse ECO 500 IEC, 500VA/300W</t>
  </si>
  <si>
    <t>-671981743</t>
  </si>
  <si>
    <t>ecs4510-28F</t>
  </si>
  <si>
    <t>Gigabit Ethernet L2/L3 switch s 10GE uplinkem 28 port, zdroj 230V AC</t>
  </si>
  <si>
    <t>-255026800</t>
  </si>
  <si>
    <t>"TS1 - PM" 1</t>
  </si>
  <si>
    <t>N01PCD-01019-0C</t>
  </si>
  <si>
    <t>PowerCat propojovací kabel UTP kat.5E, 10 metrů, barva červená</t>
  </si>
  <si>
    <t>335782056</t>
  </si>
  <si>
    <t>"EC - PM" 20</t>
  </si>
  <si>
    <t>RQ1-2-3</t>
  </si>
  <si>
    <t>Rozvaděče RQ1, RQ2, RQ3</t>
  </si>
  <si>
    <t>R048206500</t>
  </si>
  <si>
    <t>Rozváděč TS 1200x2000x600 s MP, RAL7035</t>
  </si>
  <si>
    <t>525892332</t>
  </si>
  <si>
    <t>"RQ1, RQ2, RQ3" 3</t>
  </si>
  <si>
    <t>R048601200</t>
  </si>
  <si>
    <t>Podstavec TS šxv 1200x100mm, RAL7022</t>
  </si>
  <si>
    <t>419445600</t>
  </si>
  <si>
    <t>-1239947837</t>
  </si>
  <si>
    <t>-1462103871</t>
  </si>
  <si>
    <t>1050403719</t>
  </si>
  <si>
    <t>39632169</t>
  </si>
  <si>
    <t>rq-150kvar-chr</t>
  </si>
  <si>
    <t>RQ.x - Kompletní výzbroj kompenzačního rozvaděče 150 kVAr (6,25 + 6,25 + 12,5 + 25 + 2x50), chráněný, včetně pevné tlumivky pro kompenzaci kapacitní složky</t>
  </si>
  <si>
    <t>set</t>
  </si>
  <si>
    <t>578653330</t>
  </si>
  <si>
    <t>"RQ1+RQ2+RQ3" 3</t>
  </si>
  <si>
    <t>R.EC-TR</t>
  </si>
  <si>
    <t>Rozvaděč R.EC-TR</t>
  </si>
  <si>
    <t>H01VS312PD</t>
  </si>
  <si>
    <t>VS312PD, Rozvodnice Golf nástěnná,3 řadá,plná dvířka, 36mod.</t>
  </si>
  <si>
    <t>-1335060434</t>
  </si>
  <si>
    <t>861063601</t>
  </si>
  <si>
    <t>S01A9S62163</t>
  </si>
  <si>
    <t>A9S62163 Vypínač SW 1P 63A (SE)</t>
  </si>
  <si>
    <t>428030194</t>
  </si>
  <si>
    <t>741320115</t>
  </si>
  <si>
    <t>Montáž jistič jednopólový nn do 63 A ve skříni</t>
  </si>
  <si>
    <t>1743198120</t>
  </si>
  <si>
    <t>S01A9F04110</t>
  </si>
  <si>
    <t>A9F04110 Jistič iC60N 1P 10A  C (SE)</t>
  </si>
  <si>
    <t>351971338</t>
  </si>
  <si>
    <t>-2137844597</t>
  </si>
  <si>
    <t>H01ERC218</t>
  </si>
  <si>
    <t>ERC218, Instalační relé  16A, 1S+1R, 230V~50/60Hz</t>
  </si>
  <si>
    <t>1189675461</t>
  </si>
  <si>
    <t>741330651</t>
  </si>
  <si>
    <t>Montáž relé pomocné vestavné střídavé</t>
  </si>
  <si>
    <t>490105104</t>
  </si>
  <si>
    <t>1586853959</t>
  </si>
  <si>
    <t>4+4+4</t>
  </si>
  <si>
    <t>284296059</t>
  </si>
  <si>
    <t>HOP</t>
  </si>
  <si>
    <t>Hlavní ochranná přípojnice HOP</t>
  </si>
  <si>
    <t>ro606020</t>
  </si>
  <si>
    <t>Rozvaděč nástěnný, oceloplechový, 600x600x200 mm (š x v x h), krytí IP 40/20, RAL 7035, přívod i vývody vrchem přes průchodky, včetně nosného rámu, přístrojových lišt, krycích desek, popisů atd.</t>
  </si>
  <si>
    <t>39400800</t>
  </si>
  <si>
    <t>F01CU018</t>
  </si>
  <si>
    <t>838581165</t>
  </si>
  <si>
    <t>210070011</t>
  </si>
  <si>
    <t>Montáž podpěrek vnitřních do 1 kV</t>
  </si>
  <si>
    <t>-356012805</t>
  </si>
  <si>
    <t>35PripVN</t>
  </si>
  <si>
    <t>Dočasná přípojka VN 35 kV</t>
  </si>
  <si>
    <t>210050301-D</t>
  </si>
  <si>
    <t>Demontáž úsekových odpojovačů vn na sloup</t>
  </si>
  <si>
    <t>-220749961</t>
  </si>
  <si>
    <t>"Odpojení stávajícího vedení VN 35 kV do budovy trafostanice" 2*3</t>
  </si>
  <si>
    <t>210100007</t>
  </si>
  <si>
    <t>Ukončení vodičů v rozváděči nebo na přístroji včetně zapojení průřezu žíly do 70 mm2</t>
  </si>
  <si>
    <t>-242260247</t>
  </si>
  <si>
    <t>"AXE 1x70" 2*3*2</t>
  </si>
  <si>
    <t>K0114139931</t>
  </si>
  <si>
    <t>35-AXEKVCEY 1x70/16</t>
  </si>
  <si>
    <t>1899772119</t>
  </si>
  <si>
    <t>"VN přípojka" 1,2*(2*3*(48+45))</t>
  </si>
  <si>
    <t>"z+p" 200,4</t>
  </si>
  <si>
    <t>210931013</t>
  </si>
  <si>
    <t>Montáž kabelů Al stíněný plný nebo laněný s XLPE izolací do 35 kV 1x70 mm2 uložených volně (AXEKCE)</t>
  </si>
  <si>
    <t>-1323040333</t>
  </si>
  <si>
    <t>210931033</t>
  </si>
  <si>
    <t>Montáž kabelů Al stíněný plný nebo laněný s XLPE izolací do 35 kV 1x70 mm2 uložených pevně (AXEKCE)</t>
  </si>
  <si>
    <t>179679941</t>
  </si>
  <si>
    <t>2*3*10</t>
  </si>
  <si>
    <t>210931013-D</t>
  </si>
  <si>
    <t>Demontáž kabelů Al stíněný plný nebo laněný s XLPE izolací do 35 kV 1x70 mm2 uložených volně (AXEKCE)</t>
  </si>
  <si>
    <t>325255391</t>
  </si>
  <si>
    <t>"Demontáž po změně napěťové hladiny ČEZ Distribuce" 6*(48+45)</t>
  </si>
  <si>
    <t>R01polt42d1ximl213</t>
  </si>
  <si>
    <t>kabelová koncovka VN 35kV, 50-120mm, POLT-42D/1XI-ML-2-13</t>
  </si>
  <si>
    <t>sada</t>
  </si>
  <si>
    <t>155201242</t>
  </si>
  <si>
    <t>"strana přívodu" 2</t>
  </si>
  <si>
    <t>R01rsti6851</t>
  </si>
  <si>
    <t>připojovací adaptér s koncovkou 35kV, 35-95mm, RSTI-6851</t>
  </si>
  <si>
    <t>-2140559460</t>
  </si>
  <si>
    <t>"strana R.VN" 2</t>
  </si>
  <si>
    <t>210101125</t>
  </si>
  <si>
    <t>Ukončení kabelů celoplastových koncovkou do 35 kV venkovní Raychem</t>
  </si>
  <si>
    <t>-545807804</t>
  </si>
  <si>
    <t>"přívod" 2*3</t>
  </si>
  <si>
    <t>"R.VN" 2*3</t>
  </si>
  <si>
    <t>kamkpz-vn3</t>
  </si>
  <si>
    <t>Držák KPZ pro uchycení trojice kabelu VN na stěnu</t>
  </si>
  <si>
    <t>-2004229149</t>
  </si>
  <si>
    <t>"8m po 0,5m" 2*8*2</t>
  </si>
  <si>
    <t>kamtru-vn</t>
  </si>
  <si>
    <t>Mechanická ochrana VN kabelu na stěně dl. 3m</t>
  </si>
  <si>
    <t>1802767262</t>
  </si>
  <si>
    <t>3*2</t>
  </si>
  <si>
    <t>210280002</t>
  </si>
  <si>
    <t>Zkoušky a prohlídky el rozvodů a zařízení celková prohlídka pro objem mtž prací do 500 000 Kč</t>
  </si>
  <si>
    <t>-436396351</t>
  </si>
  <si>
    <t>K11kk01956</t>
  </si>
  <si>
    <t>KF 09160, TRUBKA DVOUPL. KOPOFLEX, ČERVENÁ</t>
  </si>
  <si>
    <t>-1235601583</t>
  </si>
  <si>
    <t>"prostup do baráku" 4*5</t>
  </si>
  <si>
    <t>460510056</t>
  </si>
  <si>
    <t>Kabelové prostupy z trub plastových do rýhy bez obsypu, průměru do 20 cm</t>
  </si>
  <si>
    <t>-2122067288</t>
  </si>
  <si>
    <t>D209pkd3001000</t>
  </si>
  <si>
    <t>Plastová krycí deska 300 x 1000 mm pro ochranu VN kabelů v zemi</t>
  </si>
  <si>
    <t>-368069578</t>
  </si>
  <si>
    <t>2*25</t>
  </si>
  <si>
    <t>460490013r</t>
  </si>
  <si>
    <t>Krytí kabelů VN ochrannými plastovými deskami šířky 30 cm</t>
  </si>
  <si>
    <t>-243307616</t>
  </si>
  <si>
    <t>460490013</t>
  </si>
  <si>
    <t>Krytí kabelů výstražnou fólií šířky 34 cm</t>
  </si>
  <si>
    <t>507535330</t>
  </si>
  <si>
    <t>460010024t</t>
  </si>
  <si>
    <t>Vytyčení trasy vedení kabelového podzemního v zastavěném prostoru</t>
  </si>
  <si>
    <t>1180040657</t>
  </si>
  <si>
    <t>0,001*25</t>
  </si>
  <si>
    <t>460150574</t>
  </si>
  <si>
    <t>Hloubení kabelových zapažených i nezapažených rýh ručně š 60 cm, hl 120 cm, v hornině tř 4</t>
  </si>
  <si>
    <t>-541150561</t>
  </si>
  <si>
    <t>460421001</t>
  </si>
  <si>
    <t>Lože kabelů z písku nebo štěrkopísku tl 5 cm nad kabel, bez zakrytí, šířky lože do 65 cm</t>
  </si>
  <si>
    <t>-1335473678</t>
  </si>
  <si>
    <t>460560554</t>
  </si>
  <si>
    <t>Zásyp rýh ručně šířky 60 cm, hloubky 100 cm, z horniny třídy 4</t>
  </si>
  <si>
    <t>-1530880281</t>
  </si>
  <si>
    <t>460600022</t>
  </si>
  <si>
    <t>Vodorovné přemístění horniny jakékoliv třídy do 500 m</t>
  </si>
  <si>
    <t>-642746324</t>
  </si>
  <si>
    <t>0,6*25*0,2</t>
  </si>
  <si>
    <t>460620013</t>
  </si>
  <si>
    <t>Provizorní úprava terénu se zhutněním, v hornině tř 3</t>
  </si>
  <si>
    <t>2076422666</t>
  </si>
  <si>
    <t>0,6*25</t>
  </si>
  <si>
    <t>TR35kV</t>
  </si>
  <si>
    <t>Zapůjčení transformátorů 35kV - ČEZ</t>
  </si>
  <si>
    <t>210171112</t>
  </si>
  <si>
    <t>Montáž transformátorů 3fázových vn/nn olejových v kobkách do 1000 kVA</t>
  </si>
  <si>
    <t>-428594399</t>
  </si>
  <si>
    <t>"3x zapůjčené TR 35 kV/630 kVA" 3</t>
  </si>
  <si>
    <t>210280521</t>
  </si>
  <si>
    <t>Uvedení do provozu transformátoru nn/vn olejového výkonu do 1000 kVA</t>
  </si>
  <si>
    <t>-1471247607</t>
  </si>
  <si>
    <t>"3x zapůjčené TR 35 kV/630A" 3</t>
  </si>
  <si>
    <t>ELE-VN22kV</t>
  </si>
  <si>
    <t>VN rozvody 35/22 kV</t>
  </si>
  <si>
    <t>724873692</t>
  </si>
  <si>
    <t>"AXE 1x70" 2*3*3</t>
  </si>
  <si>
    <t>741130017</t>
  </si>
  <si>
    <t>Ukončení vodič izolovaný do 240mm2 v rozváděči nebo na přístroji</t>
  </si>
  <si>
    <t>282275168</t>
  </si>
  <si>
    <t>"AXE 1x240" 3*2*1</t>
  </si>
  <si>
    <t>2018569675</t>
  </si>
  <si>
    <t>"R.VN1 -&gt; TR" 1,2*(3*14+3*14+3*18)</t>
  </si>
  <si>
    <t>"z+p" 50,4</t>
  </si>
  <si>
    <t>1101259179</t>
  </si>
  <si>
    <t>-633675662</t>
  </si>
  <si>
    <t>"strana trafa" 3</t>
  </si>
  <si>
    <t>721043063</t>
  </si>
  <si>
    <t>"strana R.VN" 3</t>
  </si>
  <si>
    <t>1959560447</t>
  </si>
  <si>
    <t>"trafa" 3*3</t>
  </si>
  <si>
    <t>"R.VN" 3*3</t>
  </si>
  <si>
    <t>R01kam0946</t>
  </si>
  <si>
    <t>RICS-5143</t>
  </si>
  <si>
    <t>-695940044</t>
  </si>
  <si>
    <t>"R.VN-ČEZ" 1</t>
  </si>
  <si>
    <t>R01rsti5855</t>
  </si>
  <si>
    <t>Připojovací adaptér s koncovkou 22kV, 185-300mm, RSTI-5855</t>
  </si>
  <si>
    <t>1687242993</t>
  </si>
  <si>
    <t>"strana R.VN-1" 1</t>
  </si>
  <si>
    <t>bbLLEE0610047</t>
  </si>
  <si>
    <t>Odtlakovací klapka LL/EE06 100/47, 1000x470mm, hl. 185mm, volný průřez 0,15 m2</t>
  </si>
  <si>
    <t>-626154696</t>
  </si>
  <si>
    <t>montLL06</t>
  </si>
  <si>
    <t>Montáž odtlakovací klapky do stěny</t>
  </si>
  <si>
    <t>1400261573</t>
  </si>
  <si>
    <t>ELE-ULS</t>
  </si>
  <si>
    <t>Úložný systém</t>
  </si>
  <si>
    <t>K11kk02001</t>
  </si>
  <si>
    <t>KL 60X500, LÁVKA KABELOVÁ, POZINKOVÁNO SENDZIMIR</t>
  </si>
  <si>
    <t>1631087230</t>
  </si>
  <si>
    <t>"stoup" 6*6</t>
  </si>
  <si>
    <t>"vodorovné"3+2+5+2+16+12+2+2+2</t>
  </si>
  <si>
    <t>"rl5" 40</t>
  </si>
  <si>
    <t>m-kl-500</t>
  </si>
  <si>
    <t>Montáž kabelové lávky š. 500mm, vodorovně nebo svisle, včetně nosného a pomocného instalačního materiálu (hmoždiny, závitové tyče atd.)</t>
  </si>
  <si>
    <t>bm</t>
  </si>
  <si>
    <t>1127294804</t>
  </si>
  <si>
    <t>K11kk02003</t>
  </si>
  <si>
    <t>KL 60X600, LÁVKA KABELOVÁ, POZINKOVÁNO SENDZIMIR</t>
  </si>
  <si>
    <t>589138487</t>
  </si>
  <si>
    <t>"svisle" 9*(2+8)</t>
  </si>
  <si>
    <t>"vodorovné"10*3+10*2*2</t>
  </si>
  <si>
    <t>"rozvodna NN" 4*4*25</t>
  </si>
  <si>
    <t>"rl6" 100</t>
  </si>
  <si>
    <t>m-kl-600</t>
  </si>
  <si>
    <t>Montáž kabelové lávky š. 600mm, vodorovně nebo svisle, včetně nosného a pomocného instalačního materiálu (hmoždiny, závitové tyče atd.)</t>
  </si>
  <si>
    <t>-640935979</t>
  </si>
  <si>
    <t>K11kk02714r</t>
  </si>
  <si>
    <t>KZ 60X500X1.25, ŽLAB S INT.SPOJ., POZINKOVÁNO SENDZIMIR</t>
  </si>
  <si>
    <t>-1404843146</t>
  </si>
  <si>
    <t>"ost." 10+14+14+14+2*4+2*5+1+3+6</t>
  </si>
  <si>
    <t>"rz5" 40</t>
  </si>
  <si>
    <t>m-kz-500-nm</t>
  </si>
  <si>
    <t>Montáž kabelového žlabu š. 500mm, včetně nosného a pomocného instalačního materiálu (hmoždiny, závitové tyče atd.)</t>
  </si>
  <si>
    <t>1180581166</t>
  </si>
  <si>
    <t>ELE-VK</t>
  </si>
  <si>
    <t>Vodiče a kabely</t>
  </si>
  <si>
    <t>1397001412</t>
  </si>
  <si>
    <t>"3x1,5" 3*2*(0)</t>
  </si>
  <si>
    <t>"3x2,5" 3*2*(0)</t>
  </si>
  <si>
    <t>"5x2,5" 5*2*(1)</t>
  </si>
  <si>
    <t>-1341521974</t>
  </si>
  <si>
    <t>"5x6" 5*2*(1)</t>
  </si>
  <si>
    <t>"CY6" 1*2*20</t>
  </si>
  <si>
    <t>741130005</t>
  </si>
  <si>
    <t>Ukončení vodič izolovaný do 10 mm2 v rozváděči nebo na přístroji</t>
  </si>
  <si>
    <t>1246040188</t>
  </si>
  <si>
    <t>"CY10" 1*2*20</t>
  </si>
  <si>
    <t>741130006</t>
  </si>
  <si>
    <t>Ukončení vodič izolovaný do 16 mm2 v rozváděči nebo na přístroji</t>
  </si>
  <si>
    <t>-340684473</t>
  </si>
  <si>
    <t>"CY16" 1*2*(10)</t>
  </si>
  <si>
    <t>-1263566596</t>
  </si>
  <si>
    <t>"CY25" 1*2*(6)</t>
  </si>
  <si>
    <t>"5x25" 5*2*(6)</t>
  </si>
  <si>
    <t>741130012</t>
  </si>
  <si>
    <t>Ukončení vodič izolovaný do 70 mm2 v rozváděči nebo na přístroji</t>
  </si>
  <si>
    <t>-1728781001</t>
  </si>
  <si>
    <t>"CHBU 3x120+70" 1*2*(3)</t>
  </si>
  <si>
    <t>741130014</t>
  </si>
  <si>
    <t>Ukončení vodič izolovaný do 120mm2 v rozváděči nebo na přístroji</t>
  </si>
  <si>
    <t>-1370394767</t>
  </si>
  <si>
    <t>"CHBU 3x120+70" 3*2*(3)</t>
  </si>
  <si>
    <t>"CHBU 120 3x240+120" 1*2*(2)</t>
  </si>
  <si>
    <t>-2079008282</t>
  </si>
  <si>
    <t>"CHBU 3x240+120" 3*2*(2)</t>
  </si>
  <si>
    <t>"CHBU 6x240+1x240" 7*2*(8)</t>
  </si>
  <si>
    <t>"CHBU 9x240+2x240" 11*2*(3)</t>
  </si>
  <si>
    <t>K0111110089a</t>
  </si>
  <si>
    <t>CYKY-O 2A x 1,5</t>
  </si>
  <si>
    <t>-1548736427</t>
  </si>
  <si>
    <t>15+15+15</t>
  </si>
  <si>
    <t>"z+p" 25</t>
  </si>
  <si>
    <t>222709998</t>
  </si>
  <si>
    <t>K0111110082c</t>
  </si>
  <si>
    <t>CYKY-J 5C x 2,5</t>
  </si>
  <si>
    <t>-630444872</t>
  </si>
  <si>
    <t>"z+p" 10</t>
  </si>
  <si>
    <t>741122231</t>
  </si>
  <si>
    <t>Montáž kabel Cu plný kulatý žíla 5x1,5 až 2,5 mm2 uložený volně (CYKY)</t>
  </si>
  <si>
    <t>382976684</t>
  </si>
  <si>
    <t>K0111110083c</t>
  </si>
  <si>
    <t>CYKY-J 5C x 4</t>
  </si>
  <si>
    <t>-106988976</t>
  </si>
  <si>
    <t>-1198640448</t>
  </si>
  <si>
    <t>K0111183001c</t>
  </si>
  <si>
    <t>1-CYKY-J 5Cx25 RMV</t>
  </si>
  <si>
    <t>206530026</t>
  </si>
  <si>
    <t>15+30+30+3*30</t>
  </si>
  <si>
    <t>"z+p" 80</t>
  </si>
  <si>
    <t>741122625r525</t>
  </si>
  <si>
    <t>Montáž kabel Cu plný kulatý žíla 5x25 mm2 uložený pevně (CYKY)</t>
  </si>
  <si>
    <t>-1130854627</t>
  </si>
  <si>
    <t>K05d0538</t>
  </si>
  <si>
    <t>1-CHBU 1x70</t>
  </si>
  <si>
    <t>2077768373</t>
  </si>
  <si>
    <t>"3x120+70" 1*(15+15+15)</t>
  </si>
  <si>
    <t>741120305</t>
  </si>
  <si>
    <t>Montáž vodič Cu izolovaný plný a laněný s PVC pláštěm žíla 50-70 mm2 pevně (CY, CHAH-R(V))</t>
  </si>
  <si>
    <t>-934547683</t>
  </si>
  <si>
    <t>K05d0540</t>
  </si>
  <si>
    <t>1-CHBU 1x120</t>
  </si>
  <si>
    <t>736991493</t>
  </si>
  <si>
    <t>"3x120+70" 3*(15+15+15)</t>
  </si>
  <si>
    <t>"3x240+1x120" 1*(65+70)</t>
  </si>
  <si>
    <t>"z+p" 130</t>
  </si>
  <si>
    <t>741120307</t>
  </si>
  <si>
    <t>Montáž vodič Cu izolovaný plný a laněný s PVC pláštěm žíla 95-120 mm2 pevně (CY, CHAH-R(V))</t>
  </si>
  <si>
    <t>-1980662609</t>
  </si>
  <si>
    <t>K05d0543</t>
  </si>
  <si>
    <t>1-CHBU 1x240</t>
  </si>
  <si>
    <t>-1266768503</t>
  </si>
  <si>
    <t>"3x240+1x120" 3*(65+70)</t>
  </si>
  <si>
    <t>"6x240+1x240" 7*(20+13+16+13+15+15+10+12)</t>
  </si>
  <si>
    <t>"9x240+2x240" 11*(35+30+40)</t>
  </si>
  <si>
    <t>"z+p" 400</t>
  </si>
  <si>
    <t>741120313</t>
  </si>
  <si>
    <t>Montáž vodič Cu izolovaný plný a laněný s PVC pláštěm žíla 240-300 mm2 pevně (CY, CHAH-R(V))</t>
  </si>
  <si>
    <t>216136284</t>
  </si>
  <si>
    <t>ELE-UZEM</t>
  </si>
  <si>
    <t>Ochranné uzemnění a pospojování</t>
  </si>
  <si>
    <t>-1916350337</t>
  </si>
  <si>
    <t>5*10</t>
  </si>
  <si>
    <t>1211684084</t>
  </si>
  <si>
    <t>K01CP0100100F</t>
  </si>
  <si>
    <t>CYY 10</t>
  </si>
  <si>
    <t>-1744280478</t>
  </si>
  <si>
    <t>8*20</t>
  </si>
  <si>
    <t>K05d0013</t>
  </si>
  <si>
    <t>CYY 16</t>
  </si>
  <si>
    <t>-147098779</t>
  </si>
  <si>
    <t>10*20</t>
  </si>
  <si>
    <t>741120003</t>
  </si>
  <si>
    <t>Montáž vodič Cu izolovaný plný a laněný žíla 10-16 mm2 pod omítku (CY)</t>
  </si>
  <si>
    <t>1775232654</t>
  </si>
  <si>
    <t>K0111185023</t>
  </si>
  <si>
    <t>1-YY 1x25 RMV</t>
  </si>
  <si>
    <t>2011185536</t>
  </si>
  <si>
    <t>5*15</t>
  </si>
  <si>
    <t>741120005</t>
  </si>
  <si>
    <t>Montáž vodič Cu izolovaný plný a laněný žíla 25-35 mm2 pod omítku (CY)</t>
  </si>
  <si>
    <t>-663431077</t>
  </si>
  <si>
    <t>-440153520</t>
  </si>
  <si>
    <t>"rozv NN" 3*10+2*5</t>
  </si>
  <si>
    <t>"rozv VN" 10</t>
  </si>
  <si>
    <t>"TR" 3*10</t>
  </si>
  <si>
    <t>"DAG" 2*10+2*5</t>
  </si>
  <si>
    <t>"nafta" 15</t>
  </si>
  <si>
    <t>741410001</t>
  </si>
  <si>
    <t>Montáž vodič uzemňovací pásek D do 120 mm2 na povrchu</t>
  </si>
  <si>
    <t>1125356103</t>
  </si>
  <si>
    <t>T01V285</t>
  </si>
  <si>
    <t>PV 44, podpěra vedení na konstrukce, provedení FeZn</t>
  </si>
  <si>
    <t>1754749086</t>
  </si>
  <si>
    <t>-1259761792</t>
  </si>
  <si>
    <t>T01V040r</t>
  </si>
  <si>
    <t>SP, svorka připojovací, CY16/25 na pásek FeZn 30x4</t>
  </si>
  <si>
    <t>-1946732609</t>
  </si>
  <si>
    <t>"RH, RG, VN, DAG" 4+2+6+6</t>
  </si>
  <si>
    <t>-58527931</t>
  </si>
  <si>
    <t>E01I294407</t>
  </si>
  <si>
    <t>Zemnící šroub ZS 10 S (standard)</t>
  </si>
  <si>
    <t>-729311531</t>
  </si>
  <si>
    <t>"KZ-R" 30</t>
  </si>
  <si>
    <t>E01I304507</t>
  </si>
  <si>
    <t>Zemnící šroub ZS 10 P (tvarová podložka)</t>
  </si>
  <si>
    <t>1167029917</t>
  </si>
  <si>
    <t>741231031</t>
  </si>
  <si>
    <t>Montáž svorkovnice do rozvaděčů - metra se zhotovením otvoru</t>
  </si>
  <si>
    <t>1841270473</t>
  </si>
  <si>
    <t>E01I314607</t>
  </si>
  <si>
    <t>Zemnící úchytka plochá ZUP 16</t>
  </si>
  <si>
    <t>1761627269</t>
  </si>
  <si>
    <t>1217856766</t>
  </si>
  <si>
    <t>E01I132707</t>
  </si>
  <si>
    <t>Zemnicí svorka ZS 4 (standard: Ms matice + podložka)</t>
  </si>
  <si>
    <t>-2087707349</t>
  </si>
  <si>
    <t>-1061095986</t>
  </si>
  <si>
    <t>E01I131307</t>
  </si>
  <si>
    <t>Zemnicí svorka ZSA 16</t>
  </si>
  <si>
    <t>330410833</t>
  </si>
  <si>
    <t>E01I142708</t>
  </si>
  <si>
    <t>Páska měděná uzemňovací ZS 16 - délka 0,5 m</t>
  </si>
  <si>
    <t>306560274</t>
  </si>
  <si>
    <t>E01I141368</t>
  </si>
  <si>
    <t>Páska NEREZOVÁ uzemňovací ZSA 16 - délka 0,5 m</t>
  </si>
  <si>
    <t>1946532740</t>
  </si>
  <si>
    <t>1921714858</t>
  </si>
  <si>
    <t>ELE-VENK-ROZV</t>
  </si>
  <si>
    <t>Venkovní rozvody DAG+ČEZ</t>
  </si>
  <si>
    <t>K11kk01916</t>
  </si>
  <si>
    <t>KF 09063, TRUBKA DVOUPL. KOPOFLEX, ČERVENÁ</t>
  </si>
  <si>
    <t>578100761</t>
  </si>
  <si>
    <t>"DAG1+2 řízení" 2*20</t>
  </si>
  <si>
    <t>"ČEZ přívod DATA" 2*20</t>
  </si>
  <si>
    <t>-1817413910</t>
  </si>
  <si>
    <t>"DAG1+2" 2*20</t>
  </si>
  <si>
    <t>"ČEZ VN přípojka 22 kV" 2*20</t>
  </si>
  <si>
    <t>805899536</t>
  </si>
  <si>
    <t>1970014247</t>
  </si>
  <si>
    <t>2*20</t>
  </si>
  <si>
    <t>-548349651</t>
  </si>
  <si>
    <t>-1773671334</t>
  </si>
  <si>
    <t>"ČEZ" 3*20</t>
  </si>
  <si>
    <t>-230225233</t>
  </si>
  <si>
    <t>0,001*(20+20)</t>
  </si>
  <si>
    <t>297</t>
  </si>
  <si>
    <t>1136465041</t>
  </si>
  <si>
    <t>20+20</t>
  </si>
  <si>
    <t>298</t>
  </si>
  <si>
    <t>1443063905</t>
  </si>
  <si>
    <t>2*(20+20)</t>
  </si>
  <si>
    <t>299</t>
  </si>
  <si>
    <t>340284338</t>
  </si>
  <si>
    <t>300</t>
  </si>
  <si>
    <t>-1609198642</t>
  </si>
  <si>
    <t>0,6*0,2*(20+20)</t>
  </si>
  <si>
    <t>301</t>
  </si>
  <si>
    <t>-874119578</t>
  </si>
  <si>
    <t>0,6*(20+20)</t>
  </si>
  <si>
    <t>ELE-STAV.KAB.</t>
  </si>
  <si>
    <t>Přeložky stávajících kabelů</t>
  </si>
  <si>
    <t>302</t>
  </si>
  <si>
    <t>1556626309</t>
  </si>
  <si>
    <t>"4x25" 4*3*(6)</t>
  </si>
  <si>
    <t>303</t>
  </si>
  <si>
    <t>137397480</t>
  </si>
  <si>
    <t>"4x70" 4*3*(1)</t>
  </si>
  <si>
    <t>"3x95+70" 1*3*(4)</t>
  </si>
  <si>
    <t>304</t>
  </si>
  <si>
    <t>741130013</t>
  </si>
  <si>
    <t>Ukončení vodič izolovaný do 95 mm2 v rozváděči nebo na přístroji</t>
  </si>
  <si>
    <t>-1048746989</t>
  </si>
  <si>
    <t>"3x95+70" 3*3*(4)</t>
  </si>
  <si>
    <t>"3x185+95" 1*3*(2)</t>
  </si>
  <si>
    <t>305</t>
  </si>
  <si>
    <t>2016060008</t>
  </si>
  <si>
    <t>"3x120+70" 3*3*(4)</t>
  </si>
  <si>
    <t>"3x240+120" 1*3*(12)</t>
  </si>
  <si>
    <t>306</t>
  </si>
  <si>
    <t>741130016</t>
  </si>
  <si>
    <t>Ukončení vodič izolovaný do 185mm2 v rozváděči nebo na přístroji</t>
  </si>
  <si>
    <t>-1959460244</t>
  </si>
  <si>
    <t>"3*185+95" 3*3*(2)</t>
  </si>
  <si>
    <t>307</t>
  </si>
  <si>
    <t>1392912791</t>
  </si>
  <si>
    <t>"stáv. rozvaděče 3x240+120" 3*2*(3+3)</t>
  </si>
  <si>
    <t>"přeložky 3x240+120" 3*3*(12)</t>
  </si>
  <si>
    <t>308</t>
  </si>
  <si>
    <t>K0111182074</t>
  </si>
  <si>
    <t>1-AYKY 3x240+120 SM</t>
  </si>
  <si>
    <t>-53309287</t>
  </si>
  <si>
    <t>"Provizorní připojení stáv. rozvoden NN" 3*30+3*28</t>
  </si>
  <si>
    <t>309</t>
  </si>
  <si>
    <t>741123233</t>
  </si>
  <si>
    <t>Montáž kabel Al plný nebo laněný kulatý žíla 3x150+70 až 240+120 mm2 uložený volně (AYKY)</t>
  </si>
  <si>
    <t>219483243</t>
  </si>
  <si>
    <t>310</t>
  </si>
  <si>
    <t>741123233-D</t>
  </si>
  <si>
    <t>Demontáž kabel Al plný nebo laněný kulatý žíla 3x150+70 až 240+120 mm2 uložený volně (AYKY)</t>
  </si>
  <si>
    <t>-183626303</t>
  </si>
  <si>
    <t>"provizorní přívod do stáv. rozvaděčů NN" 174</t>
  </si>
  <si>
    <t>311</t>
  </si>
  <si>
    <t>K0111182001</t>
  </si>
  <si>
    <t>1-AYKY 4x25 RE</t>
  </si>
  <si>
    <t>-528759641</t>
  </si>
  <si>
    <t>40*(1+2+2+1)</t>
  </si>
  <si>
    <t>312</t>
  </si>
  <si>
    <t>741123312</t>
  </si>
  <si>
    <t>Montáž kabel Al plný nebo laněný kulatý žíla 4x25 mm2 uložený pevně (AYKY)</t>
  </si>
  <si>
    <t>1873635709</t>
  </si>
  <si>
    <t>313</t>
  </si>
  <si>
    <t>K0111182052</t>
  </si>
  <si>
    <t>1-AYKY 4x50 RE</t>
  </si>
  <si>
    <t>1357116214</t>
  </si>
  <si>
    <t>"25-50" 40*(1+2+2+1)</t>
  </si>
  <si>
    <t>314</t>
  </si>
  <si>
    <t>741123313</t>
  </si>
  <si>
    <t>Montáž kabel Al plný nebo laněný kulatý žíla 4x35 až 50 mm2 uložený pevně (AYKY)</t>
  </si>
  <si>
    <t>-948230259</t>
  </si>
  <si>
    <t>315</t>
  </si>
  <si>
    <t>K0111182072</t>
  </si>
  <si>
    <t>1-AYKY 4x70 RE</t>
  </si>
  <si>
    <t>-2088102256</t>
  </si>
  <si>
    <t>40*(4)</t>
  </si>
  <si>
    <t>316</t>
  </si>
  <si>
    <t>741123315</t>
  </si>
  <si>
    <t>Montáž kabel Al plný nebo laněný kulatý žíla 4x70 až 95 mm2 uložený pevně (AYKY)</t>
  </si>
  <si>
    <t>2073216630</t>
  </si>
  <si>
    <t>317</t>
  </si>
  <si>
    <t>K0111182010</t>
  </si>
  <si>
    <t>1-AYKY 3x95+70 SM/RE</t>
  </si>
  <si>
    <t>394153349</t>
  </si>
  <si>
    <t>40*(2+2+2+2)</t>
  </si>
  <si>
    <t>318</t>
  </si>
  <si>
    <t>K0111182073</t>
  </si>
  <si>
    <t>1-AYKY 3x120+70 SM/RE</t>
  </si>
  <si>
    <t>-372014278</t>
  </si>
  <si>
    <t>40*(2+2+1+1)</t>
  </si>
  <si>
    <t>319</t>
  </si>
  <si>
    <t>741123317</t>
  </si>
  <si>
    <t>Montáž kabel Al plný nebo laněný kulatý žíla 3x95+70 až 120+70 mm2 uložený pevně (AYKY)</t>
  </si>
  <si>
    <t>-1342380189</t>
  </si>
  <si>
    <t>320</t>
  </si>
  <si>
    <t>-159628189</t>
  </si>
  <si>
    <t>40*(3+4+3+3+3+2+1+4+2+2+6+1)</t>
  </si>
  <si>
    <t>321</t>
  </si>
  <si>
    <t>741123318</t>
  </si>
  <si>
    <t>Montáž kabel Al plný nebo laněný kulatý žíla 3x150+70 až 240+120 mm2 uložený pevně (AYKY)</t>
  </si>
  <si>
    <t>-318676270</t>
  </si>
  <si>
    <t>322</t>
  </si>
  <si>
    <t>K0111183012</t>
  </si>
  <si>
    <t>1-CYKY 3x185+95 SM</t>
  </si>
  <si>
    <t>586101518</t>
  </si>
  <si>
    <t>30*(4+2)</t>
  </si>
  <si>
    <t>323</t>
  </si>
  <si>
    <t>741122634</t>
  </si>
  <si>
    <t>Montáž kabel Cu plný kulatý žíla 3x185+95 až 240+120 mm2 uložený pevně (CYKY)</t>
  </si>
  <si>
    <t>1404207789</t>
  </si>
  <si>
    <t>324</t>
  </si>
  <si>
    <t>R01smoe81527</t>
  </si>
  <si>
    <t>Spojka pro kabely s plastovou izolací, čtyři žíly 25-70mm, SMOE-81527(S10)</t>
  </si>
  <si>
    <t>-1711267480</t>
  </si>
  <si>
    <t>"4x25-70" 1+2+2+1</t>
  </si>
  <si>
    <t>"4x70" 4</t>
  </si>
  <si>
    <t>325</t>
  </si>
  <si>
    <t>R01smoe81528</t>
  </si>
  <si>
    <t>Spojka pro kabely s plastovou izolací, čtyři žíly 70-120mm, SMOE-81528(S5)</t>
  </si>
  <si>
    <t>-1109101506</t>
  </si>
  <si>
    <t>"3x95+70" 2+2+2+2</t>
  </si>
  <si>
    <t>"3x120+70" 2+2+1+1</t>
  </si>
  <si>
    <t>326</t>
  </si>
  <si>
    <t>R01smoe81529</t>
  </si>
  <si>
    <t>Spojka pro kabely s plastovou izolací, čtyři žíly 120-240mm, SMOE-81529(S5)</t>
  </si>
  <si>
    <t>-2068517411</t>
  </si>
  <si>
    <t>"3x185+95" 4+2</t>
  </si>
  <si>
    <t>"3x240+120" 3+4+3+3+3+2+1+4+2+2+6+1</t>
  </si>
  <si>
    <t>327</t>
  </si>
  <si>
    <t>G0120000084</t>
  </si>
  <si>
    <t>25 ALU-Z, Al tahová spojka 1 kV</t>
  </si>
  <si>
    <t>1060761437</t>
  </si>
  <si>
    <t>"4x25" 4*(1+2+2+1)</t>
  </si>
  <si>
    <t>328</t>
  </si>
  <si>
    <t>G0120000398</t>
  </si>
  <si>
    <t>50 ALU-Z, Al tahová spojka 1 kV</t>
  </si>
  <si>
    <t>1709118527</t>
  </si>
  <si>
    <t>"4x25-50" 4*(1+2+2+1)</t>
  </si>
  <si>
    <t>329</t>
  </si>
  <si>
    <t>G0120000596</t>
  </si>
  <si>
    <t>70 ALU-Z, Al tahová spojka 1 kV</t>
  </si>
  <si>
    <t>-1546754394</t>
  </si>
  <si>
    <t>"4x70" 4*(4)</t>
  </si>
  <si>
    <t>"3x95+70" 1*(2+2+2+2)</t>
  </si>
  <si>
    <t>"3x120+70" 1*(2+2+1+1)</t>
  </si>
  <si>
    <t>330</t>
  </si>
  <si>
    <t>G0120000831</t>
  </si>
  <si>
    <t>95 ALU-Z, Al tahová spojka 1 kV</t>
  </si>
  <si>
    <t>2103197565</t>
  </si>
  <si>
    <t>"3x95+70" 3*(2+2+2+2)</t>
  </si>
  <si>
    <t>331</t>
  </si>
  <si>
    <t>G0120001111</t>
  </si>
  <si>
    <t>120 ALU-Z, Al tahová spojka 1 kV</t>
  </si>
  <si>
    <t>145847048</t>
  </si>
  <si>
    <t>"3x120+70" 3*(2+2+1+1)</t>
  </si>
  <si>
    <t>"3x240+120" 1*(3+4+3+3+3+2+1+4+2+2+6+1)</t>
  </si>
  <si>
    <t>332</t>
  </si>
  <si>
    <t>G0120100234</t>
  </si>
  <si>
    <t>240 ALU-Z, Al tahová spojka 1 kV</t>
  </si>
  <si>
    <t>1880496410</t>
  </si>
  <si>
    <t>"3x240+120" 3*(3+4+3+3+3+2+1+4+2+2+6+1)</t>
  </si>
  <si>
    <t>333</t>
  </si>
  <si>
    <t>G0120009155</t>
  </si>
  <si>
    <t>95 KU-ZE, Cu kabelová spojka 95mm</t>
  </si>
  <si>
    <t>-1754695951</t>
  </si>
  <si>
    <t>"C3x185+95" 1*(4+2)</t>
  </si>
  <si>
    <t>334</t>
  </si>
  <si>
    <t>G0120074016</t>
  </si>
  <si>
    <t>185 KU-ZE, Cu kabelová spojka 185mm</t>
  </si>
  <si>
    <t>-274097215</t>
  </si>
  <si>
    <t>"C3x185+95" 3*(4+2)</t>
  </si>
  <si>
    <t>335</t>
  </si>
  <si>
    <t>741136002</t>
  </si>
  <si>
    <t>Propojení kabel celoplastový spojkou venkovní smršťovací do 1 kV 4x25-35 mm2</t>
  </si>
  <si>
    <t>-1913261203</t>
  </si>
  <si>
    <t>336</t>
  </si>
  <si>
    <t>741136003</t>
  </si>
  <si>
    <t>Propojení kabel celoplastový spojkou venkovní smršťovací do 1 kV 4x50-70 mm2</t>
  </si>
  <si>
    <t>1380653212</t>
  </si>
  <si>
    <t>337</t>
  </si>
  <si>
    <t>741136004</t>
  </si>
  <si>
    <t>Propojení kabel celoplastový spojkou venkovní smršťovací do 1 kV 3x95+70-150+70 mm2</t>
  </si>
  <si>
    <t>1768832467</t>
  </si>
  <si>
    <t>8+6</t>
  </si>
  <si>
    <t>338</t>
  </si>
  <si>
    <t>741136005</t>
  </si>
  <si>
    <t>Propojení kabel celoplastový spojkou venkovní smršťovací do 1kV 3x185+95-240+120mm2</t>
  </si>
  <si>
    <t>-158723352</t>
  </si>
  <si>
    <t>6+34</t>
  </si>
  <si>
    <t>ELE-ROP</t>
  </si>
  <si>
    <t>Revize a ostatní práce</t>
  </si>
  <si>
    <t>339</t>
  </si>
  <si>
    <t>741210201</t>
  </si>
  <si>
    <t>Montáž rozváděč skříňový nebo panelový dělitelný pole do 200 kg</t>
  </si>
  <si>
    <t>1446866193</t>
  </si>
  <si>
    <t>"R-200/400x600x2000" 3+3</t>
  </si>
  <si>
    <t>340</t>
  </si>
  <si>
    <t>741210202</t>
  </si>
  <si>
    <t>Montáž rozváděč skříňový nebo panelový dělitelný pole do 300 kg</t>
  </si>
  <si>
    <t>-204687890</t>
  </si>
  <si>
    <t>"R-600x600x2000" 5+6+2+2+3+3+2</t>
  </si>
  <si>
    <t>"R-800x600x2000" 2+1+4+2+1+2+6</t>
  </si>
  <si>
    <t>341</t>
  </si>
  <si>
    <t>741210301</t>
  </si>
  <si>
    <t>Montáž rozváděč skříňový kondenzátorový do 400 kg</t>
  </si>
  <si>
    <t>467746840</t>
  </si>
  <si>
    <t>"RQ-1, RQ-2, RQ-3" 3</t>
  </si>
  <si>
    <t>342</t>
  </si>
  <si>
    <t>dielkob</t>
  </si>
  <si>
    <t>Dielektrický koberec</t>
  </si>
  <si>
    <t>1657532419</t>
  </si>
  <si>
    <t>"NN" 30+30</t>
  </si>
  <si>
    <t>"VN" 20</t>
  </si>
  <si>
    <t>359</t>
  </si>
  <si>
    <t>pracochrpom</t>
  </si>
  <si>
    <t>Pracovní a ochranné pomůcky, výstražné tabulky, popisky - viz podrobný seznam v Technické zprávě</t>
  </si>
  <si>
    <t>1746528838</t>
  </si>
  <si>
    <t>343</t>
  </si>
  <si>
    <t>580101002</t>
  </si>
  <si>
    <t>Kontrola stavu rozvaděče do 10 přístrojů rozvodných zařízení</t>
  </si>
  <si>
    <t>pole</t>
  </si>
  <si>
    <t>-1375410967</t>
  </si>
  <si>
    <t>"RH" 7+7+6+5+5+5+6</t>
  </si>
  <si>
    <t>344</t>
  </si>
  <si>
    <t>580106011</t>
  </si>
  <si>
    <t>Měření celkového nebo ochranného vodiče</t>
  </si>
  <si>
    <t>měření</t>
  </si>
  <si>
    <t>-1327365174</t>
  </si>
  <si>
    <t>345</t>
  </si>
  <si>
    <t>580107010</t>
  </si>
  <si>
    <t>Seřízení a nastavení nadproudové ochrany jistícího prvku</t>
  </si>
  <si>
    <t>-87088499</t>
  </si>
  <si>
    <t>"RH" 53+3*8</t>
  </si>
  <si>
    <t>346</t>
  </si>
  <si>
    <t>210280131</t>
  </si>
  <si>
    <t>Revize, seřízení a uvedení do provozu skříně pro vn</t>
  </si>
  <si>
    <t>-1127195609</t>
  </si>
  <si>
    <t>"revize pro uvedení do provozu VN - 35kV" 6</t>
  </si>
  <si>
    <t>347</t>
  </si>
  <si>
    <t>210280003</t>
  </si>
  <si>
    <t>Zkoušky a prohlídky el rozvodů a zařízení celková prohlídka pro objem mtž prací do 1 000 000 Kč</t>
  </si>
  <si>
    <t>-456805136</t>
  </si>
  <si>
    <t>348</t>
  </si>
  <si>
    <t>210280010</t>
  </si>
  <si>
    <t>Příplatek k celkové prohlídce za dalších i započatých 500 000 Kč přes 1 000 000 Kč</t>
  </si>
  <si>
    <t>-115107718</t>
  </si>
  <si>
    <t>349</t>
  </si>
  <si>
    <t>2056167470</t>
  </si>
  <si>
    <t>"1d x 8h" 1*8</t>
  </si>
  <si>
    <t>350</t>
  </si>
  <si>
    <t>phmnafta</t>
  </si>
  <si>
    <t>Nafta pro zajištění provozu při manipulacích a plánovaných odstávkách pro stávající náhradní zdroje, včetně dopravy</t>
  </si>
  <si>
    <t>lt</t>
  </si>
  <si>
    <t>1262548900</t>
  </si>
  <si>
    <t>"DAG-1 370 kVA: 50lt/hod" 50*8</t>
  </si>
  <si>
    <t>"DAG-2 500 kVA: 70lt/hod" 75*8</t>
  </si>
  <si>
    <t>"DAG-3 1250 kVA: 120lt/hod" 120*8</t>
  </si>
  <si>
    <t>DEM-EKOL</t>
  </si>
  <si>
    <t>Demontáž a ekologická likvidace stávajících technologií</t>
  </si>
  <si>
    <t>351</t>
  </si>
  <si>
    <t>210190431-D</t>
  </si>
  <si>
    <t>Demontáž rozvaděčů vn vnitřních ostatních do 400 kg</t>
  </si>
  <si>
    <t>881176720</t>
  </si>
  <si>
    <t>"stáv. VN rozvodna" 18</t>
  </si>
  <si>
    <t>352</t>
  </si>
  <si>
    <t>210171112-D</t>
  </si>
  <si>
    <t>Demontáž transformátorů 3fázových vn/nn olejových v kobkách do 1000 kVA</t>
  </si>
  <si>
    <t>-13047052</t>
  </si>
  <si>
    <t>"stáv. trafa" 3</t>
  </si>
  <si>
    <t>353</t>
  </si>
  <si>
    <t>741210203-D</t>
  </si>
  <si>
    <t>Demontáž rozváděč skříňový nebo panelový dělitelný pole do 400 kg</t>
  </si>
  <si>
    <t>-733771034</t>
  </si>
  <si>
    <t>"stáv. rozvodny NN" 16+8+19</t>
  </si>
  <si>
    <t>"turbolekty" 3</t>
  </si>
  <si>
    <t>"R370+R500" 2</t>
  </si>
  <si>
    <t>354</t>
  </si>
  <si>
    <t>741210302-D</t>
  </si>
  <si>
    <t>Demontáž rozváděč skříňový kondenzátorový do 600 kg</t>
  </si>
  <si>
    <t>-834866793</t>
  </si>
  <si>
    <t>"stáv. kompenzáky" 6+4</t>
  </si>
  <si>
    <t>355</t>
  </si>
  <si>
    <t>210turbolekt</t>
  </si>
  <si>
    <t>Demontáž stávajících turbínových motorů (turbolektů)</t>
  </si>
  <si>
    <t>-176410026</t>
  </si>
  <si>
    <t>356</t>
  </si>
  <si>
    <t>M21-likv-tr</t>
  </si>
  <si>
    <t>Ekologická likvidace olejových transformátorů</t>
  </si>
  <si>
    <t>-1947251774</t>
  </si>
  <si>
    <t>"trafa" 3</t>
  </si>
  <si>
    <t>357</t>
  </si>
  <si>
    <t>M21-likv-mot</t>
  </si>
  <si>
    <t>Ekologická likvidace motorových soustrojí</t>
  </si>
  <si>
    <t>466087615</t>
  </si>
  <si>
    <t>358</t>
  </si>
  <si>
    <t>M21-likv-rozv</t>
  </si>
  <si>
    <t>Ekologická likvidace rozvaděčů VN a NN</t>
  </si>
  <si>
    <t>-285992501</t>
  </si>
  <si>
    <t>"VN prvky" 18</t>
  </si>
  <si>
    <t>"NN rozvaděče" 58</t>
  </si>
  <si>
    <t>D2_51_2 - Automatika DA, řízení rozvodny</t>
  </si>
  <si>
    <t>Ing. Rohlíček</t>
  </si>
  <si>
    <t>Pol60</t>
  </si>
  <si>
    <t>Rozvaděč R-DA1</t>
  </si>
  <si>
    <t>kpl.</t>
  </si>
  <si>
    <t>Pol61</t>
  </si>
  <si>
    <t>Rozvaděč R-DA2</t>
  </si>
  <si>
    <t>Pol62</t>
  </si>
  <si>
    <t>Rozvaděč R-DA3</t>
  </si>
  <si>
    <t>Pol63</t>
  </si>
  <si>
    <t>Doplnění hlavního rozvaděče o řízení přívodních polí a spojky</t>
  </si>
  <si>
    <t>Pol64</t>
  </si>
  <si>
    <t>Pol65</t>
  </si>
  <si>
    <t>Ovládací kabeláž včetně tras k rozvaděči R-Dax</t>
  </si>
  <si>
    <t>Pol66</t>
  </si>
  <si>
    <t>Montáž rozvaděčů R-DA včetně ovládacích desek</t>
  </si>
  <si>
    <t>Pol67</t>
  </si>
  <si>
    <t>Revize, Oživení řízení a fázování</t>
  </si>
  <si>
    <t>D2_51_3 - Strojní část – dieselagregát, výfuk</t>
  </si>
  <si>
    <t>Hynek Farka</t>
  </si>
  <si>
    <t>1 - DA</t>
  </si>
  <si>
    <t>2 - Výfuk spalin - úsek motor-tlumič hluku</t>
  </si>
  <si>
    <t>3 - Výfuk spalin - tlumič hluku</t>
  </si>
  <si>
    <t>4 - Výfuk spalin - úsek tlumič hluku-tlumič hluku</t>
  </si>
  <si>
    <t>5 - Výfuk spalin - úsek tlumič-exteriér</t>
  </si>
  <si>
    <t>6 - Ostatní</t>
  </si>
  <si>
    <t>DA</t>
  </si>
  <si>
    <t>Dieselagregát o výkonu 1250kVA/1000kW STBY</t>
  </si>
  <si>
    <t>vč. nabíječky AKU, předehřevu, AKU baterií, automatiky, zaškolení</t>
  </si>
  <si>
    <t>Montáž, provozní zkoušky (dle standardu dodavatele)</t>
  </si>
  <si>
    <t>Zásoba nafty na provozní zkoušky</t>
  </si>
  <si>
    <t>l</t>
  </si>
  <si>
    <t>Výfuk spalin - úsek motor-tlumič hluku</t>
  </si>
  <si>
    <t>Tříplášťové potrubí - přímé DN 350-NEREZ</t>
  </si>
  <si>
    <t>Tříplášťové potrubí - koleno 90° DN 350-NEREZ</t>
  </si>
  <si>
    <t>Tříplášťové potrubí - revizní koleno 90° DN 350-NEREZ</t>
  </si>
  <si>
    <t>Objímky, závěsy</t>
  </si>
  <si>
    <t>Montážní a těsnící materiál</t>
  </si>
  <si>
    <t>Výfuk spalin - tlumič hluku</t>
  </si>
  <si>
    <t>tlumič hluku spalin stojatý, válcový, 1200-2500; I°; útlum 70dB</t>
  </si>
  <si>
    <t>tlumič hluku spalin stojatý, válcový, 1200-2500; II°; útlum 75dB</t>
  </si>
  <si>
    <t>Výfuk spalin - úsek tlumič hluku-tlumič hluku</t>
  </si>
  <si>
    <t>Tříplášťové potrubí - přímé DN 400-NEREZ</t>
  </si>
  <si>
    <t>Výfuk spalin - úsek tlumič-exteriér</t>
  </si>
  <si>
    <t>Tříplášťové potrubí - koleno 45° DN 400-NEREZ</t>
  </si>
  <si>
    <t>Tříplášťové potrubí - revizní koleno 90° DN 400-NEREZ</t>
  </si>
  <si>
    <t>Tříplášťové potrubí - patní kus s revizním otvorem DN 400-NEREZ</t>
  </si>
  <si>
    <t>Tříplášťové potrubí - koncové koleno 90° DN 400-NEREZ</t>
  </si>
  <si>
    <t>Ostatní</t>
  </si>
  <si>
    <t>Pol1</t>
  </si>
  <si>
    <t>Doprava a revize</t>
  </si>
  <si>
    <t>sml5yer</t>
  </si>
  <si>
    <t>Servisní smlouva na 5 let provozu NZ s možností prodloužení, vč. materiálu dle specifikace výrobce, viz Technické podmínky DAG</t>
  </si>
  <si>
    <t>rok</t>
  </si>
  <si>
    <t>1822035784</t>
  </si>
  <si>
    <t>D2_51_4 - Vzduchotechnika DA</t>
  </si>
  <si>
    <t>Pol2</t>
  </si>
  <si>
    <t>Přívod vzduchu - protidešťová žaluzie PZ ZnS velikost 1800 x 1500 mm, barva RAL</t>
  </si>
  <si>
    <t>Pol3</t>
  </si>
  <si>
    <t>Přívod vzduchu - regulační klapka velikost 1800 x 1400 mm, provedení se servopohonem 230V</t>
  </si>
  <si>
    <t>Pol4</t>
  </si>
  <si>
    <t>Přívod vzduchu - kulisový tlumič hluku (výplň dle návhu dodavatele tlumiče), 1800x1400 - délka 4000 (zesílený plášť tlumiče na Rw=40dB)</t>
  </si>
  <si>
    <t>Pol5</t>
  </si>
  <si>
    <t>Přívod vzduchu - kruhová tlumící vložka velikost 800 mm</t>
  </si>
  <si>
    <t>Pol6</t>
  </si>
  <si>
    <t>Přívod vzduchu - axiální ventilátor d800; 24.400 m3/hod; 230 Pa; vč. frekv. měniče</t>
  </si>
  <si>
    <t>Pol7</t>
  </si>
  <si>
    <t>Přívod vzduchu - krycí mřížka výtlaku ventilátoru velikost d800 mm</t>
  </si>
  <si>
    <t>Pol8</t>
  </si>
  <si>
    <t>Přívod vzduchu - čtyřhranné potrubí sk I z pozinkovaného plechu do obvodu 6500 mm (20%tvarovek)</t>
  </si>
  <si>
    <t>Pol9</t>
  </si>
  <si>
    <t>Přívod vzduchu - kruhové potrubí sk I z pozinkovaného plechu do průměru 800 mm (80%tvarovek)</t>
  </si>
  <si>
    <t>Pol10</t>
  </si>
  <si>
    <t>Přívod vzduchu - hluková izolace s Al polepem, tl. 60mm</t>
  </si>
  <si>
    <t>Pol11</t>
  </si>
  <si>
    <t>Odvod vzduchu - čtyřhranná tlumící vložka velikost cca 1700 x 1600 mm, doměřit na místě dle připojovacího rozměru na DA</t>
  </si>
  <si>
    <t>Pol12</t>
  </si>
  <si>
    <t>Odvod vzduchu - regulační klapka velikost 1800 x 1800 mm, provedení se servopohonem 230V</t>
  </si>
  <si>
    <t>Pol13</t>
  </si>
  <si>
    <t>Odvod vzduchu - kulisový tlumič hluku (výplň dle návhu dodavatele tlumiče), 1400x1950 - délka 4000</t>
  </si>
  <si>
    <t>Pol14</t>
  </si>
  <si>
    <t>Odvod vzduchu - kulisový tlumič hluku (výplň dle návhu dodavatele tlumiče), 1400x1850 - délka 4000</t>
  </si>
  <si>
    <t>Pol15</t>
  </si>
  <si>
    <t>Hluk tlumící obklad části vstupní komory (dle návhu dodavatele tlumiče)</t>
  </si>
  <si>
    <t>kpl</t>
  </si>
  <si>
    <t>Pol16</t>
  </si>
  <si>
    <t>Odvod vzduchu - čtyřhranné potrubí sk I. z pozinkovaného plechu do obvodu 7500 mm (90% tvarovek)</t>
  </si>
  <si>
    <t>Pol17</t>
  </si>
  <si>
    <t>Odvod vzduchu - krycí mřížka do potrubí velikost 1800x1800 mm</t>
  </si>
  <si>
    <t>Pol18</t>
  </si>
  <si>
    <t>Odvod vzduchu - protidešťová žaluzie PZ ZnS velikost 1120 x 1800 mm, barva RAL</t>
  </si>
  <si>
    <t>Pol19</t>
  </si>
  <si>
    <t>Odvod vzduchu - hluková izolace s Al polepem, tl. 60mm</t>
  </si>
  <si>
    <t>Pol20</t>
  </si>
  <si>
    <t>Sklad nafty - potrubní ventilátor do kruhového potrubí d200 v nevýbušném provedení; 300 m3/hod; 180 Pa, vč. pružných manžet 2ks</t>
  </si>
  <si>
    <t>Pol21</t>
  </si>
  <si>
    <t>Sklad nafty - tlumič hluku do kruhového potrubí d 200; délka 900mm</t>
  </si>
  <si>
    <t>Pol22</t>
  </si>
  <si>
    <t>Sklad nafty - regulační klapka velikost 250 x 250 mm, provedení se servopohonem 230V</t>
  </si>
  <si>
    <t>Pol23</t>
  </si>
  <si>
    <t>Sklad nafty - přetlaková klapka velikost d200 mm</t>
  </si>
  <si>
    <t>Pol24</t>
  </si>
  <si>
    <t>Sklad nafty - protidešťová žaluzie PZ ZnS velikost 250 x 250 mm, barva RAL</t>
  </si>
  <si>
    <t>Pol25</t>
  </si>
  <si>
    <t>Sklad nafty - protidešťová žaluzie PZ ZnS velikost 200 x 200 mm, barva RAL</t>
  </si>
  <si>
    <t>Pol26</t>
  </si>
  <si>
    <t>Sklad nafty - krycí mřížka do potrubí velikost 250x250 mm</t>
  </si>
  <si>
    <t>Pol27</t>
  </si>
  <si>
    <t>Sklad nafty - vyústka jednořadá do kruhového potrubí 300x100; s regulací</t>
  </si>
  <si>
    <t>Pol28</t>
  </si>
  <si>
    <t>Sklad nafty - čtyřhranné potrubí sk I. z pozinkovaného plechu do obvodu 1050 mm (50% tvarovek)</t>
  </si>
  <si>
    <t>Pol29</t>
  </si>
  <si>
    <t>Sklad nafty - kruhové potrubí sk I z pozinkovaného plechu do průměru 200 mm; rovné</t>
  </si>
  <si>
    <t>Pol30</t>
  </si>
  <si>
    <t>Sklad nafty - tepelná izolace s Al polepem, tl. 40mm</t>
  </si>
  <si>
    <t>Pol31</t>
  </si>
  <si>
    <t>Drobný pomocný materiál - spojovací a těsnící materiál přírub</t>
  </si>
  <si>
    <t>Pol32</t>
  </si>
  <si>
    <t>Drobný pomocný materiál - polotovary na závěsy potrubí (závitové tyče, hmoždinky, hutní profily)</t>
  </si>
  <si>
    <t>Pol33</t>
  </si>
  <si>
    <t>Drobný pomocný materiál - koordinace, uvedení do provozu, předání zařízení uživateli</t>
  </si>
  <si>
    <t>Pol34</t>
  </si>
  <si>
    <t>Doprava zařízení a dílů</t>
  </si>
  <si>
    <t>soub</t>
  </si>
  <si>
    <t>D2_51_5 - Naftové hospodářství</t>
  </si>
  <si>
    <t>D1 - Zařízení</t>
  </si>
  <si>
    <t>D2 - Potrubní rozvody</t>
  </si>
  <si>
    <t>D3 - Kapacitní sondy</t>
  </si>
  <si>
    <t>D4 - Pomocné práce</t>
  </si>
  <si>
    <t>D5 - Hodinové zúčtovací sazby</t>
  </si>
  <si>
    <t>D1</t>
  </si>
  <si>
    <t>Zařízení</t>
  </si>
  <si>
    <t>Pol35</t>
  </si>
  <si>
    <t>Nádrž 1m3 ocelová dvouplášťová, hranatá 1250x1250x800mm</t>
  </si>
  <si>
    <t>Pol36</t>
  </si>
  <si>
    <t>Plnící armatura DN50</t>
  </si>
  <si>
    <t>Pol37</t>
  </si>
  <si>
    <t>Koncové šroubení A200.50</t>
  </si>
  <si>
    <t>Pol38</t>
  </si>
  <si>
    <t>Měrná a odkalovací armatura DN40</t>
  </si>
  <si>
    <t>Pol39</t>
  </si>
  <si>
    <t>Sací armatura DN25</t>
  </si>
  <si>
    <t>Pol40</t>
  </si>
  <si>
    <t>Vratná armatura DN25</t>
  </si>
  <si>
    <t>Pol41</t>
  </si>
  <si>
    <t>Analogový ukazatel hladiny</t>
  </si>
  <si>
    <t>Pol42</t>
  </si>
  <si>
    <t>Odvětrávací armatura DN25</t>
  </si>
  <si>
    <t>Pol43</t>
  </si>
  <si>
    <t>Kulový kohout DN25,PN6</t>
  </si>
  <si>
    <t>Pol44</t>
  </si>
  <si>
    <t>Hadice pro naftu 1“  s koncovkami</t>
  </si>
  <si>
    <t>Pol44a</t>
  </si>
  <si>
    <t>Montáže pol. 1-10</t>
  </si>
  <si>
    <t>1115838550</t>
  </si>
  <si>
    <t>D2</t>
  </si>
  <si>
    <t>Potrubní rozvody</t>
  </si>
  <si>
    <t>Pol45</t>
  </si>
  <si>
    <t>Ocelové potrubí 1“ vč tvarovek a montáže</t>
  </si>
  <si>
    <t>Pol46</t>
  </si>
  <si>
    <t>Ocelové potrubí DN50</t>
  </si>
  <si>
    <t>Pol47</t>
  </si>
  <si>
    <t>Doplňkové konstrukce z profilového materiálu</t>
  </si>
  <si>
    <t>D3</t>
  </si>
  <si>
    <t>Kapacitní sondy</t>
  </si>
  <si>
    <t>Pol48</t>
  </si>
  <si>
    <t>Kapacitní hladinoměr CLM-36 v nádrži</t>
  </si>
  <si>
    <t>Pol49</t>
  </si>
  <si>
    <t>Programovatelná zobrazovací jednotka PDU-440-P-230V</t>
  </si>
  <si>
    <t>Pol50</t>
  </si>
  <si>
    <t>Kapacitní přibližovací snímač CPS-24 v meziplášti nádrže</t>
  </si>
  <si>
    <t>Pol51</t>
  </si>
  <si>
    <t>Kapacitní přibližovací snímač CPS-24 v jímce skladu a strojovny</t>
  </si>
  <si>
    <t>Pol52</t>
  </si>
  <si>
    <t>Dvoukanálová vyhodnocovací jednotka DSU-1222</t>
  </si>
  <si>
    <t>D4</t>
  </si>
  <si>
    <t>Pomocné práce</t>
  </si>
  <si>
    <t>Pol53</t>
  </si>
  <si>
    <t>Nátěry, štítky, tabulky</t>
  </si>
  <si>
    <t>Pol54</t>
  </si>
  <si>
    <t>Požární prostup potrubí</t>
  </si>
  <si>
    <t>D5</t>
  </si>
  <si>
    <t>Hodinové zúčtovací sazby</t>
  </si>
  <si>
    <t>Pol55</t>
  </si>
  <si>
    <t>Proplach systému po montáži</t>
  </si>
  <si>
    <t>Pol56</t>
  </si>
  <si>
    <t>Tlaková zkouška</t>
  </si>
  <si>
    <t>Pol57</t>
  </si>
  <si>
    <t>Napuštění systému</t>
  </si>
  <si>
    <t>Pol58</t>
  </si>
  <si>
    <t>Nastavení systému snímačů</t>
  </si>
  <si>
    <t>Pol59</t>
  </si>
  <si>
    <t>Provozní zkoušky</t>
  </si>
  <si>
    <t>OVN - Ostatní a vedlejší náklady</t>
  </si>
  <si>
    <t>Krajská zdravotní a.s., Ústí nad Labem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</si>
  <si>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</si>
  <si>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</si>
  <si>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</si>
  <si>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</si>
  <si>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</si>
  <si>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</si>
  <si>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</si>
  <si>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</si>
  <si>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</si>
  <si>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</si>
  <si>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</si>
  <si>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</si>
  <si>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VRN1001-R</t>
  </si>
  <si>
    <t>Geodetická činnost - vytýčení a zaměření díla</t>
  </si>
  <si>
    <t>Kč</t>
  </si>
  <si>
    <t>1024</t>
  </si>
  <si>
    <t>-219992630</t>
  </si>
  <si>
    <t xml:space="preserve">"-Náklady na geodetické vytyčení řešených stavebních a inženýrských objektů. </t>
  </si>
  <si>
    <t>"-Náklady na vytýčení stávajících a nových inženýrských sítí v místě řešené stavby.</t>
  </si>
  <si>
    <t>"-Náklady na zhotovení geometrického zaměření (polohopisné a výškopisné) skutečného</t>
  </si>
  <si>
    <t xml:space="preserve">"provedení díla (řešených stavebních a inženýrských objektů). </t>
  </si>
  <si>
    <t>"-Ověřeno zeměměřičským inženýrem (3 x v tištěné originály  a 1 x v digitální podobě).</t>
  </si>
  <si>
    <t>VRN1002-R</t>
  </si>
  <si>
    <t>Geodetická činnost - geodetický plán</t>
  </si>
  <si>
    <t>1787057395</t>
  </si>
  <si>
    <t xml:space="preserve">"-Vypracování geodetického plánu včetně jeho ověření na </t>
  </si>
  <si>
    <t>"katastrálním úřadu, v 6-ti vyhotoveních,</t>
  </si>
  <si>
    <t>"( 5x v tištěné a 1x v digitální podobě)</t>
  </si>
  <si>
    <t>VRN1003-R</t>
  </si>
  <si>
    <t xml:space="preserve">Vytýčení vedení a rozvodů inženýrských sítí. </t>
  </si>
  <si>
    <t>1675297685</t>
  </si>
  <si>
    <t xml:space="preserve">"- Detekce a vytýčení známých a předpokládaných vnitřních </t>
  </si>
  <si>
    <t xml:space="preserve">"a vnějších, podzemních a nadzemních, povrchových a </t>
  </si>
  <si>
    <t>"podpovrchových vedení a rozvodů inženýrských sítí.</t>
  </si>
  <si>
    <t>VRN2</t>
  </si>
  <si>
    <t>Příprava staveniště</t>
  </si>
  <si>
    <t>020001000</t>
  </si>
  <si>
    <t>CS ÚRS 2015 01</t>
  </si>
  <si>
    <t>-2122551618</t>
  </si>
  <si>
    <t>"Podrobný popis viz katalog ÚRS -</t>
  </si>
  <si>
    <t>"800-0 Vedlejší rozpočtové náklady</t>
  </si>
  <si>
    <t>".</t>
  </si>
  <si>
    <t>VRN3</t>
  </si>
  <si>
    <t>Zařízení staveniště</t>
  </si>
  <si>
    <t>VRN3003-R</t>
  </si>
  <si>
    <t>1947425426</t>
  </si>
  <si>
    <t xml:space="preserve">"- Vybudování, provoz a odstranění zařízení staveniště, včetně </t>
  </si>
  <si>
    <t>"zřízení připojení na energie a zajištění měření jejich spotřeby,</t>
  </si>
  <si>
    <t xml:space="preserve">"včetně zřízení sociálních zařízení. </t>
  </si>
  <si>
    <t xml:space="preserve">"- Zhotovitel zajistí na vlastní náklady veškerá potřebná povolení </t>
  </si>
  <si>
    <t xml:space="preserve">"k užívání veřejných ploch, včetně záboru veřejného prostranství </t>
  </si>
  <si>
    <t>"na náklady zhotovitele, bude-li stavba vyžadovat.</t>
  </si>
  <si>
    <t xml:space="preserve">"- Zhotovitel zajistí na vlastní náklady zabezpečení provádění díla tak, </t>
  </si>
  <si>
    <t xml:space="preserve">"aby v souvislosti s prováděním díla nedošlo ke zranění osob </t>
  </si>
  <si>
    <t xml:space="preserve">"a škodám na majetku osob a subjektů užívajících objekty a </t>
  </si>
  <si>
    <t xml:space="preserve">"pozemky dotčené stavbou, k poškození stávajících staveb, </t>
  </si>
  <si>
    <t>"jejich součástí, zařízení a přilehlých nemovitostí.</t>
  </si>
  <si>
    <t>VRN3006-R</t>
  </si>
  <si>
    <t>Dočasné využití ploch</t>
  </si>
  <si>
    <t>-900179533</t>
  </si>
  <si>
    <t xml:space="preserve">"- Úpravy ploch areálu pro potřebu stavby, oplocení a </t>
  </si>
  <si>
    <t xml:space="preserve">"po skončení stavby oprava poškozených míst </t>
  </si>
  <si>
    <t>VRN3007-R</t>
  </si>
  <si>
    <t>Zajištění místnosti pro umožnění výkonu činnosti TDS, AD, koordinátora BOZP.</t>
  </si>
  <si>
    <t>1529984098</t>
  </si>
  <si>
    <t xml:space="preserve">"- Poskytnutí místnosti nebo její části včetně vybavení pracovním </t>
  </si>
  <si>
    <t xml:space="preserve">"stolem a židlemi pro konání kontrolních dnů,   </t>
  </si>
  <si>
    <t xml:space="preserve">"případně pro umožnění činnosti TDS, AD, SÚ. </t>
  </si>
  <si>
    <t>VRN3011-R</t>
  </si>
  <si>
    <t>Závěrečný úklid staveniště a komunikačních tras</t>
  </si>
  <si>
    <t>-844167328</t>
  </si>
  <si>
    <t xml:space="preserve">"Po provedení stavebních prací bude proveden kompletní </t>
  </si>
  <si>
    <t xml:space="preserve">"závěrečný úklid staveniště a komunikačních tras. </t>
  </si>
  <si>
    <t>"Poškozené zatravněné plochy budou ozeleněny a upraveny.</t>
  </si>
  <si>
    <t xml:space="preserve">"Ostatní dotčené plochy a konstrukce budou uvedeny do </t>
  </si>
  <si>
    <t>"původního stavu na náklady zhotovitele.</t>
  </si>
  <si>
    <t>VRN4</t>
  </si>
  <si>
    <t>Inženýrská činnost</t>
  </si>
  <si>
    <t>VRN4001-R</t>
  </si>
  <si>
    <t>Kompletační a koordinační činnost</t>
  </si>
  <si>
    <t>660528033</t>
  </si>
  <si>
    <t xml:space="preserve">"- Kompletace atestů, certifikátů, revizních zpráv a ostatních dokladů </t>
  </si>
  <si>
    <t xml:space="preserve">"potřebných k předání a kolaudaci stavby vyplývajících z SOD. </t>
  </si>
  <si>
    <t xml:space="preserve">"3 x v tištěné formě. 1 x v digitální formě na CD nosiči, v obecně </t>
  </si>
  <si>
    <t xml:space="preserve">"dostupných formátech. </t>
  </si>
  <si>
    <t>VRN4002-R</t>
  </si>
  <si>
    <t>Zpracování harmonogramu</t>
  </si>
  <si>
    <t>216214116</t>
  </si>
  <si>
    <t xml:space="preserve">"Náklady na předložení a aktualizaci podrobného časového </t>
  </si>
  <si>
    <t>"harmonogramu prací a plnění</t>
  </si>
  <si>
    <t>VRN4003-R</t>
  </si>
  <si>
    <t>Zajištění energetického štítku budovy</t>
  </si>
  <si>
    <t>880468771</t>
  </si>
  <si>
    <t xml:space="preserve">"Po ukončení stavebních prací zajistí zhotovitel dodání </t>
  </si>
  <si>
    <t>"energetického štítku celého objektu.</t>
  </si>
  <si>
    <t>VRN4004-R</t>
  </si>
  <si>
    <t>Monitoring</t>
  </si>
  <si>
    <t>-1823344200</t>
  </si>
  <si>
    <t>"-Zabezpečení pevných bodů pro sledování pohybu objektů</t>
  </si>
  <si>
    <t>"po celou dobu výstavby</t>
  </si>
  <si>
    <t>VRN4005-R</t>
  </si>
  <si>
    <t>Výrobní dokumentace</t>
  </si>
  <si>
    <t>-1079202507</t>
  </si>
  <si>
    <t>VRN4007-R</t>
  </si>
  <si>
    <t>Měření hluku</t>
  </si>
  <si>
    <t>69333632</t>
  </si>
  <si>
    <t xml:space="preserve">"- Kontrolní měření hluku v průběhu stavby a měření </t>
  </si>
  <si>
    <t>"po dokončení stavby</t>
  </si>
  <si>
    <t>V průběhu stavby</t>
  </si>
  <si>
    <t>- měření v místnostech - 6ks</t>
  </si>
  <si>
    <t>Po dokončení stavby</t>
  </si>
  <si>
    <t>- měření v místnostech - 12ks</t>
  </si>
  <si>
    <t xml:space="preserve"> - měření na fasádě - 5ks</t>
  </si>
  <si>
    <t>VRN4008-R</t>
  </si>
  <si>
    <t>Zajištění kolaudace stavby</t>
  </si>
  <si>
    <t>448379313</t>
  </si>
  <si>
    <t>VRN6</t>
  </si>
  <si>
    <t>Územní vlivy</t>
  </si>
  <si>
    <t>VRN6001-R</t>
  </si>
  <si>
    <t>Klimatické podmínky</t>
  </si>
  <si>
    <t>-1931108577</t>
  </si>
  <si>
    <t>"- Zajištění staveniště proti vodě, větru, mrazu...</t>
  </si>
  <si>
    <t>"odklízení sněhu, posypový matreiál</t>
  </si>
  <si>
    <t>"- Zpomalení výstavby z důvodu nizkých či vysokých teplot</t>
  </si>
  <si>
    <t>VRN7</t>
  </si>
  <si>
    <t>Provozní vlivy</t>
  </si>
  <si>
    <t>VRN7001-R</t>
  </si>
  <si>
    <t>Dočasné dopravní opatření.</t>
  </si>
  <si>
    <t>1747264770</t>
  </si>
  <si>
    <t xml:space="preserve">"Náklady na vyhotovení návrhu dočasného dopravního značení, </t>
  </si>
  <si>
    <t>"jeho projednání a odsouhlasení s dotčenými orgány a organizacemi,</t>
  </si>
  <si>
    <t xml:space="preserve">"dodání dopravních značek a světelné signalizace, jejich rozmístění a </t>
  </si>
  <si>
    <t>"přemísťování a jejich údržba v průběhu výstavby včetně následného odstranění.</t>
  </si>
  <si>
    <t>VRN7002-R</t>
  </si>
  <si>
    <t>-1918754820</t>
  </si>
  <si>
    <t xml:space="preserve">"- Tato kategorie nákladů vyjadřuje ztížené podmínky provádění tam, </t>
  </si>
  <si>
    <t xml:space="preserve">"kde jsou stavební práce zcela nebo zčásti omezovány </t>
  </si>
  <si>
    <t xml:space="preserve">"provozem jiných osob. Jde zejména o zvýšené náklady související s </t>
  </si>
  <si>
    <t xml:space="preserve">"omezeným provozem v areálu objednatele nebo o náklady v důsledku </t>
  </si>
  <si>
    <t xml:space="preserve">"nezbytného respektování stávající dopravy v okolí stavby ovlivňující </t>
  </si>
  <si>
    <t>"stavební práce.</t>
  </si>
  <si>
    <t xml:space="preserve">"- Do této položky patří dále náklady na ztížené provádění stavebních prací </t>
  </si>
  <si>
    <t xml:space="preserve">"v důsledku provozu zařízení </t>
  </si>
  <si>
    <t xml:space="preserve">"(nutnost ochranných konstrukcí, ochranných zábradlí a hrazení, </t>
  </si>
  <si>
    <t>"záchytných sítí mimo sítě na lešení, stříšek, apod.)</t>
  </si>
  <si>
    <t>VRN9</t>
  </si>
  <si>
    <t>Ostatní náklady</t>
  </si>
  <si>
    <t>VRN9002-R</t>
  </si>
  <si>
    <t>Dokumentace skutečného provedení stavby</t>
  </si>
  <si>
    <t>845519487</t>
  </si>
  <si>
    <t xml:space="preserve">"- Zpracování a kompletace projektové dokumentace </t>
  </si>
  <si>
    <t>"skutečného provedení stavby se zakreslením změn</t>
  </si>
  <si>
    <t xml:space="preserve">"3 x v tištěné podobě 1 x v digitální podobě na CD nosiči, </t>
  </si>
  <si>
    <t>"ve formátu vektorové CAD grafiky DGN (BENTLEY MicroStation),</t>
  </si>
  <si>
    <t xml:space="preserve">"DWG (AutoCAD Graphics Autodesk) a/nebo DXF (Data eXchange File). </t>
  </si>
  <si>
    <t xml:space="preserve">"- Textové části je možno vytvářet ve formátech RTF (Rich Text File) </t>
  </si>
  <si>
    <t>"nebo DOC Microsoft Word).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</si>
</sst>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0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2:57" s="1" customFormat="1" ht="25.9" customHeight="1">
      <c r="B26" s="37"/>
      <c r="C26" s="38"/>
      <c r="D26" s="39" t="s">
        <v>36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30"/>
    </row>
    <row r="27" spans="2:57" s="1" customFormat="1" ht="6.95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30"/>
    </row>
    <row r="28" spans="2:57" s="1" customFormat="1" ht="12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37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38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39</v>
      </c>
      <c r="AL28" s="43"/>
      <c r="AM28" s="43"/>
      <c r="AN28" s="43"/>
      <c r="AO28" s="43"/>
      <c r="AP28" s="38"/>
      <c r="AQ28" s="38"/>
      <c r="AR28" s="42"/>
      <c r="BE28" s="30"/>
    </row>
    <row r="29" spans="2:57" s="2" customFormat="1" ht="14.4" customHeight="1">
      <c r="B29" s="44"/>
      <c r="C29" s="45"/>
      <c r="D29" s="31" t="s">
        <v>40</v>
      </c>
      <c r="E29" s="45"/>
      <c r="F29" s="31" t="s">
        <v>41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2:57" s="2" customFormat="1" ht="14.4" customHeight="1">
      <c r="B30" s="44"/>
      <c r="C30" s="45"/>
      <c r="D30" s="45"/>
      <c r="E30" s="45"/>
      <c r="F30" s="31" t="s">
        <v>42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2:57" s="2" customFormat="1" ht="14.4" customHeight="1" hidden="1">
      <c r="B31" s="44"/>
      <c r="C31" s="45"/>
      <c r="D31" s="45"/>
      <c r="E31" s="45"/>
      <c r="F31" s="31" t="s">
        <v>43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2:57" s="2" customFormat="1" ht="14.4" customHeight="1" hidden="1">
      <c r="B32" s="44"/>
      <c r="C32" s="45"/>
      <c r="D32" s="45"/>
      <c r="E32" s="45"/>
      <c r="F32" s="31" t="s">
        <v>44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2:57" s="2" customFormat="1" ht="14.4" customHeight="1" hidden="1">
      <c r="B33" s="44"/>
      <c r="C33" s="45"/>
      <c r="D33" s="45"/>
      <c r="E33" s="45"/>
      <c r="F33" s="31" t="s">
        <v>45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2:57" s="1" customFormat="1" ht="6.9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0"/>
    </row>
    <row r="35" spans="2:44" s="1" customFormat="1" ht="25.9" customHeight="1">
      <c r="B35" s="37"/>
      <c r="C35" s="50"/>
      <c r="D35" s="51" t="s">
        <v>46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47</v>
      </c>
      <c r="U35" s="52"/>
      <c r="V35" s="52"/>
      <c r="W35" s="52"/>
      <c r="X35" s="54" t="s">
        <v>48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</row>
    <row r="36" spans="2:44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</row>
    <row r="37" spans="2:44" s="1" customFormat="1" ht="14.4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</row>
    <row r="38" spans="2:44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1" customFormat="1" ht="14.4" customHeight="1">
      <c r="B49" s="37"/>
      <c r="C49" s="38"/>
      <c r="D49" s="57" t="s">
        <v>49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50</v>
      </c>
      <c r="AI49" s="58"/>
      <c r="AJ49" s="58"/>
      <c r="AK49" s="58"/>
      <c r="AL49" s="58"/>
      <c r="AM49" s="58"/>
      <c r="AN49" s="58"/>
      <c r="AO49" s="58"/>
      <c r="AP49" s="38"/>
      <c r="AQ49" s="38"/>
      <c r="AR49" s="4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2:44" s="1" customFormat="1" ht="12">
      <c r="B60" s="37"/>
      <c r="C60" s="38"/>
      <c r="D60" s="59" t="s">
        <v>51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9" t="s">
        <v>52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9" t="s">
        <v>51</v>
      </c>
      <c r="AI60" s="40"/>
      <c r="AJ60" s="40"/>
      <c r="AK60" s="40"/>
      <c r="AL60" s="40"/>
      <c r="AM60" s="59" t="s">
        <v>52</v>
      </c>
      <c r="AN60" s="40"/>
      <c r="AO60" s="40"/>
      <c r="AP60" s="38"/>
      <c r="AQ60" s="38"/>
      <c r="AR60" s="42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2:44" s="1" customFormat="1" ht="12">
      <c r="B64" s="37"/>
      <c r="C64" s="38"/>
      <c r="D64" s="57" t="s">
        <v>53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7" t="s">
        <v>54</v>
      </c>
      <c r="AI64" s="58"/>
      <c r="AJ64" s="58"/>
      <c r="AK64" s="58"/>
      <c r="AL64" s="58"/>
      <c r="AM64" s="58"/>
      <c r="AN64" s="58"/>
      <c r="AO64" s="58"/>
      <c r="AP64" s="38"/>
      <c r="AQ64" s="38"/>
      <c r="AR64" s="42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2:44" s="1" customFormat="1" ht="12">
      <c r="B75" s="37"/>
      <c r="C75" s="38"/>
      <c r="D75" s="59" t="s">
        <v>51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9" t="s">
        <v>52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9" t="s">
        <v>51</v>
      </c>
      <c r="AI75" s="40"/>
      <c r="AJ75" s="40"/>
      <c r="AK75" s="40"/>
      <c r="AL75" s="40"/>
      <c r="AM75" s="59" t="s">
        <v>52</v>
      </c>
      <c r="AN75" s="40"/>
      <c r="AO75" s="40"/>
      <c r="AP75" s="38"/>
      <c r="AQ75" s="38"/>
      <c r="AR75" s="42"/>
    </row>
    <row r="76" spans="2:44" s="1" customFormat="1" ht="12"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</row>
    <row r="77" spans="2:44" s="1" customFormat="1" ht="6.95" customHeight="1"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42"/>
    </row>
    <row r="81" spans="2:44" s="1" customFormat="1" ht="6.95" customHeight="1"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42"/>
    </row>
    <row r="82" spans="2:44" s="1" customFormat="1" ht="24.95" customHeight="1">
      <c r="B82" s="37"/>
      <c r="C82" s="22" t="s">
        <v>55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</row>
    <row r="83" spans="2:44" s="1" customFormat="1" ht="6.95" customHeight="1"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</row>
    <row r="84" spans="2:44" s="3" customFormat="1" ht="12" customHeight="1">
      <c r="B84" s="64"/>
      <c r="C84" s="31" t="s">
        <v>13</v>
      </c>
      <c r="D84" s="65"/>
      <c r="E84" s="65"/>
      <c r="F84" s="65"/>
      <c r="G84" s="65"/>
      <c r="H84" s="65"/>
      <c r="I84" s="65"/>
      <c r="J84" s="65"/>
      <c r="K84" s="65"/>
      <c r="L84" s="65" t="str">
        <f>K5</f>
        <v>A39-18-P</v>
      </c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6"/>
    </row>
    <row r="85" spans="2:44" s="4" customFormat="1" ht="36.95" customHeight="1">
      <c r="B85" s="67"/>
      <c r="C85" s="68" t="s">
        <v>16</v>
      </c>
      <c r="D85" s="69"/>
      <c r="E85" s="69"/>
      <c r="F85" s="69"/>
      <c r="G85" s="69"/>
      <c r="H85" s="69"/>
      <c r="I85" s="69"/>
      <c r="J85" s="69"/>
      <c r="K85" s="69"/>
      <c r="L85" s="70" t="str">
        <f>K6</f>
        <v>Modernizace energocentra – TS 1, Krajská zdravotní a.s. – Nemocnice Teplice o.z.</v>
      </c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71"/>
    </row>
    <row r="86" spans="2:44" s="1" customFormat="1" ht="6.95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</row>
    <row r="87" spans="2:44" s="1" customFormat="1" ht="12" customHeight="1">
      <c r="B87" s="37"/>
      <c r="C87" s="31" t="s">
        <v>20</v>
      </c>
      <c r="D87" s="38"/>
      <c r="E87" s="38"/>
      <c r="F87" s="38"/>
      <c r="G87" s="38"/>
      <c r="H87" s="38"/>
      <c r="I87" s="38"/>
      <c r="J87" s="38"/>
      <c r="K87" s="38"/>
      <c r="L87" s="72" t="str">
        <f>IF(K8="","",K8)</f>
        <v>Teplice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1" t="s">
        <v>22</v>
      </c>
      <c r="AJ87" s="38"/>
      <c r="AK87" s="38"/>
      <c r="AL87" s="38"/>
      <c r="AM87" s="73" t="str">
        <f>IF(AN8="","",AN8)</f>
        <v>5. 4. 2019</v>
      </c>
      <c r="AN87" s="73"/>
      <c r="AO87" s="38"/>
      <c r="AP87" s="38"/>
      <c r="AQ87" s="38"/>
      <c r="AR87" s="42"/>
    </row>
    <row r="88" spans="2:44" s="1" customFormat="1" ht="6.95" customHeight="1"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</row>
    <row r="89" spans="2:56" s="1" customFormat="1" ht="27.9" customHeight="1">
      <c r="B89" s="37"/>
      <c r="C89" s="31" t="s">
        <v>24</v>
      </c>
      <c r="D89" s="38"/>
      <c r="E89" s="38"/>
      <c r="F89" s="38"/>
      <c r="G89" s="38"/>
      <c r="H89" s="38"/>
      <c r="I89" s="38"/>
      <c r="J89" s="38"/>
      <c r="K89" s="38"/>
      <c r="L89" s="65" t="str">
        <f>IF(E11="","",E11)</f>
        <v>Krajská zdravotní a.s., Ústi nad Labem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1" t="s">
        <v>30</v>
      </c>
      <c r="AJ89" s="38"/>
      <c r="AK89" s="38"/>
      <c r="AL89" s="38"/>
      <c r="AM89" s="74" t="str">
        <f>IF(E17="","",E17)</f>
        <v>Atelier Penta v.o.s., Mrštíkova 12, Jihlava</v>
      </c>
      <c r="AN89" s="65"/>
      <c r="AO89" s="65"/>
      <c r="AP89" s="65"/>
      <c r="AQ89" s="38"/>
      <c r="AR89" s="42"/>
      <c r="AS89" s="75" t="s">
        <v>56</v>
      </c>
      <c r="AT89" s="76"/>
      <c r="AU89" s="77"/>
      <c r="AV89" s="77"/>
      <c r="AW89" s="77"/>
      <c r="AX89" s="77"/>
      <c r="AY89" s="77"/>
      <c r="AZ89" s="77"/>
      <c r="BA89" s="77"/>
      <c r="BB89" s="77"/>
      <c r="BC89" s="77"/>
      <c r="BD89" s="78"/>
    </row>
    <row r="90" spans="2:56" s="1" customFormat="1" ht="15.15" customHeight="1">
      <c r="B90" s="37"/>
      <c r="C90" s="31" t="s">
        <v>28</v>
      </c>
      <c r="D90" s="38"/>
      <c r="E90" s="38"/>
      <c r="F90" s="38"/>
      <c r="G90" s="38"/>
      <c r="H90" s="38"/>
      <c r="I90" s="38"/>
      <c r="J90" s="38"/>
      <c r="K90" s="38"/>
      <c r="L90" s="65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1" t="s">
        <v>33</v>
      </c>
      <c r="AJ90" s="38"/>
      <c r="AK90" s="38"/>
      <c r="AL90" s="38"/>
      <c r="AM90" s="74" t="str">
        <f>IF(E20="","",E20)</f>
        <v>Ing. Avuk</v>
      </c>
      <c r="AN90" s="65"/>
      <c r="AO90" s="65"/>
      <c r="AP90" s="65"/>
      <c r="AQ90" s="38"/>
      <c r="AR90" s="42"/>
      <c r="AS90" s="79"/>
      <c r="AT90" s="80"/>
      <c r="AU90" s="81"/>
      <c r="AV90" s="81"/>
      <c r="AW90" s="81"/>
      <c r="AX90" s="81"/>
      <c r="AY90" s="81"/>
      <c r="AZ90" s="81"/>
      <c r="BA90" s="81"/>
      <c r="BB90" s="81"/>
      <c r="BC90" s="81"/>
      <c r="BD90" s="82"/>
    </row>
    <row r="91" spans="2:56" s="1" customFormat="1" ht="10.8" customHeight="1"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3"/>
      <c r="AT91" s="84"/>
      <c r="AU91" s="85"/>
      <c r="AV91" s="85"/>
      <c r="AW91" s="85"/>
      <c r="AX91" s="85"/>
      <c r="AY91" s="85"/>
      <c r="AZ91" s="85"/>
      <c r="BA91" s="85"/>
      <c r="BB91" s="85"/>
      <c r="BC91" s="85"/>
      <c r="BD91" s="86"/>
    </row>
    <row r="92" spans="2:56" s="1" customFormat="1" ht="29.25" customHeight="1">
      <c r="B92" s="37"/>
      <c r="C92" s="87" t="s">
        <v>57</v>
      </c>
      <c r="D92" s="88"/>
      <c r="E92" s="88"/>
      <c r="F92" s="88"/>
      <c r="G92" s="88"/>
      <c r="H92" s="89"/>
      <c r="I92" s="90" t="s">
        <v>58</v>
      </c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91" t="s">
        <v>59</v>
      </c>
      <c r="AH92" s="88"/>
      <c r="AI92" s="88"/>
      <c r="AJ92" s="88"/>
      <c r="AK92" s="88"/>
      <c r="AL92" s="88"/>
      <c r="AM92" s="88"/>
      <c r="AN92" s="90" t="s">
        <v>60</v>
      </c>
      <c r="AO92" s="88"/>
      <c r="AP92" s="92"/>
      <c r="AQ92" s="93" t="s">
        <v>61</v>
      </c>
      <c r="AR92" s="42"/>
      <c r="AS92" s="94" t="s">
        <v>62</v>
      </c>
      <c r="AT92" s="95" t="s">
        <v>63</v>
      </c>
      <c r="AU92" s="95" t="s">
        <v>64</v>
      </c>
      <c r="AV92" s="95" t="s">
        <v>65</v>
      </c>
      <c r="AW92" s="95" t="s">
        <v>66</v>
      </c>
      <c r="AX92" s="95" t="s">
        <v>67</v>
      </c>
      <c r="AY92" s="95" t="s">
        <v>68</v>
      </c>
      <c r="AZ92" s="95" t="s">
        <v>69</v>
      </c>
      <c r="BA92" s="95" t="s">
        <v>70</v>
      </c>
      <c r="BB92" s="95" t="s">
        <v>71</v>
      </c>
      <c r="BC92" s="95" t="s">
        <v>72</v>
      </c>
      <c r="BD92" s="96" t="s">
        <v>73</v>
      </c>
    </row>
    <row r="93" spans="2:56" s="1" customFormat="1" ht="10.8" customHeight="1"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97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9"/>
    </row>
    <row r="94" spans="2:90" s="5" customFormat="1" ht="32.4" customHeight="1">
      <c r="B94" s="100"/>
      <c r="C94" s="101" t="s">
        <v>74</v>
      </c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3">
        <f>ROUND(AG95+AG101+AG102+AG108,2)</f>
        <v>0</v>
      </c>
      <c r="AH94" s="103"/>
      <c r="AI94" s="103"/>
      <c r="AJ94" s="103"/>
      <c r="AK94" s="103"/>
      <c r="AL94" s="103"/>
      <c r="AM94" s="103"/>
      <c r="AN94" s="104">
        <f>SUM(AG94,AT94)</f>
        <v>0</v>
      </c>
      <c r="AO94" s="104"/>
      <c r="AP94" s="104"/>
      <c r="AQ94" s="105" t="s">
        <v>1</v>
      </c>
      <c r="AR94" s="106"/>
      <c r="AS94" s="107">
        <f>ROUND(AS95+AS101+AS102+AS108,2)</f>
        <v>0</v>
      </c>
      <c r="AT94" s="108">
        <f>ROUND(SUM(AV94:AW94),2)</f>
        <v>0</v>
      </c>
      <c r="AU94" s="109">
        <f>ROUND(AU95+AU101+AU102+AU108,5)</f>
        <v>0</v>
      </c>
      <c r="AV94" s="108">
        <f>ROUND(AZ94*L29,2)</f>
        <v>0</v>
      </c>
      <c r="AW94" s="108">
        <f>ROUND(BA94*L30,2)</f>
        <v>0</v>
      </c>
      <c r="AX94" s="108">
        <f>ROUND(BB94*L29,2)</f>
        <v>0</v>
      </c>
      <c r="AY94" s="108">
        <f>ROUND(BC94*L30,2)</f>
        <v>0</v>
      </c>
      <c r="AZ94" s="108">
        <f>ROUND(AZ95+AZ101+AZ102+AZ108,2)</f>
        <v>0</v>
      </c>
      <c r="BA94" s="108">
        <f>ROUND(BA95+BA101+BA102+BA108,2)</f>
        <v>0</v>
      </c>
      <c r="BB94" s="108">
        <f>ROUND(BB95+BB101+BB102+BB108,2)</f>
        <v>0</v>
      </c>
      <c r="BC94" s="108">
        <f>ROUND(BC95+BC101+BC102+BC108,2)</f>
        <v>0</v>
      </c>
      <c r="BD94" s="110">
        <f>ROUND(BD95+BD101+BD102+BD108,2)</f>
        <v>0</v>
      </c>
      <c r="BS94" s="111" t="s">
        <v>75</v>
      </c>
      <c r="BT94" s="111" t="s">
        <v>76</v>
      </c>
      <c r="BU94" s="112" t="s">
        <v>77</v>
      </c>
      <c r="BV94" s="111" t="s">
        <v>78</v>
      </c>
      <c r="BW94" s="111" t="s">
        <v>5</v>
      </c>
      <c r="BX94" s="111" t="s">
        <v>79</v>
      </c>
      <c r="CL94" s="111" t="s">
        <v>1</v>
      </c>
    </row>
    <row r="95" spans="2:91" s="6" customFormat="1" ht="16.5" customHeight="1">
      <c r="B95" s="113"/>
      <c r="C95" s="114"/>
      <c r="D95" s="115" t="s">
        <v>80</v>
      </c>
      <c r="E95" s="115"/>
      <c r="F95" s="115"/>
      <c r="G95" s="115"/>
      <c r="H95" s="115"/>
      <c r="I95" s="116"/>
      <c r="J95" s="115" t="s">
        <v>81</v>
      </c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7">
        <f>ROUND(SUM(AG96:AG100),2)</f>
        <v>0</v>
      </c>
      <c r="AH95" s="116"/>
      <c r="AI95" s="116"/>
      <c r="AJ95" s="116"/>
      <c r="AK95" s="116"/>
      <c r="AL95" s="116"/>
      <c r="AM95" s="116"/>
      <c r="AN95" s="118">
        <f>SUM(AG95,AT95)</f>
        <v>0</v>
      </c>
      <c r="AO95" s="116"/>
      <c r="AP95" s="116"/>
      <c r="AQ95" s="119" t="s">
        <v>82</v>
      </c>
      <c r="AR95" s="120"/>
      <c r="AS95" s="121">
        <f>ROUND(SUM(AS96:AS100),2)</f>
        <v>0</v>
      </c>
      <c r="AT95" s="122">
        <f>ROUND(SUM(AV95:AW95),2)</f>
        <v>0</v>
      </c>
      <c r="AU95" s="123">
        <f>ROUND(SUM(AU96:AU100),5)</f>
        <v>0</v>
      </c>
      <c r="AV95" s="122">
        <f>ROUND(AZ95*L29,2)</f>
        <v>0</v>
      </c>
      <c r="AW95" s="122">
        <f>ROUND(BA95*L30,2)</f>
        <v>0</v>
      </c>
      <c r="AX95" s="122">
        <f>ROUND(BB95*L29,2)</f>
        <v>0</v>
      </c>
      <c r="AY95" s="122">
        <f>ROUND(BC95*L30,2)</f>
        <v>0</v>
      </c>
      <c r="AZ95" s="122">
        <f>ROUND(SUM(AZ96:AZ100),2)</f>
        <v>0</v>
      </c>
      <c r="BA95" s="122">
        <f>ROUND(SUM(BA96:BA100),2)</f>
        <v>0</v>
      </c>
      <c r="BB95" s="122">
        <f>ROUND(SUM(BB96:BB100),2)</f>
        <v>0</v>
      </c>
      <c r="BC95" s="122">
        <f>ROUND(SUM(BC96:BC100),2)</f>
        <v>0</v>
      </c>
      <c r="BD95" s="124">
        <f>ROUND(SUM(BD96:BD100),2)</f>
        <v>0</v>
      </c>
      <c r="BS95" s="125" t="s">
        <v>75</v>
      </c>
      <c r="BT95" s="125" t="s">
        <v>83</v>
      </c>
      <c r="BU95" s="125" t="s">
        <v>77</v>
      </c>
      <c r="BV95" s="125" t="s">
        <v>78</v>
      </c>
      <c r="BW95" s="125" t="s">
        <v>84</v>
      </c>
      <c r="BX95" s="125" t="s">
        <v>5</v>
      </c>
      <c r="CL95" s="125" t="s">
        <v>1</v>
      </c>
      <c r="CM95" s="125" t="s">
        <v>85</v>
      </c>
    </row>
    <row r="96" spans="1:90" s="3" customFormat="1" ht="16.5" customHeight="1">
      <c r="A96" s="126" t="s">
        <v>86</v>
      </c>
      <c r="B96" s="64"/>
      <c r="C96" s="127"/>
      <c r="D96" s="127"/>
      <c r="E96" s="128" t="s">
        <v>87</v>
      </c>
      <c r="F96" s="128"/>
      <c r="G96" s="128"/>
      <c r="H96" s="128"/>
      <c r="I96" s="128"/>
      <c r="J96" s="127"/>
      <c r="K96" s="128" t="s">
        <v>88</v>
      </c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9">
        <f>'D1_01_1 - Stavební'!J32</f>
        <v>0</v>
      </c>
      <c r="AH96" s="127"/>
      <c r="AI96" s="127"/>
      <c r="AJ96" s="127"/>
      <c r="AK96" s="127"/>
      <c r="AL96" s="127"/>
      <c r="AM96" s="127"/>
      <c r="AN96" s="129">
        <f>SUM(AG96,AT96)</f>
        <v>0</v>
      </c>
      <c r="AO96" s="127"/>
      <c r="AP96" s="127"/>
      <c r="AQ96" s="130" t="s">
        <v>89</v>
      </c>
      <c r="AR96" s="66"/>
      <c r="AS96" s="131">
        <v>0</v>
      </c>
      <c r="AT96" s="132">
        <f>ROUND(SUM(AV96:AW96),2)</f>
        <v>0</v>
      </c>
      <c r="AU96" s="133">
        <f>'D1_01_1 - Stavební'!P156</f>
        <v>0</v>
      </c>
      <c r="AV96" s="132">
        <f>'D1_01_1 - Stavební'!J35</f>
        <v>0</v>
      </c>
      <c r="AW96" s="132">
        <f>'D1_01_1 - Stavební'!J36</f>
        <v>0</v>
      </c>
      <c r="AX96" s="132">
        <f>'D1_01_1 - Stavební'!J37</f>
        <v>0</v>
      </c>
      <c r="AY96" s="132">
        <f>'D1_01_1 - Stavební'!J38</f>
        <v>0</v>
      </c>
      <c r="AZ96" s="132">
        <f>'D1_01_1 - Stavební'!F35</f>
        <v>0</v>
      </c>
      <c r="BA96" s="132">
        <f>'D1_01_1 - Stavební'!F36</f>
        <v>0</v>
      </c>
      <c r="BB96" s="132">
        <f>'D1_01_1 - Stavební'!F37</f>
        <v>0</v>
      </c>
      <c r="BC96" s="132">
        <f>'D1_01_1 - Stavební'!F38</f>
        <v>0</v>
      </c>
      <c r="BD96" s="134">
        <f>'D1_01_1 - Stavební'!F39</f>
        <v>0</v>
      </c>
      <c r="BT96" s="135" t="s">
        <v>85</v>
      </c>
      <c r="BV96" s="135" t="s">
        <v>78</v>
      </c>
      <c r="BW96" s="135" t="s">
        <v>90</v>
      </c>
      <c r="BX96" s="135" t="s">
        <v>84</v>
      </c>
      <c r="CL96" s="135" t="s">
        <v>1</v>
      </c>
    </row>
    <row r="97" spans="1:90" s="3" customFormat="1" ht="16.5" customHeight="1">
      <c r="A97" s="126" t="s">
        <v>86</v>
      </c>
      <c r="B97" s="64"/>
      <c r="C97" s="127"/>
      <c r="D97" s="127"/>
      <c r="E97" s="128" t="s">
        <v>91</v>
      </c>
      <c r="F97" s="128"/>
      <c r="G97" s="128"/>
      <c r="H97" s="128"/>
      <c r="I97" s="128"/>
      <c r="J97" s="127"/>
      <c r="K97" s="128" t="s">
        <v>92</v>
      </c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9">
        <f>'D1_01_3 - Požárně bezpečn...'!J32</f>
        <v>0</v>
      </c>
      <c r="AH97" s="127"/>
      <c r="AI97" s="127"/>
      <c r="AJ97" s="127"/>
      <c r="AK97" s="127"/>
      <c r="AL97" s="127"/>
      <c r="AM97" s="127"/>
      <c r="AN97" s="129">
        <f>SUM(AG97,AT97)</f>
        <v>0</v>
      </c>
      <c r="AO97" s="127"/>
      <c r="AP97" s="127"/>
      <c r="AQ97" s="130" t="s">
        <v>89</v>
      </c>
      <c r="AR97" s="66"/>
      <c r="AS97" s="131">
        <v>0</v>
      </c>
      <c r="AT97" s="132">
        <f>ROUND(SUM(AV97:AW97),2)</f>
        <v>0</v>
      </c>
      <c r="AU97" s="133">
        <f>'D1_01_3 - Požárně bezpečn...'!P124</f>
        <v>0</v>
      </c>
      <c r="AV97" s="132">
        <f>'D1_01_3 - Požárně bezpečn...'!J35</f>
        <v>0</v>
      </c>
      <c r="AW97" s="132">
        <f>'D1_01_3 - Požárně bezpečn...'!J36</f>
        <v>0</v>
      </c>
      <c r="AX97" s="132">
        <f>'D1_01_3 - Požárně bezpečn...'!J37</f>
        <v>0</v>
      </c>
      <c r="AY97" s="132">
        <f>'D1_01_3 - Požárně bezpečn...'!J38</f>
        <v>0</v>
      </c>
      <c r="AZ97" s="132">
        <f>'D1_01_3 - Požárně bezpečn...'!F35</f>
        <v>0</v>
      </c>
      <c r="BA97" s="132">
        <f>'D1_01_3 - Požárně bezpečn...'!F36</f>
        <v>0</v>
      </c>
      <c r="BB97" s="132">
        <f>'D1_01_3 - Požárně bezpečn...'!F37</f>
        <v>0</v>
      </c>
      <c r="BC97" s="132">
        <f>'D1_01_3 - Požárně bezpečn...'!F38</f>
        <v>0</v>
      </c>
      <c r="BD97" s="134">
        <f>'D1_01_3 - Požárně bezpečn...'!F39</f>
        <v>0</v>
      </c>
      <c r="BT97" s="135" t="s">
        <v>85</v>
      </c>
      <c r="BV97" s="135" t="s">
        <v>78</v>
      </c>
      <c r="BW97" s="135" t="s">
        <v>93</v>
      </c>
      <c r="BX97" s="135" t="s">
        <v>84</v>
      </c>
      <c r="CL97" s="135" t="s">
        <v>1</v>
      </c>
    </row>
    <row r="98" spans="1:90" s="3" customFormat="1" ht="16.5" customHeight="1">
      <c r="A98" s="126" t="s">
        <v>86</v>
      </c>
      <c r="B98" s="64"/>
      <c r="C98" s="127"/>
      <c r="D98" s="127"/>
      <c r="E98" s="128" t="s">
        <v>94</v>
      </c>
      <c r="F98" s="128"/>
      <c r="G98" s="128"/>
      <c r="H98" s="128"/>
      <c r="I98" s="128"/>
      <c r="J98" s="127"/>
      <c r="K98" s="128" t="s">
        <v>95</v>
      </c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9">
        <f>'D1_01_4e - Zdravotně tech...'!J32</f>
        <v>0</v>
      </c>
      <c r="AH98" s="127"/>
      <c r="AI98" s="127"/>
      <c r="AJ98" s="127"/>
      <c r="AK98" s="127"/>
      <c r="AL98" s="127"/>
      <c r="AM98" s="127"/>
      <c r="AN98" s="129">
        <f>SUM(AG98,AT98)</f>
        <v>0</v>
      </c>
      <c r="AO98" s="127"/>
      <c r="AP98" s="127"/>
      <c r="AQ98" s="130" t="s">
        <v>89</v>
      </c>
      <c r="AR98" s="66"/>
      <c r="AS98" s="131">
        <v>0</v>
      </c>
      <c r="AT98" s="132">
        <f>ROUND(SUM(AV98:AW98),2)</f>
        <v>0</v>
      </c>
      <c r="AU98" s="133">
        <f>'D1_01_4e - Zdravotně tech...'!P124</f>
        <v>0</v>
      </c>
      <c r="AV98" s="132">
        <f>'D1_01_4e - Zdravotně tech...'!J35</f>
        <v>0</v>
      </c>
      <c r="AW98" s="132">
        <f>'D1_01_4e - Zdravotně tech...'!J36</f>
        <v>0</v>
      </c>
      <c r="AX98" s="132">
        <f>'D1_01_4e - Zdravotně tech...'!J37</f>
        <v>0</v>
      </c>
      <c r="AY98" s="132">
        <f>'D1_01_4e - Zdravotně tech...'!J38</f>
        <v>0</v>
      </c>
      <c r="AZ98" s="132">
        <f>'D1_01_4e - Zdravotně tech...'!F35</f>
        <v>0</v>
      </c>
      <c r="BA98" s="132">
        <f>'D1_01_4e - Zdravotně tech...'!F36</f>
        <v>0</v>
      </c>
      <c r="BB98" s="132">
        <f>'D1_01_4e - Zdravotně tech...'!F37</f>
        <v>0</v>
      </c>
      <c r="BC98" s="132">
        <f>'D1_01_4e - Zdravotně tech...'!F38</f>
        <v>0</v>
      </c>
      <c r="BD98" s="134">
        <f>'D1_01_4e - Zdravotně tech...'!F39</f>
        <v>0</v>
      </c>
      <c r="BT98" s="135" t="s">
        <v>85</v>
      </c>
      <c r="BV98" s="135" t="s">
        <v>78</v>
      </c>
      <c r="BW98" s="135" t="s">
        <v>96</v>
      </c>
      <c r="BX98" s="135" t="s">
        <v>84</v>
      </c>
      <c r="CL98" s="135" t="s">
        <v>1</v>
      </c>
    </row>
    <row r="99" spans="1:90" s="3" customFormat="1" ht="16.5" customHeight="1">
      <c r="A99" s="126" t="s">
        <v>86</v>
      </c>
      <c r="B99" s="64"/>
      <c r="C99" s="127"/>
      <c r="D99" s="127"/>
      <c r="E99" s="128" t="s">
        <v>97</v>
      </c>
      <c r="F99" s="128"/>
      <c r="G99" s="128"/>
      <c r="H99" s="128"/>
      <c r="I99" s="128"/>
      <c r="J99" s="127"/>
      <c r="K99" s="128" t="s">
        <v>98</v>
      </c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9">
        <f>'D1_01_4g - Silnoproudá el...'!J32</f>
        <v>0</v>
      </c>
      <c r="AH99" s="127"/>
      <c r="AI99" s="127"/>
      <c r="AJ99" s="127"/>
      <c r="AK99" s="127"/>
      <c r="AL99" s="127"/>
      <c r="AM99" s="127"/>
      <c r="AN99" s="129">
        <f>SUM(AG99,AT99)</f>
        <v>0</v>
      </c>
      <c r="AO99" s="127"/>
      <c r="AP99" s="127"/>
      <c r="AQ99" s="130" t="s">
        <v>89</v>
      </c>
      <c r="AR99" s="66"/>
      <c r="AS99" s="131">
        <v>0</v>
      </c>
      <c r="AT99" s="132">
        <f>ROUND(SUM(AV99:AW99),2)</f>
        <v>0</v>
      </c>
      <c r="AU99" s="133">
        <f>'D1_01_4g - Silnoproudá el...'!P124</f>
        <v>0</v>
      </c>
      <c r="AV99" s="132">
        <f>'D1_01_4g - Silnoproudá el...'!J35</f>
        <v>0</v>
      </c>
      <c r="AW99" s="132">
        <f>'D1_01_4g - Silnoproudá el...'!J36</f>
        <v>0</v>
      </c>
      <c r="AX99" s="132">
        <f>'D1_01_4g - Silnoproudá el...'!J37</f>
        <v>0</v>
      </c>
      <c r="AY99" s="132">
        <f>'D1_01_4g - Silnoproudá el...'!J38</f>
        <v>0</v>
      </c>
      <c r="AZ99" s="132">
        <f>'D1_01_4g - Silnoproudá el...'!F35</f>
        <v>0</v>
      </c>
      <c r="BA99" s="132">
        <f>'D1_01_4g - Silnoproudá el...'!F36</f>
        <v>0</v>
      </c>
      <c r="BB99" s="132">
        <f>'D1_01_4g - Silnoproudá el...'!F37</f>
        <v>0</v>
      </c>
      <c r="BC99" s="132">
        <f>'D1_01_4g - Silnoproudá el...'!F38</f>
        <v>0</v>
      </c>
      <c r="BD99" s="134">
        <f>'D1_01_4g - Silnoproudá el...'!F39</f>
        <v>0</v>
      </c>
      <c r="BT99" s="135" t="s">
        <v>85</v>
      </c>
      <c r="BV99" s="135" t="s">
        <v>78</v>
      </c>
      <c r="BW99" s="135" t="s">
        <v>99</v>
      </c>
      <c r="BX99" s="135" t="s">
        <v>84</v>
      </c>
      <c r="CL99" s="135" t="s">
        <v>1</v>
      </c>
    </row>
    <row r="100" spans="1:90" s="3" customFormat="1" ht="25.5" customHeight="1">
      <c r="A100" s="126" t="s">
        <v>86</v>
      </c>
      <c r="B100" s="64"/>
      <c r="C100" s="127"/>
      <c r="D100" s="127"/>
      <c r="E100" s="128" t="s">
        <v>100</v>
      </c>
      <c r="F100" s="128"/>
      <c r="G100" s="128"/>
      <c r="H100" s="128"/>
      <c r="I100" s="128"/>
      <c r="J100" s="127"/>
      <c r="K100" s="128" t="s">
        <v>101</v>
      </c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9">
        <f>'D1_01_4h1 - Slaboproudá e...'!J32</f>
        <v>0</v>
      </c>
      <c r="AH100" s="127"/>
      <c r="AI100" s="127"/>
      <c r="AJ100" s="127"/>
      <c r="AK100" s="127"/>
      <c r="AL100" s="127"/>
      <c r="AM100" s="127"/>
      <c r="AN100" s="129">
        <f>SUM(AG100,AT100)</f>
        <v>0</v>
      </c>
      <c r="AO100" s="127"/>
      <c r="AP100" s="127"/>
      <c r="AQ100" s="130" t="s">
        <v>89</v>
      </c>
      <c r="AR100" s="66"/>
      <c r="AS100" s="131">
        <v>0</v>
      </c>
      <c r="AT100" s="132">
        <f>ROUND(SUM(AV100:AW100),2)</f>
        <v>0</v>
      </c>
      <c r="AU100" s="133">
        <f>'D1_01_4h1 - Slaboproudá e...'!P124</f>
        <v>0</v>
      </c>
      <c r="AV100" s="132">
        <f>'D1_01_4h1 - Slaboproudá e...'!J35</f>
        <v>0</v>
      </c>
      <c r="AW100" s="132">
        <f>'D1_01_4h1 - Slaboproudá e...'!J36</f>
        <v>0</v>
      </c>
      <c r="AX100" s="132">
        <f>'D1_01_4h1 - Slaboproudá e...'!J37</f>
        <v>0</v>
      </c>
      <c r="AY100" s="132">
        <f>'D1_01_4h1 - Slaboproudá e...'!J38</f>
        <v>0</v>
      </c>
      <c r="AZ100" s="132">
        <f>'D1_01_4h1 - Slaboproudá e...'!F35</f>
        <v>0</v>
      </c>
      <c r="BA100" s="132">
        <f>'D1_01_4h1 - Slaboproudá e...'!F36</f>
        <v>0</v>
      </c>
      <c r="BB100" s="132">
        <f>'D1_01_4h1 - Slaboproudá e...'!F37</f>
        <v>0</v>
      </c>
      <c r="BC100" s="132">
        <f>'D1_01_4h1 - Slaboproudá e...'!F38</f>
        <v>0</v>
      </c>
      <c r="BD100" s="134">
        <f>'D1_01_4h1 - Slaboproudá e...'!F39</f>
        <v>0</v>
      </c>
      <c r="BT100" s="135" t="s">
        <v>85</v>
      </c>
      <c r="BV100" s="135" t="s">
        <v>78</v>
      </c>
      <c r="BW100" s="135" t="s">
        <v>102</v>
      </c>
      <c r="BX100" s="135" t="s">
        <v>84</v>
      </c>
      <c r="CL100" s="135" t="s">
        <v>1</v>
      </c>
    </row>
    <row r="101" spans="1:91" s="6" customFormat="1" ht="16.5" customHeight="1">
      <c r="A101" s="126" t="s">
        <v>86</v>
      </c>
      <c r="B101" s="113"/>
      <c r="C101" s="114"/>
      <c r="D101" s="115" t="s">
        <v>103</v>
      </c>
      <c r="E101" s="115"/>
      <c r="F101" s="115"/>
      <c r="G101" s="115"/>
      <c r="H101" s="115"/>
      <c r="I101" s="116"/>
      <c r="J101" s="115" t="s">
        <v>104</v>
      </c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8">
        <f>'D2_01 - Komunikace a chod...'!J30</f>
        <v>0</v>
      </c>
      <c r="AH101" s="116"/>
      <c r="AI101" s="116"/>
      <c r="AJ101" s="116"/>
      <c r="AK101" s="116"/>
      <c r="AL101" s="116"/>
      <c r="AM101" s="116"/>
      <c r="AN101" s="118">
        <f>SUM(AG101,AT101)</f>
        <v>0</v>
      </c>
      <c r="AO101" s="116"/>
      <c r="AP101" s="116"/>
      <c r="AQ101" s="119" t="s">
        <v>82</v>
      </c>
      <c r="AR101" s="120"/>
      <c r="AS101" s="121">
        <v>0</v>
      </c>
      <c r="AT101" s="122">
        <f>ROUND(SUM(AV101:AW101),2)</f>
        <v>0</v>
      </c>
      <c r="AU101" s="123">
        <f>'D2_01 - Komunikace a chod...'!P128</f>
        <v>0</v>
      </c>
      <c r="AV101" s="122">
        <f>'D2_01 - Komunikace a chod...'!J33</f>
        <v>0</v>
      </c>
      <c r="AW101" s="122">
        <f>'D2_01 - Komunikace a chod...'!J34</f>
        <v>0</v>
      </c>
      <c r="AX101" s="122">
        <f>'D2_01 - Komunikace a chod...'!J35</f>
        <v>0</v>
      </c>
      <c r="AY101" s="122">
        <f>'D2_01 - Komunikace a chod...'!J36</f>
        <v>0</v>
      </c>
      <c r="AZ101" s="122">
        <f>'D2_01 - Komunikace a chod...'!F33</f>
        <v>0</v>
      </c>
      <c r="BA101" s="122">
        <f>'D2_01 - Komunikace a chod...'!F34</f>
        <v>0</v>
      </c>
      <c r="BB101" s="122">
        <f>'D2_01 - Komunikace a chod...'!F35</f>
        <v>0</v>
      </c>
      <c r="BC101" s="122">
        <f>'D2_01 - Komunikace a chod...'!F36</f>
        <v>0</v>
      </c>
      <c r="BD101" s="124">
        <f>'D2_01 - Komunikace a chod...'!F37</f>
        <v>0</v>
      </c>
      <c r="BT101" s="125" t="s">
        <v>83</v>
      </c>
      <c r="BV101" s="125" t="s">
        <v>78</v>
      </c>
      <c r="BW101" s="125" t="s">
        <v>105</v>
      </c>
      <c r="BX101" s="125" t="s">
        <v>5</v>
      </c>
      <c r="CL101" s="125" t="s">
        <v>1</v>
      </c>
      <c r="CM101" s="125" t="s">
        <v>85</v>
      </c>
    </row>
    <row r="102" spans="2:91" s="6" customFormat="1" ht="16.5" customHeight="1">
      <c r="B102" s="113"/>
      <c r="C102" s="114"/>
      <c r="D102" s="115" t="s">
        <v>106</v>
      </c>
      <c r="E102" s="115"/>
      <c r="F102" s="115"/>
      <c r="G102" s="115"/>
      <c r="H102" s="115"/>
      <c r="I102" s="116"/>
      <c r="J102" s="115" t="s">
        <v>107</v>
      </c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7">
        <f>ROUND(SUM(AG103:AG107),2)</f>
        <v>0</v>
      </c>
      <c r="AH102" s="116"/>
      <c r="AI102" s="116"/>
      <c r="AJ102" s="116"/>
      <c r="AK102" s="116"/>
      <c r="AL102" s="116"/>
      <c r="AM102" s="116"/>
      <c r="AN102" s="118">
        <f>SUM(AG102,AT102)</f>
        <v>0</v>
      </c>
      <c r="AO102" s="116"/>
      <c r="AP102" s="116"/>
      <c r="AQ102" s="119" t="s">
        <v>82</v>
      </c>
      <c r="AR102" s="120"/>
      <c r="AS102" s="121">
        <f>ROUND(SUM(AS103:AS107),2)</f>
        <v>0</v>
      </c>
      <c r="AT102" s="122">
        <f>ROUND(SUM(AV102:AW102),2)</f>
        <v>0</v>
      </c>
      <c r="AU102" s="123">
        <f>ROUND(SUM(AU103:AU107),5)</f>
        <v>0</v>
      </c>
      <c r="AV102" s="122">
        <f>ROUND(AZ102*L29,2)</f>
        <v>0</v>
      </c>
      <c r="AW102" s="122">
        <f>ROUND(BA102*L30,2)</f>
        <v>0</v>
      </c>
      <c r="AX102" s="122">
        <f>ROUND(BB102*L29,2)</f>
        <v>0</v>
      </c>
      <c r="AY102" s="122">
        <f>ROUND(BC102*L30,2)</f>
        <v>0</v>
      </c>
      <c r="AZ102" s="122">
        <f>ROUND(SUM(AZ103:AZ107),2)</f>
        <v>0</v>
      </c>
      <c r="BA102" s="122">
        <f>ROUND(SUM(BA103:BA107),2)</f>
        <v>0</v>
      </c>
      <c r="BB102" s="122">
        <f>ROUND(SUM(BB103:BB107),2)</f>
        <v>0</v>
      </c>
      <c r="BC102" s="122">
        <f>ROUND(SUM(BC103:BC107),2)</f>
        <v>0</v>
      </c>
      <c r="BD102" s="124">
        <f>ROUND(SUM(BD103:BD107),2)</f>
        <v>0</v>
      </c>
      <c r="BS102" s="125" t="s">
        <v>75</v>
      </c>
      <c r="BT102" s="125" t="s">
        <v>83</v>
      </c>
      <c r="BU102" s="125" t="s">
        <v>77</v>
      </c>
      <c r="BV102" s="125" t="s">
        <v>78</v>
      </c>
      <c r="BW102" s="125" t="s">
        <v>108</v>
      </c>
      <c r="BX102" s="125" t="s">
        <v>5</v>
      </c>
      <c r="CL102" s="125" t="s">
        <v>1</v>
      </c>
      <c r="CM102" s="125" t="s">
        <v>85</v>
      </c>
    </row>
    <row r="103" spans="1:90" s="3" customFormat="1" ht="25.5" customHeight="1">
      <c r="A103" s="126" t="s">
        <v>86</v>
      </c>
      <c r="B103" s="64"/>
      <c r="C103" s="127"/>
      <c r="D103" s="127"/>
      <c r="E103" s="128" t="s">
        <v>109</v>
      </c>
      <c r="F103" s="128"/>
      <c r="G103" s="128"/>
      <c r="H103" s="128"/>
      <c r="I103" s="128"/>
      <c r="J103" s="127"/>
      <c r="K103" s="128" t="s">
        <v>110</v>
      </c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9">
        <f>'D2_51_1 - Technologické r...'!J32</f>
        <v>0</v>
      </c>
      <c r="AH103" s="127"/>
      <c r="AI103" s="127"/>
      <c r="AJ103" s="127"/>
      <c r="AK103" s="127"/>
      <c r="AL103" s="127"/>
      <c r="AM103" s="127"/>
      <c r="AN103" s="129">
        <f>SUM(AG103,AT103)</f>
        <v>0</v>
      </c>
      <c r="AO103" s="127"/>
      <c r="AP103" s="127"/>
      <c r="AQ103" s="130" t="s">
        <v>89</v>
      </c>
      <c r="AR103" s="66"/>
      <c r="AS103" s="131">
        <v>0</v>
      </c>
      <c r="AT103" s="132">
        <f>ROUND(SUM(AV103:AW103),2)</f>
        <v>0</v>
      </c>
      <c r="AU103" s="133">
        <f>'D2_51_1 - Technologické r...'!P139</f>
        <v>0</v>
      </c>
      <c r="AV103" s="132">
        <f>'D2_51_1 - Technologické r...'!J35</f>
        <v>0</v>
      </c>
      <c r="AW103" s="132">
        <f>'D2_51_1 - Technologické r...'!J36</f>
        <v>0</v>
      </c>
      <c r="AX103" s="132">
        <f>'D2_51_1 - Technologické r...'!J37</f>
        <v>0</v>
      </c>
      <c r="AY103" s="132">
        <f>'D2_51_1 - Technologické r...'!J38</f>
        <v>0</v>
      </c>
      <c r="AZ103" s="132">
        <f>'D2_51_1 - Technologické r...'!F35</f>
        <v>0</v>
      </c>
      <c r="BA103" s="132">
        <f>'D2_51_1 - Technologické r...'!F36</f>
        <v>0</v>
      </c>
      <c r="BB103" s="132">
        <f>'D2_51_1 - Technologické r...'!F37</f>
        <v>0</v>
      </c>
      <c r="BC103" s="132">
        <f>'D2_51_1 - Technologické r...'!F38</f>
        <v>0</v>
      </c>
      <c r="BD103" s="134">
        <f>'D2_51_1 - Technologické r...'!F39</f>
        <v>0</v>
      </c>
      <c r="BT103" s="135" t="s">
        <v>85</v>
      </c>
      <c r="BV103" s="135" t="s">
        <v>78</v>
      </c>
      <c r="BW103" s="135" t="s">
        <v>111</v>
      </c>
      <c r="BX103" s="135" t="s">
        <v>108</v>
      </c>
      <c r="CL103" s="135" t="s">
        <v>1</v>
      </c>
    </row>
    <row r="104" spans="1:90" s="3" customFormat="1" ht="16.5" customHeight="1">
      <c r="A104" s="126" t="s">
        <v>86</v>
      </c>
      <c r="B104" s="64"/>
      <c r="C104" s="127"/>
      <c r="D104" s="127"/>
      <c r="E104" s="128" t="s">
        <v>112</v>
      </c>
      <c r="F104" s="128"/>
      <c r="G104" s="128"/>
      <c r="H104" s="128"/>
      <c r="I104" s="128"/>
      <c r="J104" s="127"/>
      <c r="K104" s="128" t="s">
        <v>113</v>
      </c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9">
        <f>'D2_51_2 - Automatika DA, ...'!J32</f>
        <v>0</v>
      </c>
      <c r="AH104" s="127"/>
      <c r="AI104" s="127"/>
      <c r="AJ104" s="127"/>
      <c r="AK104" s="127"/>
      <c r="AL104" s="127"/>
      <c r="AM104" s="127"/>
      <c r="AN104" s="129">
        <f>SUM(AG104,AT104)</f>
        <v>0</v>
      </c>
      <c r="AO104" s="127"/>
      <c r="AP104" s="127"/>
      <c r="AQ104" s="130" t="s">
        <v>89</v>
      </c>
      <c r="AR104" s="66"/>
      <c r="AS104" s="131">
        <v>0</v>
      </c>
      <c r="AT104" s="132">
        <f>ROUND(SUM(AV104:AW104),2)</f>
        <v>0</v>
      </c>
      <c r="AU104" s="133">
        <f>'D2_51_2 - Automatika DA, ...'!P120</f>
        <v>0</v>
      </c>
      <c r="AV104" s="132">
        <f>'D2_51_2 - Automatika DA, ...'!J35</f>
        <v>0</v>
      </c>
      <c r="AW104" s="132">
        <f>'D2_51_2 - Automatika DA, ...'!J36</f>
        <v>0</v>
      </c>
      <c r="AX104" s="132">
        <f>'D2_51_2 - Automatika DA, ...'!J37</f>
        <v>0</v>
      </c>
      <c r="AY104" s="132">
        <f>'D2_51_2 - Automatika DA, ...'!J38</f>
        <v>0</v>
      </c>
      <c r="AZ104" s="132">
        <f>'D2_51_2 - Automatika DA, ...'!F35</f>
        <v>0</v>
      </c>
      <c r="BA104" s="132">
        <f>'D2_51_2 - Automatika DA, ...'!F36</f>
        <v>0</v>
      </c>
      <c r="BB104" s="132">
        <f>'D2_51_2 - Automatika DA, ...'!F37</f>
        <v>0</v>
      </c>
      <c r="BC104" s="132">
        <f>'D2_51_2 - Automatika DA, ...'!F38</f>
        <v>0</v>
      </c>
      <c r="BD104" s="134">
        <f>'D2_51_2 - Automatika DA, ...'!F39</f>
        <v>0</v>
      </c>
      <c r="BT104" s="135" t="s">
        <v>85</v>
      </c>
      <c r="BV104" s="135" t="s">
        <v>78</v>
      </c>
      <c r="BW104" s="135" t="s">
        <v>114</v>
      </c>
      <c r="BX104" s="135" t="s">
        <v>108</v>
      </c>
      <c r="CL104" s="135" t="s">
        <v>1</v>
      </c>
    </row>
    <row r="105" spans="1:90" s="3" customFormat="1" ht="16.5" customHeight="1">
      <c r="A105" s="126" t="s">
        <v>86</v>
      </c>
      <c r="B105" s="64"/>
      <c r="C105" s="127"/>
      <c r="D105" s="127"/>
      <c r="E105" s="128" t="s">
        <v>115</v>
      </c>
      <c r="F105" s="128"/>
      <c r="G105" s="128"/>
      <c r="H105" s="128"/>
      <c r="I105" s="128"/>
      <c r="J105" s="127"/>
      <c r="K105" s="128" t="s">
        <v>116</v>
      </c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9">
        <f>'D2_51_3 - Strojní část – ...'!J32</f>
        <v>0</v>
      </c>
      <c r="AH105" s="127"/>
      <c r="AI105" s="127"/>
      <c r="AJ105" s="127"/>
      <c r="AK105" s="127"/>
      <c r="AL105" s="127"/>
      <c r="AM105" s="127"/>
      <c r="AN105" s="129">
        <f>SUM(AG105,AT105)</f>
        <v>0</v>
      </c>
      <c r="AO105" s="127"/>
      <c r="AP105" s="127"/>
      <c r="AQ105" s="130" t="s">
        <v>89</v>
      </c>
      <c r="AR105" s="66"/>
      <c r="AS105" s="131">
        <v>0</v>
      </c>
      <c r="AT105" s="132">
        <f>ROUND(SUM(AV105:AW105),2)</f>
        <v>0</v>
      </c>
      <c r="AU105" s="133">
        <f>'D2_51_3 - Strojní část – ...'!P126</f>
        <v>0</v>
      </c>
      <c r="AV105" s="132">
        <f>'D2_51_3 - Strojní část – ...'!J35</f>
        <v>0</v>
      </c>
      <c r="AW105" s="132">
        <f>'D2_51_3 - Strojní část – ...'!J36</f>
        <v>0</v>
      </c>
      <c r="AX105" s="132">
        <f>'D2_51_3 - Strojní část – ...'!J37</f>
        <v>0</v>
      </c>
      <c r="AY105" s="132">
        <f>'D2_51_3 - Strojní část – ...'!J38</f>
        <v>0</v>
      </c>
      <c r="AZ105" s="132">
        <f>'D2_51_3 - Strojní část – ...'!F35</f>
        <v>0</v>
      </c>
      <c r="BA105" s="132">
        <f>'D2_51_3 - Strojní část – ...'!F36</f>
        <v>0</v>
      </c>
      <c r="BB105" s="132">
        <f>'D2_51_3 - Strojní část – ...'!F37</f>
        <v>0</v>
      </c>
      <c r="BC105" s="132">
        <f>'D2_51_3 - Strojní část – ...'!F38</f>
        <v>0</v>
      </c>
      <c r="BD105" s="134">
        <f>'D2_51_3 - Strojní část – ...'!F39</f>
        <v>0</v>
      </c>
      <c r="BT105" s="135" t="s">
        <v>85</v>
      </c>
      <c r="BV105" s="135" t="s">
        <v>78</v>
      </c>
      <c r="BW105" s="135" t="s">
        <v>117</v>
      </c>
      <c r="BX105" s="135" t="s">
        <v>108</v>
      </c>
      <c r="CL105" s="135" t="s">
        <v>1</v>
      </c>
    </row>
    <row r="106" spans="1:90" s="3" customFormat="1" ht="16.5" customHeight="1">
      <c r="A106" s="126" t="s">
        <v>86</v>
      </c>
      <c r="B106" s="64"/>
      <c r="C106" s="127"/>
      <c r="D106" s="127"/>
      <c r="E106" s="128" t="s">
        <v>118</v>
      </c>
      <c r="F106" s="128"/>
      <c r="G106" s="128"/>
      <c r="H106" s="128"/>
      <c r="I106" s="128"/>
      <c r="J106" s="127"/>
      <c r="K106" s="128" t="s">
        <v>119</v>
      </c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9">
        <f>'D2_51_4 - Vzduchotechnika DA'!J32</f>
        <v>0</v>
      </c>
      <c r="AH106" s="127"/>
      <c r="AI106" s="127"/>
      <c r="AJ106" s="127"/>
      <c r="AK106" s="127"/>
      <c r="AL106" s="127"/>
      <c r="AM106" s="127"/>
      <c r="AN106" s="129">
        <f>SUM(AG106,AT106)</f>
        <v>0</v>
      </c>
      <c r="AO106" s="127"/>
      <c r="AP106" s="127"/>
      <c r="AQ106" s="130" t="s">
        <v>89</v>
      </c>
      <c r="AR106" s="66"/>
      <c r="AS106" s="131">
        <v>0</v>
      </c>
      <c r="AT106" s="132">
        <f>ROUND(SUM(AV106:AW106),2)</f>
        <v>0</v>
      </c>
      <c r="AU106" s="133">
        <f>'D2_51_4 - Vzduchotechnika DA'!P120</f>
        <v>0</v>
      </c>
      <c r="AV106" s="132">
        <f>'D2_51_4 - Vzduchotechnika DA'!J35</f>
        <v>0</v>
      </c>
      <c r="AW106" s="132">
        <f>'D2_51_4 - Vzduchotechnika DA'!J36</f>
        <v>0</v>
      </c>
      <c r="AX106" s="132">
        <f>'D2_51_4 - Vzduchotechnika DA'!J37</f>
        <v>0</v>
      </c>
      <c r="AY106" s="132">
        <f>'D2_51_4 - Vzduchotechnika DA'!J38</f>
        <v>0</v>
      </c>
      <c r="AZ106" s="132">
        <f>'D2_51_4 - Vzduchotechnika DA'!F35</f>
        <v>0</v>
      </c>
      <c r="BA106" s="132">
        <f>'D2_51_4 - Vzduchotechnika DA'!F36</f>
        <v>0</v>
      </c>
      <c r="BB106" s="132">
        <f>'D2_51_4 - Vzduchotechnika DA'!F37</f>
        <v>0</v>
      </c>
      <c r="BC106" s="132">
        <f>'D2_51_4 - Vzduchotechnika DA'!F38</f>
        <v>0</v>
      </c>
      <c r="BD106" s="134">
        <f>'D2_51_4 - Vzduchotechnika DA'!F39</f>
        <v>0</v>
      </c>
      <c r="BT106" s="135" t="s">
        <v>85</v>
      </c>
      <c r="BV106" s="135" t="s">
        <v>78</v>
      </c>
      <c r="BW106" s="135" t="s">
        <v>120</v>
      </c>
      <c r="BX106" s="135" t="s">
        <v>108</v>
      </c>
      <c r="CL106" s="135" t="s">
        <v>1</v>
      </c>
    </row>
    <row r="107" spans="1:90" s="3" customFormat="1" ht="16.5" customHeight="1">
      <c r="A107" s="126" t="s">
        <v>86</v>
      </c>
      <c r="B107" s="64"/>
      <c r="C107" s="127"/>
      <c r="D107" s="127"/>
      <c r="E107" s="128" t="s">
        <v>121</v>
      </c>
      <c r="F107" s="128"/>
      <c r="G107" s="128"/>
      <c r="H107" s="128"/>
      <c r="I107" s="128"/>
      <c r="J107" s="127"/>
      <c r="K107" s="128" t="s">
        <v>122</v>
      </c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9">
        <f>'D2_51_5 - Naftové hospodá...'!J32</f>
        <v>0</v>
      </c>
      <c r="AH107" s="127"/>
      <c r="AI107" s="127"/>
      <c r="AJ107" s="127"/>
      <c r="AK107" s="127"/>
      <c r="AL107" s="127"/>
      <c r="AM107" s="127"/>
      <c r="AN107" s="129">
        <f>SUM(AG107,AT107)</f>
        <v>0</v>
      </c>
      <c r="AO107" s="127"/>
      <c r="AP107" s="127"/>
      <c r="AQ107" s="130" t="s">
        <v>89</v>
      </c>
      <c r="AR107" s="66"/>
      <c r="AS107" s="131">
        <v>0</v>
      </c>
      <c r="AT107" s="132">
        <f>ROUND(SUM(AV107:AW107),2)</f>
        <v>0</v>
      </c>
      <c r="AU107" s="133">
        <f>'D2_51_5 - Naftové hospodá...'!P125</f>
        <v>0</v>
      </c>
      <c r="AV107" s="132">
        <f>'D2_51_5 - Naftové hospodá...'!J35</f>
        <v>0</v>
      </c>
      <c r="AW107" s="132">
        <f>'D2_51_5 - Naftové hospodá...'!J36</f>
        <v>0</v>
      </c>
      <c r="AX107" s="132">
        <f>'D2_51_5 - Naftové hospodá...'!J37</f>
        <v>0</v>
      </c>
      <c r="AY107" s="132">
        <f>'D2_51_5 - Naftové hospodá...'!J38</f>
        <v>0</v>
      </c>
      <c r="AZ107" s="132">
        <f>'D2_51_5 - Naftové hospodá...'!F35</f>
        <v>0</v>
      </c>
      <c r="BA107" s="132">
        <f>'D2_51_5 - Naftové hospodá...'!F36</f>
        <v>0</v>
      </c>
      <c r="BB107" s="132">
        <f>'D2_51_5 - Naftové hospodá...'!F37</f>
        <v>0</v>
      </c>
      <c r="BC107" s="132">
        <f>'D2_51_5 - Naftové hospodá...'!F38</f>
        <v>0</v>
      </c>
      <c r="BD107" s="134">
        <f>'D2_51_5 - Naftové hospodá...'!F39</f>
        <v>0</v>
      </c>
      <c r="BT107" s="135" t="s">
        <v>85</v>
      </c>
      <c r="BV107" s="135" t="s">
        <v>78</v>
      </c>
      <c r="BW107" s="135" t="s">
        <v>123</v>
      </c>
      <c r="BX107" s="135" t="s">
        <v>108</v>
      </c>
      <c r="CL107" s="135" t="s">
        <v>1</v>
      </c>
    </row>
    <row r="108" spans="1:91" s="6" customFormat="1" ht="16.5" customHeight="1">
      <c r="A108" s="126" t="s">
        <v>86</v>
      </c>
      <c r="B108" s="113"/>
      <c r="C108" s="114"/>
      <c r="D108" s="115" t="s">
        <v>124</v>
      </c>
      <c r="E108" s="115"/>
      <c r="F108" s="115"/>
      <c r="G108" s="115"/>
      <c r="H108" s="115"/>
      <c r="I108" s="116"/>
      <c r="J108" s="115" t="s">
        <v>125</v>
      </c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8">
        <f>'OVN - Ostatní a vedlejší ...'!J30</f>
        <v>0</v>
      </c>
      <c r="AH108" s="116"/>
      <c r="AI108" s="116"/>
      <c r="AJ108" s="116"/>
      <c r="AK108" s="116"/>
      <c r="AL108" s="116"/>
      <c r="AM108" s="116"/>
      <c r="AN108" s="118">
        <f>SUM(AG108,AT108)</f>
        <v>0</v>
      </c>
      <c r="AO108" s="116"/>
      <c r="AP108" s="116"/>
      <c r="AQ108" s="119" t="s">
        <v>126</v>
      </c>
      <c r="AR108" s="120"/>
      <c r="AS108" s="136">
        <v>0</v>
      </c>
      <c r="AT108" s="137">
        <f>ROUND(SUM(AV108:AW108),2)</f>
        <v>0</v>
      </c>
      <c r="AU108" s="138">
        <f>'OVN - Ostatní a vedlejší ...'!P124</f>
        <v>0</v>
      </c>
      <c r="AV108" s="137">
        <f>'OVN - Ostatní a vedlejší ...'!J33</f>
        <v>0</v>
      </c>
      <c r="AW108" s="137">
        <f>'OVN - Ostatní a vedlejší ...'!J34</f>
        <v>0</v>
      </c>
      <c r="AX108" s="137">
        <f>'OVN - Ostatní a vedlejší ...'!J35</f>
        <v>0</v>
      </c>
      <c r="AY108" s="137">
        <f>'OVN - Ostatní a vedlejší ...'!J36</f>
        <v>0</v>
      </c>
      <c r="AZ108" s="137">
        <f>'OVN - Ostatní a vedlejší ...'!F33</f>
        <v>0</v>
      </c>
      <c r="BA108" s="137">
        <f>'OVN - Ostatní a vedlejší ...'!F34</f>
        <v>0</v>
      </c>
      <c r="BB108" s="137">
        <f>'OVN - Ostatní a vedlejší ...'!F35</f>
        <v>0</v>
      </c>
      <c r="BC108" s="137">
        <f>'OVN - Ostatní a vedlejší ...'!F36</f>
        <v>0</v>
      </c>
      <c r="BD108" s="139">
        <f>'OVN - Ostatní a vedlejší ...'!F37</f>
        <v>0</v>
      </c>
      <c r="BT108" s="125" t="s">
        <v>83</v>
      </c>
      <c r="BV108" s="125" t="s">
        <v>78</v>
      </c>
      <c r="BW108" s="125" t="s">
        <v>127</v>
      </c>
      <c r="BX108" s="125" t="s">
        <v>5</v>
      </c>
      <c r="CL108" s="125" t="s">
        <v>1</v>
      </c>
      <c r="CM108" s="125" t="s">
        <v>85</v>
      </c>
    </row>
    <row r="109" spans="2:44" s="1" customFormat="1" ht="30" customHeight="1"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42"/>
    </row>
    <row r="110" spans="2:44" s="1" customFormat="1" ht="6.95" customHeight="1">
      <c r="B110" s="60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42"/>
    </row>
  </sheetData>
  <sheetProtection password="CC35" sheet="1" objects="1" scenarios="1" formatColumns="0" formatRows="0"/>
  <mergeCells count="94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AN102:AP102"/>
    <mergeCell ref="AN103:AP103"/>
    <mergeCell ref="AN104:AP104"/>
    <mergeCell ref="AN105:AP105"/>
    <mergeCell ref="AN106:AP106"/>
    <mergeCell ref="AN107:AP107"/>
    <mergeCell ref="AN108:AP108"/>
    <mergeCell ref="D102:H102"/>
    <mergeCell ref="D95:H95"/>
    <mergeCell ref="E96:I96"/>
    <mergeCell ref="E97:I97"/>
    <mergeCell ref="E98:I98"/>
    <mergeCell ref="E99:I99"/>
    <mergeCell ref="E100:I100"/>
    <mergeCell ref="D101:H101"/>
    <mergeCell ref="E103:I103"/>
    <mergeCell ref="E104:I104"/>
    <mergeCell ref="E105:I105"/>
    <mergeCell ref="E106:I106"/>
    <mergeCell ref="E107:I107"/>
    <mergeCell ref="D108:H108"/>
    <mergeCell ref="AG104:AM104"/>
    <mergeCell ref="AG103:AM103"/>
    <mergeCell ref="AG105:AM105"/>
    <mergeCell ref="AG106:AM106"/>
    <mergeCell ref="AG107:AM107"/>
    <mergeCell ref="AG108:AM108"/>
    <mergeCell ref="C92:G92"/>
    <mergeCell ref="I92:AF92"/>
    <mergeCell ref="J95:AF95"/>
    <mergeCell ref="K96:AF96"/>
    <mergeCell ref="K97:AF97"/>
    <mergeCell ref="K98:AF98"/>
    <mergeCell ref="K99:AF99"/>
    <mergeCell ref="K100:AF100"/>
    <mergeCell ref="J101:AF101"/>
    <mergeCell ref="J102:AF102"/>
    <mergeCell ref="K103:AF103"/>
    <mergeCell ref="K104:AF104"/>
    <mergeCell ref="K105:AF105"/>
    <mergeCell ref="K106:AF106"/>
    <mergeCell ref="K107:AF107"/>
    <mergeCell ref="J108:AF108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8:AM98"/>
    <mergeCell ref="AG99:AM99"/>
    <mergeCell ref="AG100:AM100"/>
    <mergeCell ref="AG101:AM101"/>
    <mergeCell ref="AG102:AM102"/>
    <mergeCell ref="AG94:AM94"/>
    <mergeCell ref="AN94:AP94"/>
  </mergeCells>
  <hyperlinks>
    <hyperlink ref="A96" location="'D1_01_1 - Stavební'!C2" display="/"/>
    <hyperlink ref="A97" location="'D1_01_3 - Požárně bezpečn...'!C2" display="/"/>
    <hyperlink ref="A98" location="'D1_01_4e - Zdravotně tech...'!C2" display="/"/>
    <hyperlink ref="A99" location="'D1_01_4g - Silnoproudá el...'!C2" display="/"/>
    <hyperlink ref="A100" location="'D1_01_4h1 - Slaboproudá e...'!C2" display="/"/>
    <hyperlink ref="A101" location="'D2_01 - Komunikace a chod...'!C2" display="/"/>
    <hyperlink ref="A103" location="'D2_51_1 - Technologické r...'!C2" display="/"/>
    <hyperlink ref="A104" location="'D2_51_2 - Automatika DA, ...'!C2" display="/"/>
    <hyperlink ref="A105" location="'D2_51_3 - Strojní část – ...'!C2" display="/"/>
    <hyperlink ref="A106" location="'D2_51_4 - Vzduchotechnika DA'!C2" display="/"/>
    <hyperlink ref="A107" location="'D2_51_5 - Naftové hospodá...'!C2" display="/"/>
    <hyperlink ref="A108" location="'OVN - Ostatní a vedlejš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5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117</v>
      </c>
    </row>
    <row r="3" spans="2:46" ht="6.95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19"/>
      <c r="AT3" s="16" t="s">
        <v>85</v>
      </c>
    </row>
    <row r="4" spans="2:46" ht="24.95" customHeight="1">
      <c r="B4" s="19"/>
      <c r="D4" s="144" t="s">
        <v>128</v>
      </c>
      <c r="L4" s="19"/>
      <c r="M4" s="14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6" t="s">
        <v>16</v>
      </c>
      <c r="L6" s="19"/>
    </row>
    <row r="7" spans="2:12" ht="16.5" customHeight="1">
      <c r="B7" s="19"/>
      <c r="E7" s="147" t="str">
        <f>'Rekapitulace stavby'!K6</f>
        <v>Modernizace energocentra – TS 1, Krajská zdravotní a.s. – Nemocnice Teplice o.z.</v>
      </c>
      <c r="F7" s="146"/>
      <c r="G7" s="146"/>
      <c r="H7" s="146"/>
      <c r="L7" s="19"/>
    </row>
    <row r="8" spans="2:12" ht="12" customHeight="1">
      <c r="B8" s="19"/>
      <c r="D8" s="146" t="s">
        <v>129</v>
      </c>
      <c r="L8" s="19"/>
    </row>
    <row r="9" spans="2:12" s="1" customFormat="1" ht="16.5" customHeight="1">
      <c r="B9" s="42"/>
      <c r="E9" s="147" t="s">
        <v>3043</v>
      </c>
      <c r="F9" s="1"/>
      <c r="G9" s="1"/>
      <c r="H9" s="1"/>
      <c r="I9" s="148"/>
      <c r="L9" s="42"/>
    </row>
    <row r="10" spans="2:12" s="1" customFormat="1" ht="12" customHeight="1">
      <c r="B10" s="42"/>
      <c r="D10" s="146" t="s">
        <v>131</v>
      </c>
      <c r="I10" s="148"/>
      <c r="L10" s="42"/>
    </row>
    <row r="11" spans="2:12" s="1" customFormat="1" ht="36.95" customHeight="1">
      <c r="B11" s="42"/>
      <c r="E11" s="149" t="s">
        <v>4265</v>
      </c>
      <c r="F11" s="1"/>
      <c r="G11" s="1"/>
      <c r="H11" s="1"/>
      <c r="I11" s="148"/>
      <c r="L11" s="42"/>
    </row>
    <row r="12" spans="2:12" s="1" customFormat="1" ht="12">
      <c r="B12" s="42"/>
      <c r="I12" s="148"/>
      <c r="L12" s="42"/>
    </row>
    <row r="13" spans="2:12" s="1" customFormat="1" ht="12" customHeight="1">
      <c r="B13" s="42"/>
      <c r="D13" s="146" t="s">
        <v>18</v>
      </c>
      <c r="F13" s="135" t="s">
        <v>1</v>
      </c>
      <c r="I13" s="150" t="s">
        <v>19</v>
      </c>
      <c r="J13" s="135" t="s">
        <v>1</v>
      </c>
      <c r="L13" s="42"/>
    </row>
    <row r="14" spans="2:12" s="1" customFormat="1" ht="12" customHeight="1">
      <c r="B14" s="42"/>
      <c r="D14" s="146" t="s">
        <v>20</v>
      </c>
      <c r="F14" s="135" t="s">
        <v>21</v>
      </c>
      <c r="I14" s="150" t="s">
        <v>22</v>
      </c>
      <c r="J14" s="151" t="str">
        <f>'Rekapitulace stavby'!AN8</f>
        <v>5. 4. 2019</v>
      </c>
      <c r="L14" s="42"/>
    </row>
    <row r="15" spans="2:12" s="1" customFormat="1" ht="10.8" customHeight="1">
      <c r="B15" s="42"/>
      <c r="I15" s="148"/>
      <c r="L15" s="42"/>
    </row>
    <row r="16" spans="2:12" s="1" customFormat="1" ht="12" customHeight="1">
      <c r="B16" s="42"/>
      <c r="D16" s="146" t="s">
        <v>24</v>
      </c>
      <c r="I16" s="150" t="s">
        <v>25</v>
      </c>
      <c r="J16" s="135" t="s">
        <v>1</v>
      </c>
      <c r="L16" s="42"/>
    </row>
    <row r="17" spans="2:12" s="1" customFormat="1" ht="18" customHeight="1">
      <c r="B17" s="42"/>
      <c r="E17" s="135" t="s">
        <v>133</v>
      </c>
      <c r="I17" s="150" t="s">
        <v>27</v>
      </c>
      <c r="J17" s="135" t="s">
        <v>1</v>
      </c>
      <c r="L17" s="42"/>
    </row>
    <row r="18" spans="2:12" s="1" customFormat="1" ht="6.95" customHeight="1">
      <c r="B18" s="42"/>
      <c r="I18" s="148"/>
      <c r="L18" s="42"/>
    </row>
    <row r="19" spans="2:12" s="1" customFormat="1" ht="12" customHeight="1">
      <c r="B19" s="42"/>
      <c r="D19" s="146" t="s">
        <v>28</v>
      </c>
      <c r="I19" s="150" t="s">
        <v>25</v>
      </c>
      <c r="J19" s="32" t="str">
        <f>'Rekapitulace stavby'!AN13</f>
        <v>Vyplň údaj</v>
      </c>
      <c r="L19" s="42"/>
    </row>
    <row r="20" spans="2:12" s="1" customFormat="1" ht="18" customHeight="1">
      <c r="B20" s="42"/>
      <c r="E20" s="32" t="str">
        <f>'Rekapitulace stavby'!E14</f>
        <v>Vyplň údaj</v>
      </c>
      <c r="F20" s="135"/>
      <c r="G20" s="135"/>
      <c r="H20" s="135"/>
      <c r="I20" s="150" t="s">
        <v>27</v>
      </c>
      <c r="J20" s="32" t="str">
        <f>'Rekapitulace stavby'!AN14</f>
        <v>Vyplň údaj</v>
      </c>
      <c r="L20" s="42"/>
    </row>
    <row r="21" spans="2:12" s="1" customFormat="1" ht="6.95" customHeight="1">
      <c r="B21" s="42"/>
      <c r="I21" s="148"/>
      <c r="L21" s="42"/>
    </row>
    <row r="22" spans="2:12" s="1" customFormat="1" ht="12" customHeight="1">
      <c r="B22" s="42"/>
      <c r="D22" s="146" t="s">
        <v>30</v>
      </c>
      <c r="I22" s="150" t="s">
        <v>25</v>
      </c>
      <c r="J22" s="135" t="s">
        <v>1</v>
      </c>
      <c r="L22" s="42"/>
    </row>
    <row r="23" spans="2:12" s="1" customFormat="1" ht="18" customHeight="1">
      <c r="B23" s="42"/>
      <c r="E23" s="135" t="s">
        <v>31</v>
      </c>
      <c r="I23" s="150" t="s">
        <v>27</v>
      </c>
      <c r="J23" s="135" t="s">
        <v>1</v>
      </c>
      <c r="L23" s="42"/>
    </row>
    <row r="24" spans="2:12" s="1" customFormat="1" ht="6.95" customHeight="1">
      <c r="B24" s="42"/>
      <c r="I24" s="148"/>
      <c r="L24" s="42"/>
    </row>
    <row r="25" spans="2:12" s="1" customFormat="1" ht="12" customHeight="1">
      <c r="B25" s="42"/>
      <c r="D25" s="146" t="s">
        <v>33</v>
      </c>
      <c r="I25" s="150" t="s">
        <v>25</v>
      </c>
      <c r="J25" s="135" t="s">
        <v>1</v>
      </c>
      <c r="L25" s="42"/>
    </row>
    <row r="26" spans="2:12" s="1" customFormat="1" ht="18" customHeight="1">
      <c r="B26" s="42"/>
      <c r="E26" s="135" t="s">
        <v>4266</v>
      </c>
      <c r="I26" s="150" t="s">
        <v>27</v>
      </c>
      <c r="J26" s="135" t="s">
        <v>1</v>
      </c>
      <c r="L26" s="42"/>
    </row>
    <row r="27" spans="2:12" s="1" customFormat="1" ht="6.95" customHeight="1">
      <c r="B27" s="42"/>
      <c r="I27" s="148"/>
      <c r="L27" s="42"/>
    </row>
    <row r="28" spans="2:12" s="1" customFormat="1" ht="12" customHeight="1">
      <c r="B28" s="42"/>
      <c r="D28" s="146" t="s">
        <v>35</v>
      </c>
      <c r="I28" s="148"/>
      <c r="L28" s="42"/>
    </row>
    <row r="29" spans="2:12" s="7" customFormat="1" ht="16.5" customHeight="1">
      <c r="B29" s="152"/>
      <c r="E29" s="153" t="s">
        <v>1</v>
      </c>
      <c r="F29" s="153"/>
      <c r="G29" s="153"/>
      <c r="H29" s="153"/>
      <c r="I29" s="154"/>
      <c r="L29" s="152"/>
    </row>
    <row r="30" spans="2:12" s="1" customFormat="1" ht="6.95" customHeight="1">
      <c r="B30" s="42"/>
      <c r="I30" s="148"/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5"/>
      <c r="J31" s="77"/>
      <c r="K31" s="77"/>
      <c r="L31" s="42"/>
    </row>
    <row r="32" spans="2:12" s="1" customFormat="1" ht="25.4" customHeight="1">
      <c r="B32" s="42"/>
      <c r="D32" s="156" t="s">
        <v>36</v>
      </c>
      <c r="I32" s="148"/>
      <c r="J32" s="157">
        <f>ROUND(J126,2)</f>
        <v>0</v>
      </c>
      <c r="L32" s="42"/>
    </row>
    <row r="33" spans="2:12" s="1" customFormat="1" ht="6.95" customHeight="1">
      <c r="B33" s="42"/>
      <c r="D33" s="77"/>
      <c r="E33" s="77"/>
      <c r="F33" s="77"/>
      <c r="G33" s="77"/>
      <c r="H33" s="77"/>
      <c r="I33" s="155"/>
      <c r="J33" s="77"/>
      <c r="K33" s="77"/>
      <c r="L33" s="42"/>
    </row>
    <row r="34" spans="2:12" s="1" customFormat="1" ht="14.4" customHeight="1">
      <c r="B34" s="42"/>
      <c r="F34" s="158" t="s">
        <v>38</v>
      </c>
      <c r="I34" s="159" t="s">
        <v>37</v>
      </c>
      <c r="J34" s="158" t="s">
        <v>39</v>
      </c>
      <c r="L34" s="42"/>
    </row>
    <row r="35" spans="2:12" s="1" customFormat="1" ht="14.4" customHeight="1">
      <c r="B35" s="42"/>
      <c r="D35" s="160" t="s">
        <v>40</v>
      </c>
      <c r="E35" s="146" t="s">
        <v>41</v>
      </c>
      <c r="F35" s="161">
        <f>ROUND((SUM(BE126:BE156)),2)</f>
        <v>0</v>
      </c>
      <c r="I35" s="162">
        <v>0.21</v>
      </c>
      <c r="J35" s="161">
        <f>ROUND(((SUM(BE126:BE156))*I35),2)</f>
        <v>0</v>
      </c>
      <c r="L35" s="42"/>
    </row>
    <row r="36" spans="2:12" s="1" customFormat="1" ht="14.4" customHeight="1">
      <c r="B36" s="42"/>
      <c r="E36" s="146" t="s">
        <v>42</v>
      </c>
      <c r="F36" s="161">
        <f>ROUND((SUM(BF126:BF156)),2)</f>
        <v>0</v>
      </c>
      <c r="I36" s="162">
        <v>0.15</v>
      </c>
      <c r="J36" s="161">
        <f>ROUND(((SUM(BF126:BF156))*I36),2)</f>
        <v>0</v>
      </c>
      <c r="L36" s="42"/>
    </row>
    <row r="37" spans="2:12" s="1" customFormat="1" ht="14.4" customHeight="1" hidden="1">
      <c r="B37" s="42"/>
      <c r="E37" s="146" t="s">
        <v>43</v>
      </c>
      <c r="F37" s="161">
        <f>ROUND((SUM(BG126:BG156)),2)</f>
        <v>0</v>
      </c>
      <c r="I37" s="162">
        <v>0.21</v>
      </c>
      <c r="J37" s="161">
        <f>0</f>
        <v>0</v>
      </c>
      <c r="L37" s="42"/>
    </row>
    <row r="38" spans="2:12" s="1" customFormat="1" ht="14.4" customHeight="1" hidden="1">
      <c r="B38" s="42"/>
      <c r="E38" s="146" t="s">
        <v>44</v>
      </c>
      <c r="F38" s="161">
        <f>ROUND((SUM(BH126:BH156)),2)</f>
        <v>0</v>
      </c>
      <c r="I38" s="162">
        <v>0.15</v>
      </c>
      <c r="J38" s="161">
        <f>0</f>
        <v>0</v>
      </c>
      <c r="L38" s="42"/>
    </row>
    <row r="39" spans="2:12" s="1" customFormat="1" ht="14.4" customHeight="1" hidden="1">
      <c r="B39" s="42"/>
      <c r="E39" s="146" t="s">
        <v>45</v>
      </c>
      <c r="F39" s="161">
        <f>ROUND((SUM(BI126:BI156)),2)</f>
        <v>0</v>
      </c>
      <c r="I39" s="162">
        <v>0</v>
      </c>
      <c r="J39" s="161">
        <f>0</f>
        <v>0</v>
      </c>
      <c r="L39" s="42"/>
    </row>
    <row r="40" spans="2:12" s="1" customFormat="1" ht="6.95" customHeight="1">
      <c r="B40" s="42"/>
      <c r="I40" s="148"/>
      <c r="L40" s="42"/>
    </row>
    <row r="41" spans="2:12" s="1" customFormat="1" ht="25.4" customHeight="1">
      <c r="B41" s="42"/>
      <c r="C41" s="163"/>
      <c r="D41" s="164" t="s">
        <v>46</v>
      </c>
      <c r="E41" s="165"/>
      <c r="F41" s="165"/>
      <c r="G41" s="166" t="s">
        <v>47</v>
      </c>
      <c r="H41" s="167" t="s">
        <v>48</v>
      </c>
      <c r="I41" s="168"/>
      <c r="J41" s="169">
        <f>SUM(J32:J39)</f>
        <v>0</v>
      </c>
      <c r="K41" s="170"/>
      <c r="L41" s="42"/>
    </row>
    <row r="42" spans="2:12" s="1" customFormat="1" ht="14.4" customHeight="1">
      <c r="B42" s="42"/>
      <c r="I42" s="148"/>
      <c r="L42" s="42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1" t="s">
        <v>49</v>
      </c>
      <c r="E50" s="172"/>
      <c r="F50" s="172"/>
      <c r="G50" s="171" t="s">
        <v>50</v>
      </c>
      <c r="H50" s="172"/>
      <c r="I50" s="173"/>
      <c r="J50" s="172"/>
      <c r="K50" s="172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4" t="s">
        <v>51</v>
      </c>
      <c r="E61" s="175"/>
      <c r="F61" s="176" t="s">
        <v>52</v>
      </c>
      <c r="G61" s="174" t="s">
        <v>51</v>
      </c>
      <c r="H61" s="175"/>
      <c r="I61" s="177"/>
      <c r="J61" s="178" t="s">
        <v>52</v>
      </c>
      <c r="K61" s="175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1" t="s">
        <v>53</v>
      </c>
      <c r="E65" s="172"/>
      <c r="F65" s="172"/>
      <c r="G65" s="171" t="s">
        <v>54</v>
      </c>
      <c r="H65" s="172"/>
      <c r="I65" s="173"/>
      <c r="J65" s="172"/>
      <c r="K65" s="172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4" t="s">
        <v>51</v>
      </c>
      <c r="E76" s="175"/>
      <c r="F76" s="176" t="s">
        <v>52</v>
      </c>
      <c r="G76" s="174" t="s">
        <v>51</v>
      </c>
      <c r="H76" s="175"/>
      <c r="I76" s="177"/>
      <c r="J76" s="178" t="s">
        <v>52</v>
      </c>
      <c r="K76" s="175"/>
      <c r="L76" s="42"/>
    </row>
    <row r="77" spans="2:12" s="1" customFormat="1" ht="14.4" customHeight="1"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42"/>
    </row>
    <row r="81" spans="2:12" s="1" customFormat="1" ht="6.95" customHeight="1"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42"/>
    </row>
    <row r="82" spans="2:12" s="1" customFormat="1" ht="24.95" customHeight="1">
      <c r="B82" s="37"/>
      <c r="C82" s="22" t="s">
        <v>134</v>
      </c>
      <c r="D82" s="38"/>
      <c r="E82" s="38"/>
      <c r="F82" s="38"/>
      <c r="G82" s="38"/>
      <c r="H82" s="38"/>
      <c r="I82" s="148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8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8"/>
      <c r="J84" s="38"/>
      <c r="K84" s="38"/>
      <c r="L84" s="42"/>
    </row>
    <row r="85" spans="2:12" s="1" customFormat="1" ht="16.5" customHeight="1">
      <c r="B85" s="37"/>
      <c r="C85" s="38"/>
      <c r="D85" s="38"/>
      <c r="E85" s="185" t="str">
        <f>E7</f>
        <v>Modernizace energocentra – TS 1, Krajská zdravotní a.s. – Nemocnice Teplice o.z.</v>
      </c>
      <c r="F85" s="31"/>
      <c r="G85" s="31"/>
      <c r="H85" s="31"/>
      <c r="I85" s="148"/>
      <c r="J85" s="38"/>
      <c r="K85" s="38"/>
      <c r="L85" s="42"/>
    </row>
    <row r="86" spans="2:12" ht="12" customHeight="1">
      <c r="B86" s="20"/>
      <c r="C86" s="31" t="s">
        <v>129</v>
      </c>
      <c r="D86" s="21"/>
      <c r="E86" s="21"/>
      <c r="F86" s="21"/>
      <c r="G86" s="21"/>
      <c r="H86" s="21"/>
      <c r="I86" s="140"/>
      <c r="J86" s="21"/>
      <c r="K86" s="21"/>
      <c r="L86" s="19"/>
    </row>
    <row r="87" spans="2:12" s="1" customFormat="1" ht="16.5" customHeight="1">
      <c r="B87" s="37"/>
      <c r="C87" s="38"/>
      <c r="D87" s="38"/>
      <c r="E87" s="185" t="s">
        <v>3043</v>
      </c>
      <c r="F87" s="38"/>
      <c r="G87" s="38"/>
      <c r="H87" s="38"/>
      <c r="I87" s="148"/>
      <c r="J87" s="38"/>
      <c r="K87" s="38"/>
      <c r="L87" s="42"/>
    </row>
    <row r="88" spans="2:12" s="1" customFormat="1" ht="12" customHeight="1">
      <c r="B88" s="37"/>
      <c r="C88" s="31" t="s">
        <v>131</v>
      </c>
      <c r="D88" s="38"/>
      <c r="E88" s="38"/>
      <c r="F88" s="38"/>
      <c r="G88" s="38"/>
      <c r="H88" s="38"/>
      <c r="I88" s="148"/>
      <c r="J88" s="38"/>
      <c r="K88" s="38"/>
      <c r="L88" s="42"/>
    </row>
    <row r="89" spans="2:12" s="1" customFormat="1" ht="16.5" customHeight="1">
      <c r="B89" s="37"/>
      <c r="C89" s="38"/>
      <c r="D89" s="38"/>
      <c r="E89" s="70" t="str">
        <f>E11</f>
        <v>D2_51_3 - Strojní část – dieselagregát, výfuk</v>
      </c>
      <c r="F89" s="38"/>
      <c r="G89" s="38"/>
      <c r="H89" s="38"/>
      <c r="I89" s="148"/>
      <c r="J89" s="38"/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8"/>
      <c r="J90" s="38"/>
      <c r="K90" s="38"/>
      <c r="L90" s="42"/>
    </row>
    <row r="91" spans="2:12" s="1" customFormat="1" ht="12" customHeight="1">
      <c r="B91" s="37"/>
      <c r="C91" s="31" t="s">
        <v>20</v>
      </c>
      <c r="D91" s="38"/>
      <c r="E91" s="38"/>
      <c r="F91" s="26" t="str">
        <f>F14</f>
        <v>Teplice</v>
      </c>
      <c r="G91" s="38"/>
      <c r="H91" s="38"/>
      <c r="I91" s="150" t="s">
        <v>22</v>
      </c>
      <c r="J91" s="73" t="str">
        <f>IF(J14="","",J14)</f>
        <v>5. 4. 2019</v>
      </c>
      <c r="K91" s="38"/>
      <c r="L91" s="42"/>
    </row>
    <row r="92" spans="2:12" s="1" customFormat="1" ht="6.95" customHeight="1">
      <c r="B92" s="37"/>
      <c r="C92" s="38"/>
      <c r="D92" s="38"/>
      <c r="E92" s="38"/>
      <c r="F92" s="38"/>
      <c r="G92" s="38"/>
      <c r="H92" s="38"/>
      <c r="I92" s="148"/>
      <c r="J92" s="38"/>
      <c r="K92" s="38"/>
      <c r="L92" s="42"/>
    </row>
    <row r="93" spans="2:12" s="1" customFormat="1" ht="43.05" customHeight="1">
      <c r="B93" s="37"/>
      <c r="C93" s="31" t="s">
        <v>24</v>
      </c>
      <c r="D93" s="38"/>
      <c r="E93" s="38"/>
      <c r="F93" s="26" t="str">
        <f>E17</f>
        <v>Krajská zdravotní a.s, Ústí nad Labem</v>
      </c>
      <c r="G93" s="38"/>
      <c r="H93" s="38"/>
      <c r="I93" s="150" t="s">
        <v>30</v>
      </c>
      <c r="J93" s="35" t="str">
        <f>E23</f>
        <v>Atelier Penta v.o.s., Mrštíkova 12, Jihlava</v>
      </c>
      <c r="K93" s="38"/>
      <c r="L93" s="42"/>
    </row>
    <row r="94" spans="2:12" s="1" customFormat="1" ht="15.15" customHeight="1">
      <c r="B94" s="37"/>
      <c r="C94" s="31" t="s">
        <v>28</v>
      </c>
      <c r="D94" s="38"/>
      <c r="E94" s="38"/>
      <c r="F94" s="26" t="str">
        <f>IF(E20="","",E20)</f>
        <v>Vyplň údaj</v>
      </c>
      <c r="G94" s="38"/>
      <c r="H94" s="38"/>
      <c r="I94" s="150" t="s">
        <v>33</v>
      </c>
      <c r="J94" s="35" t="str">
        <f>E26</f>
        <v>Hynek Farka</v>
      </c>
      <c r="K94" s="3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8"/>
      <c r="J95" s="38"/>
      <c r="K95" s="38"/>
      <c r="L95" s="42"/>
    </row>
    <row r="96" spans="2:12" s="1" customFormat="1" ht="29.25" customHeight="1">
      <c r="B96" s="37"/>
      <c r="C96" s="186" t="s">
        <v>135</v>
      </c>
      <c r="D96" s="187"/>
      <c r="E96" s="187"/>
      <c r="F96" s="187"/>
      <c r="G96" s="187"/>
      <c r="H96" s="187"/>
      <c r="I96" s="188"/>
      <c r="J96" s="189" t="s">
        <v>136</v>
      </c>
      <c r="K96" s="187"/>
      <c r="L96" s="42"/>
    </row>
    <row r="97" spans="2:12" s="1" customFormat="1" ht="10.3" customHeight="1">
      <c r="B97" s="37"/>
      <c r="C97" s="38"/>
      <c r="D97" s="38"/>
      <c r="E97" s="38"/>
      <c r="F97" s="38"/>
      <c r="G97" s="38"/>
      <c r="H97" s="38"/>
      <c r="I97" s="148"/>
      <c r="J97" s="38"/>
      <c r="K97" s="38"/>
      <c r="L97" s="42"/>
    </row>
    <row r="98" spans="2:47" s="1" customFormat="1" ht="22.8" customHeight="1">
      <c r="B98" s="37"/>
      <c r="C98" s="190" t="s">
        <v>137</v>
      </c>
      <c r="D98" s="38"/>
      <c r="E98" s="38"/>
      <c r="F98" s="38"/>
      <c r="G98" s="38"/>
      <c r="H98" s="38"/>
      <c r="I98" s="148"/>
      <c r="J98" s="104">
        <f>J126</f>
        <v>0</v>
      </c>
      <c r="K98" s="38"/>
      <c r="L98" s="42"/>
      <c r="AU98" s="16" t="s">
        <v>138</v>
      </c>
    </row>
    <row r="99" spans="2:12" s="8" customFormat="1" ht="24.95" customHeight="1">
      <c r="B99" s="191"/>
      <c r="C99" s="192"/>
      <c r="D99" s="193" t="s">
        <v>4267</v>
      </c>
      <c r="E99" s="194"/>
      <c r="F99" s="194"/>
      <c r="G99" s="194"/>
      <c r="H99" s="194"/>
      <c r="I99" s="195"/>
      <c r="J99" s="196">
        <f>J127</f>
        <v>0</v>
      </c>
      <c r="K99" s="192"/>
      <c r="L99" s="197"/>
    </row>
    <row r="100" spans="2:12" s="8" customFormat="1" ht="24.95" customHeight="1">
      <c r="B100" s="191"/>
      <c r="C100" s="192"/>
      <c r="D100" s="193" t="s">
        <v>4268</v>
      </c>
      <c r="E100" s="194"/>
      <c r="F100" s="194"/>
      <c r="G100" s="194"/>
      <c r="H100" s="194"/>
      <c r="I100" s="195"/>
      <c r="J100" s="196">
        <f>J134</f>
        <v>0</v>
      </c>
      <c r="K100" s="192"/>
      <c r="L100" s="197"/>
    </row>
    <row r="101" spans="2:12" s="8" customFormat="1" ht="24.95" customHeight="1">
      <c r="B101" s="191"/>
      <c r="C101" s="192"/>
      <c r="D101" s="193" t="s">
        <v>4269</v>
      </c>
      <c r="E101" s="194"/>
      <c r="F101" s="194"/>
      <c r="G101" s="194"/>
      <c r="H101" s="194"/>
      <c r="I101" s="195"/>
      <c r="J101" s="196">
        <f>J140</f>
        <v>0</v>
      </c>
      <c r="K101" s="192"/>
      <c r="L101" s="197"/>
    </row>
    <row r="102" spans="2:12" s="8" customFormat="1" ht="24.95" customHeight="1">
      <c r="B102" s="191"/>
      <c r="C102" s="192"/>
      <c r="D102" s="193" t="s">
        <v>4270</v>
      </c>
      <c r="E102" s="194"/>
      <c r="F102" s="194"/>
      <c r="G102" s="194"/>
      <c r="H102" s="194"/>
      <c r="I102" s="195"/>
      <c r="J102" s="196">
        <f>J144</f>
        <v>0</v>
      </c>
      <c r="K102" s="192"/>
      <c r="L102" s="197"/>
    </row>
    <row r="103" spans="2:12" s="8" customFormat="1" ht="24.95" customHeight="1">
      <c r="B103" s="191"/>
      <c r="C103" s="192"/>
      <c r="D103" s="193" t="s">
        <v>4271</v>
      </c>
      <c r="E103" s="194"/>
      <c r="F103" s="194"/>
      <c r="G103" s="194"/>
      <c r="H103" s="194"/>
      <c r="I103" s="195"/>
      <c r="J103" s="196">
        <f>J146</f>
        <v>0</v>
      </c>
      <c r="K103" s="192"/>
      <c r="L103" s="197"/>
    </row>
    <row r="104" spans="2:12" s="8" customFormat="1" ht="24.95" customHeight="1">
      <c r="B104" s="191"/>
      <c r="C104" s="192"/>
      <c r="D104" s="193" t="s">
        <v>4272</v>
      </c>
      <c r="E104" s="194"/>
      <c r="F104" s="194"/>
      <c r="G104" s="194"/>
      <c r="H104" s="194"/>
      <c r="I104" s="195"/>
      <c r="J104" s="196">
        <f>J154</f>
        <v>0</v>
      </c>
      <c r="K104" s="192"/>
      <c r="L104" s="197"/>
    </row>
    <row r="105" spans="2:12" s="1" customFormat="1" ht="21.8" customHeight="1">
      <c r="B105" s="37"/>
      <c r="C105" s="38"/>
      <c r="D105" s="38"/>
      <c r="E105" s="38"/>
      <c r="F105" s="38"/>
      <c r="G105" s="38"/>
      <c r="H105" s="38"/>
      <c r="I105" s="148"/>
      <c r="J105" s="38"/>
      <c r="K105" s="38"/>
      <c r="L105" s="42"/>
    </row>
    <row r="106" spans="2:12" s="1" customFormat="1" ht="6.95" customHeight="1">
      <c r="B106" s="60"/>
      <c r="C106" s="61"/>
      <c r="D106" s="61"/>
      <c r="E106" s="61"/>
      <c r="F106" s="61"/>
      <c r="G106" s="61"/>
      <c r="H106" s="61"/>
      <c r="I106" s="181"/>
      <c r="J106" s="61"/>
      <c r="K106" s="61"/>
      <c r="L106" s="42"/>
    </row>
    <row r="110" spans="2:12" s="1" customFormat="1" ht="6.95" customHeight="1">
      <c r="B110" s="62"/>
      <c r="C110" s="63"/>
      <c r="D110" s="63"/>
      <c r="E110" s="63"/>
      <c r="F110" s="63"/>
      <c r="G110" s="63"/>
      <c r="H110" s="63"/>
      <c r="I110" s="184"/>
      <c r="J110" s="63"/>
      <c r="K110" s="63"/>
      <c r="L110" s="42"/>
    </row>
    <row r="111" spans="2:12" s="1" customFormat="1" ht="24.95" customHeight="1">
      <c r="B111" s="37"/>
      <c r="C111" s="22" t="s">
        <v>175</v>
      </c>
      <c r="D111" s="38"/>
      <c r="E111" s="38"/>
      <c r="F111" s="38"/>
      <c r="G111" s="38"/>
      <c r="H111" s="38"/>
      <c r="I111" s="148"/>
      <c r="J111" s="38"/>
      <c r="K111" s="38"/>
      <c r="L111" s="42"/>
    </row>
    <row r="112" spans="2:12" s="1" customFormat="1" ht="6.95" customHeight="1">
      <c r="B112" s="37"/>
      <c r="C112" s="38"/>
      <c r="D112" s="38"/>
      <c r="E112" s="38"/>
      <c r="F112" s="38"/>
      <c r="G112" s="38"/>
      <c r="H112" s="38"/>
      <c r="I112" s="148"/>
      <c r="J112" s="38"/>
      <c r="K112" s="38"/>
      <c r="L112" s="42"/>
    </row>
    <row r="113" spans="2:12" s="1" customFormat="1" ht="12" customHeight="1">
      <c r="B113" s="37"/>
      <c r="C113" s="31" t="s">
        <v>16</v>
      </c>
      <c r="D113" s="38"/>
      <c r="E113" s="38"/>
      <c r="F113" s="38"/>
      <c r="G113" s="38"/>
      <c r="H113" s="38"/>
      <c r="I113" s="148"/>
      <c r="J113" s="38"/>
      <c r="K113" s="38"/>
      <c r="L113" s="42"/>
    </row>
    <row r="114" spans="2:12" s="1" customFormat="1" ht="16.5" customHeight="1">
      <c r="B114" s="37"/>
      <c r="C114" s="38"/>
      <c r="D114" s="38"/>
      <c r="E114" s="185" t="str">
        <f>E7</f>
        <v>Modernizace energocentra – TS 1, Krajská zdravotní a.s. – Nemocnice Teplice o.z.</v>
      </c>
      <c r="F114" s="31"/>
      <c r="G114" s="31"/>
      <c r="H114" s="31"/>
      <c r="I114" s="148"/>
      <c r="J114" s="38"/>
      <c r="K114" s="38"/>
      <c r="L114" s="42"/>
    </row>
    <row r="115" spans="2:12" ht="12" customHeight="1">
      <c r="B115" s="20"/>
      <c r="C115" s="31" t="s">
        <v>129</v>
      </c>
      <c r="D115" s="21"/>
      <c r="E115" s="21"/>
      <c r="F115" s="21"/>
      <c r="G115" s="21"/>
      <c r="H115" s="21"/>
      <c r="I115" s="140"/>
      <c r="J115" s="21"/>
      <c r="K115" s="21"/>
      <c r="L115" s="19"/>
    </row>
    <row r="116" spans="2:12" s="1" customFormat="1" ht="16.5" customHeight="1">
      <c r="B116" s="37"/>
      <c r="C116" s="38"/>
      <c r="D116" s="38"/>
      <c r="E116" s="185" t="s">
        <v>3043</v>
      </c>
      <c r="F116" s="38"/>
      <c r="G116" s="38"/>
      <c r="H116" s="38"/>
      <c r="I116" s="148"/>
      <c r="J116" s="38"/>
      <c r="K116" s="38"/>
      <c r="L116" s="42"/>
    </row>
    <row r="117" spans="2:12" s="1" customFormat="1" ht="12" customHeight="1">
      <c r="B117" s="37"/>
      <c r="C117" s="31" t="s">
        <v>131</v>
      </c>
      <c r="D117" s="38"/>
      <c r="E117" s="38"/>
      <c r="F117" s="38"/>
      <c r="G117" s="38"/>
      <c r="H117" s="38"/>
      <c r="I117" s="148"/>
      <c r="J117" s="38"/>
      <c r="K117" s="38"/>
      <c r="L117" s="42"/>
    </row>
    <row r="118" spans="2:12" s="1" customFormat="1" ht="16.5" customHeight="1">
      <c r="B118" s="37"/>
      <c r="C118" s="38"/>
      <c r="D118" s="38"/>
      <c r="E118" s="70" t="str">
        <f>E11</f>
        <v>D2_51_3 - Strojní část – dieselagregát, výfuk</v>
      </c>
      <c r="F118" s="38"/>
      <c r="G118" s="38"/>
      <c r="H118" s="38"/>
      <c r="I118" s="148"/>
      <c r="J118" s="38"/>
      <c r="K118" s="38"/>
      <c r="L118" s="42"/>
    </row>
    <row r="119" spans="2:12" s="1" customFormat="1" ht="6.95" customHeight="1">
      <c r="B119" s="37"/>
      <c r="C119" s="38"/>
      <c r="D119" s="38"/>
      <c r="E119" s="38"/>
      <c r="F119" s="38"/>
      <c r="G119" s="38"/>
      <c r="H119" s="38"/>
      <c r="I119" s="148"/>
      <c r="J119" s="38"/>
      <c r="K119" s="38"/>
      <c r="L119" s="42"/>
    </row>
    <row r="120" spans="2:12" s="1" customFormat="1" ht="12" customHeight="1">
      <c r="B120" s="37"/>
      <c r="C120" s="31" t="s">
        <v>20</v>
      </c>
      <c r="D120" s="38"/>
      <c r="E120" s="38"/>
      <c r="F120" s="26" t="str">
        <f>F14</f>
        <v>Teplice</v>
      </c>
      <c r="G120" s="38"/>
      <c r="H120" s="38"/>
      <c r="I120" s="150" t="s">
        <v>22</v>
      </c>
      <c r="J120" s="73" t="str">
        <f>IF(J14="","",J14)</f>
        <v>5. 4. 2019</v>
      </c>
      <c r="K120" s="38"/>
      <c r="L120" s="42"/>
    </row>
    <row r="121" spans="2:12" s="1" customFormat="1" ht="6.95" customHeight="1">
      <c r="B121" s="37"/>
      <c r="C121" s="38"/>
      <c r="D121" s="38"/>
      <c r="E121" s="38"/>
      <c r="F121" s="38"/>
      <c r="G121" s="38"/>
      <c r="H121" s="38"/>
      <c r="I121" s="148"/>
      <c r="J121" s="38"/>
      <c r="K121" s="38"/>
      <c r="L121" s="42"/>
    </row>
    <row r="122" spans="2:12" s="1" customFormat="1" ht="43.05" customHeight="1">
      <c r="B122" s="37"/>
      <c r="C122" s="31" t="s">
        <v>24</v>
      </c>
      <c r="D122" s="38"/>
      <c r="E122" s="38"/>
      <c r="F122" s="26" t="str">
        <f>E17</f>
        <v>Krajská zdravotní a.s, Ústí nad Labem</v>
      </c>
      <c r="G122" s="38"/>
      <c r="H122" s="38"/>
      <c r="I122" s="150" t="s">
        <v>30</v>
      </c>
      <c r="J122" s="35" t="str">
        <f>E23</f>
        <v>Atelier Penta v.o.s., Mrštíkova 12, Jihlava</v>
      </c>
      <c r="K122" s="38"/>
      <c r="L122" s="42"/>
    </row>
    <row r="123" spans="2:12" s="1" customFormat="1" ht="15.15" customHeight="1">
      <c r="B123" s="37"/>
      <c r="C123" s="31" t="s">
        <v>28</v>
      </c>
      <c r="D123" s="38"/>
      <c r="E123" s="38"/>
      <c r="F123" s="26" t="str">
        <f>IF(E20="","",E20)</f>
        <v>Vyplň údaj</v>
      </c>
      <c r="G123" s="38"/>
      <c r="H123" s="38"/>
      <c r="I123" s="150" t="s">
        <v>33</v>
      </c>
      <c r="J123" s="35" t="str">
        <f>E26</f>
        <v>Hynek Farka</v>
      </c>
      <c r="K123" s="38"/>
      <c r="L123" s="42"/>
    </row>
    <row r="124" spans="2:12" s="1" customFormat="1" ht="10.3" customHeight="1">
      <c r="B124" s="37"/>
      <c r="C124" s="38"/>
      <c r="D124" s="38"/>
      <c r="E124" s="38"/>
      <c r="F124" s="38"/>
      <c r="G124" s="38"/>
      <c r="H124" s="38"/>
      <c r="I124" s="148"/>
      <c r="J124" s="38"/>
      <c r="K124" s="38"/>
      <c r="L124" s="42"/>
    </row>
    <row r="125" spans="2:20" s="10" customFormat="1" ht="29.25" customHeight="1">
      <c r="B125" s="204"/>
      <c r="C125" s="205" t="s">
        <v>176</v>
      </c>
      <c r="D125" s="206" t="s">
        <v>61</v>
      </c>
      <c r="E125" s="206" t="s">
        <v>57</v>
      </c>
      <c r="F125" s="206" t="s">
        <v>58</v>
      </c>
      <c r="G125" s="206" t="s">
        <v>177</v>
      </c>
      <c r="H125" s="206" t="s">
        <v>178</v>
      </c>
      <c r="I125" s="207" t="s">
        <v>179</v>
      </c>
      <c r="J125" s="206" t="s">
        <v>136</v>
      </c>
      <c r="K125" s="208" t="s">
        <v>180</v>
      </c>
      <c r="L125" s="209"/>
      <c r="M125" s="94" t="s">
        <v>1</v>
      </c>
      <c r="N125" s="95" t="s">
        <v>40</v>
      </c>
      <c r="O125" s="95" t="s">
        <v>181</v>
      </c>
      <c r="P125" s="95" t="s">
        <v>182</v>
      </c>
      <c r="Q125" s="95" t="s">
        <v>183</v>
      </c>
      <c r="R125" s="95" t="s">
        <v>184</v>
      </c>
      <c r="S125" s="95" t="s">
        <v>185</v>
      </c>
      <c r="T125" s="96" t="s">
        <v>186</v>
      </c>
    </row>
    <row r="126" spans="2:63" s="1" customFormat="1" ht="22.8" customHeight="1">
      <c r="B126" s="37"/>
      <c r="C126" s="101" t="s">
        <v>187</v>
      </c>
      <c r="D126" s="38"/>
      <c r="E126" s="38"/>
      <c r="F126" s="38"/>
      <c r="G126" s="38"/>
      <c r="H126" s="38"/>
      <c r="I126" s="148"/>
      <c r="J126" s="210">
        <f>BK126</f>
        <v>0</v>
      </c>
      <c r="K126" s="38"/>
      <c r="L126" s="42"/>
      <c r="M126" s="97"/>
      <c r="N126" s="98"/>
      <c r="O126" s="98"/>
      <c r="P126" s="211">
        <f>P127+P134+P140+P144+P146+P154</f>
        <v>0</v>
      </c>
      <c r="Q126" s="98"/>
      <c r="R126" s="211">
        <f>R127+R134+R140+R144+R146+R154</f>
        <v>0</v>
      </c>
      <c r="S126" s="98"/>
      <c r="T126" s="212">
        <f>T127+T134+T140+T144+T146+T154</f>
        <v>0</v>
      </c>
      <c r="AT126" s="16" t="s">
        <v>75</v>
      </c>
      <c r="AU126" s="16" t="s">
        <v>138</v>
      </c>
      <c r="BK126" s="213">
        <f>BK127+BK134+BK140+BK144+BK146+BK154</f>
        <v>0</v>
      </c>
    </row>
    <row r="127" spans="2:63" s="11" customFormat="1" ht="25.9" customHeight="1">
      <c r="B127" s="214"/>
      <c r="C127" s="215"/>
      <c r="D127" s="216" t="s">
        <v>75</v>
      </c>
      <c r="E127" s="217" t="s">
        <v>83</v>
      </c>
      <c r="F127" s="217" t="s">
        <v>4273</v>
      </c>
      <c r="G127" s="215"/>
      <c r="H127" s="215"/>
      <c r="I127" s="218"/>
      <c r="J127" s="219">
        <f>BK127</f>
        <v>0</v>
      </c>
      <c r="K127" s="215"/>
      <c r="L127" s="220"/>
      <c r="M127" s="221"/>
      <c r="N127" s="222"/>
      <c r="O127" s="222"/>
      <c r="P127" s="223">
        <f>SUM(P128:P133)</f>
        <v>0</v>
      </c>
      <c r="Q127" s="222"/>
      <c r="R127" s="223">
        <f>SUM(R128:R133)</f>
        <v>0</v>
      </c>
      <c r="S127" s="222"/>
      <c r="T127" s="224">
        <f>SUM(T128:T133)</f>
        <v>0</v>
      </c>
      <c r="AR127" s="225" t="s">
        <v>83</v>
      </c>
      <c r="AT127" s="226" t="s">
        <v>75</v>
      </c>
      <c r="AU127" s="226" t="s">
        <v>76</v>
      </c>
      <c r="AY127" s="225" t="s">
        <v>190</v>
      </c>
      <c r="BK127" s="227">
        <f>SUM(BK128:BK133)</f>
        <v>0</v>
      </c>
    </row>
    <row r="128" spans="2:65" s="1" customFormat="1" ht="16.5" customHeight="1">
      <c r="B128" s="37"/>
      <c r="C128" s="230" t="s">
        <v>83</v>
      </c>
      <c r="D128" s="230" t="s">
        <v>192</v>
      </c>
      <c r="E128" s="231" t="s">
        <v>242</v>
      </c>
      <c r="F128" s="232" t="s">
        <v>4274</v>
      </c>
      <c r="G128" s="233" t="s">
        <v>1628</v>
      </c>
      <c r="H128" s="234">
        <v>1</v>
      </c>
      <c r="I128" s="235"/>
      <c r="J128" s="236">
        <f>ROUND(I128*H128,2)</f>
        <v>0</v>
      </c>
      <c r="K128" s="232" t="s">
        <v>445</v>
      </c>
      <c r="L128" s="42"/>
      <c r="M128" s="237" t="s">
        <v>1</v>
      </c>
      <c r="N128" s="238" t="s">
        <v>41</v>
      </c>
      <c r="O128" s="85"/>
      <c r="P128" s="239">
        <f>O128*H128</f>
        <v>0</v>
      </c>
      <c r="Q128" s="239">
        <v>0</v>
      </c>
      <c r="R128" s="239">
        <f>Q128*H128</f>
        <v>0</v>
      </c>
      <c r="S128" s="239">
        <v>0</v>
      </c>
      <c r="T128" s="240">
        <f>S128*H128</f>
        <v>0</v>
      </c>
      <c r="AR128" s="241" t="s">
        <v>197</v>
      </c>
      <c r="AT128" s="241" t="s">
        <v>192</v>
      </c>
      <c r="AU128" s="241" t="s">
        <v>83</v>
      </c>
      <c r="AY128" s="16" t="s">
        <v>190</v>
      </c>
      <c r="BE128" s="242">
        <f>IF(N128="základní",J128,0)</f>
        <v>0</v>
      </c>
      <c r="BF128" s="242">
        <f>IF(N128="snížená",J128,0)</f>
        <v>0</v>
      </c>
      <c r="BG128" s="242">
        <f>IF(N128="zákl. přenesená",J128,0)</f>
        <v>0</v>
      </c>
      <c r="BH128" s="242">
        <f>IF(N128="sníž. přenesená",J128,0)</f>
        <v>0</v>
      </c>
      <c r="BI128" s="242">
        <f>IF(N128="nulová",J128,0)</f>
        <v>0</v>
      </c>
      <c r="BJ128" s="16" t="s">
        <v>83</v>
      </c>
      <c r="BK128" s="242">
        <f>ROUND(I128*H128,2)</f>
        <v>0</v>
      </c>
      <c r="BL128" s="16" t="s">
        <v>197</v>
      </c>
      <c r="BM128" s="241" t="s">
        <v>197</v>
      </c>
    </row>
    <row r="129" spans="2:51" s="12" customFormat="1" ht="12">
      <c r="B129" s="243"/>
      <c r="C129" s="244"/>
      <c r="D129" s="245" t="s">
        <v>199</v>
      </c>
      <c r="E129" s="246" t="s">
        <v>1</v>
      </c>
      <c r="F129" s="247" t="s">
        <v>4275</v>
      </c>
      <c r="G129" s="244"/>
      <c r="H129" s="246" t="s">
        <v>1</v>
      </c>
      <c r="I129" s="248"/>
      <c r="J129" s="244"/>
      <c r="K129" s="244"/>
      <c r="L129" s="249"/>
      <c r="M129" s="250"/>
      <c r="N129" s="251"/>
      <c r="O129" s="251"/>
      <c r="P129" s="251"/>
      <c r="Q129" s="251"/>
      <c r="R129" s="251"/>
      <c r="S129" s="251"/>
      <c r="T129" s="252"/>
      <c r="AT129" s="253" t="s">
        <v>199</v>
      </c>
      <c r="AU129" s="253" t="s">
        <v>83</v>
      </c>
      <c r="AV129" s="12" t="s">
        <v>83</v>
      </c>
      <c r="AW129" s="12" t="s">
        <v>32</v>
      </c>
      <c r="AX129" s="12" t="s">
        <v>76</v>
      </c>
      <c r="AY129" s="253" t="s">
        <v>190</v>
      </c>
    </row>
    <row r="130" spans="2:51" s="13" customFormat="1" ht="12">
      <c r="B130" s="254"/>
      <c r="C130" s="255"/>
      <c r="D130" s="245" t="s">
        <v>199</v>
      </c>
      <c r="E130" s="256" t="s">
        <v>1</v>
      </c>
      <c r="F130" s="257" t="s">
        <v>83</v>
      </c>
      <c r="G130" s="255"/>
      <c r="H130" s="258">
        <v>1</v>
      </c>
      <c r="I130" s="259"/>
      <c r="J130" s="255"/>
      <c r="K130" s="255"/>
      <c r="L130" s="260"/>
      <c r="M130" s="261"/>
      <c r="N130" s="262"/>
      <c r="O130" s="262"/>
      <c r="P130" s="262"/>
      <c r="Q130" s="262"/>
      <c r="R130" s="262"/>
      <c r="S130" s="262"/>
      <c r="T130" s="263"/>
      <c r="AT130" s="264" t="s">
        <v>199</v>
      </c>
      <c r="AU130" s="264" t="s">
        <v>83</v>
      </c>
      <c r="AV130" s="13" t="s">
        <v>85</v>
      </c>
      <c r="AW130" s="13" t="s">
        <v>32</v>
      </c>
      <c r="AX130" s="13" t="s">
        <v>76</v>
      </c>
      <c r="AY130" s="264" t="s">
        <v>190</v>
      </c>
    </row>
    <row r="131" spans="2:51" s="14" customFormat="1" ht="12">
      <c r="B131" s="279"/>
      <c r="C131" s="280"/>
      <c r="D131" s="245" t="s">
        <v>199</v>
      </c>
      <c r="E131" s="281" t="s">
        <v>1</v>
      </c>
      <c r="F131" s="282" t="s">
        <v>1922</v>
      </c>
      <c r="G131" s="280"/>
      <c r="H131" s="283">
        <v>1</v>
      </c>
      <c r="I131" s="284"/>
      <c r="J131" s="280"/>
      <c r="K131" s="280"/>
      <c r="L131" s="285"/>
      <c r="M131" s="286"/>
      <c r="N131" s="287"/>
      <c r="O131" s="287"/>
      <c r="P131" s="287"/>
      <c r="Q131" s="287"/>
      <c r="R131" s="287"/>
      <c r="S131" s="287"/>
      <c r="T131" s="288"/>
      <c r="AT131" s="289" t="s">
        <v>199</v>
      </c>
      <c r="AU131" s="289" t="s">
        <v>83</v>
      </c>
      <c r="AV131" s="14" t="s">
        <v>197</v>
      </c>
      <c r="AW131" s="14" t="s">
        <v>32</v>
      </c>
      <c r="AX131" s="14" t="s">
        <v>83</v>
      </c>
      <c r="AY131" s="289" t="s">
        <v>190</v>
      </c>
    </row>
    <row r="132" spans="2:65" s="1" customFormat="1" ht="16.5" customHeight="1">
      <c r="B132" s="37"/>
      <c r="C132" s="230" t="s">
        <v>85</v>
      </c>
      <c r="D132" s="230" t="s">
        <v>192</v>
      </c>
      <c r="E132" s="231" t="s">
        <v>248</v>
      </c>
      <c r="F132" s="232" t="s">
        <v>4276</v>
      </c>
      <c r="G132" s="233" t="s">
        <v>1628</v>
      </c>
      <c r="H132" s="234">
        <v>1</v>
      </c>
      <c r="I132" s="235"/>
      <c r="J132" s="236">
        <f>ROUND(I132*H132,2)</f>
        <v>0</v>
      </c>
      <c r="K132" s="232" t="s">
        <v>445</v>
      </c>
      <c r="L132" s="42"/>
      <c r="M132" s="237" t="s">
        <v>1</v>
      </c>
      <c r="N132" s="238" t="s">
        <v>41</v>
      </c>
      <c r="O132" s="85"/>
      <c r="P132" s="239">
        <f>O132*H132</f>
        <v>0</v>
      </c>
      <c r="Q132" s="239">
        <v>0</v>
      </c>
      <c r="R132" s="239">
        <f>Q132*H132</f>
        <v>0</v>
      </c>
      <c r="S132" s="239">
        <v>0</v>
      </c>
      <c r="T132" s="240">
        <f>S132*H132</f>
        <v>0</v>
      </c>
      <c r="AR132" s="241" t="s">
        <v>197</v>
      </c>
      <c r="AT132" s="241" t="s">
        <v>192</v>
      </c>
      <c r="AU132" s="241" t="s">
        <v>83</v>
      </c>
      <c r="AY132" s="16" t="s">
        <v>190</v>
      </c>
      <c r="BE132" s="242">
        <f>IF(N132="základní",J132,0)</f>
        <v>0</v>
      </c>
      <c r="BF132" s="242">
        <f>IF(N132="snížená",J132,0)</f>
        <v>0</v>
      </c>
      <c r="BG132" s="242">
        <f>IF(N132="zákl. přenesená",J132,0)</f>
        <v>0</v>
      </c>
      <c r="BH132" s="242">
        <f>IF(N132="sníž. přenesená",J132,0)</f>
        <v>0</v>
      </c>
      <c r="BI132" s="242">
        <f>IF(N132="nulová",J132,0)</f>
        <v>0</v>
      </c>
      <c r="BJ132" s="16" t="s">
        <v>83</v>
      </c>
      <c r="BK132" s="242">
        <f>ROUND(I132*H132,2)</f>
        <v>0</v>
      </c>
      <c r="BL132" s="16" t="s">
        <v>197</v>
      </c>
      <c r="BM132" s="241" t="s">
        <v>221</v>
      </c>
    </row>
    <row r="133" spans="2:65" s="1" customFormat="1" ht="16.5" customHeight="1">
      <c r="B133" s="37"/>
      <c r="C133" s="230" t="s">
        <v>207</v>
      </c>
      <c r="D133" s="230" t="s">
        <v>192</v>
      </c>
      <c r="E133" s="231" t="s">
        <v>252</v>
      </c>
      <c r="F133" s="232" t="s">
        <v>4277</v>
      </c>
      <c r="G133" s="233" t="s">
        <v>4278</v>
      </c>
      <c r="H133" s="234">
        <v>1000</v>
      </c>
      <c r="I133" s="235"/>
      <c r="J133" s="236">
        <f>ROUND(I133*H133,2)</f>
        <v>0</v>
      </c>
      <c r="K133" s="232" t="s">
        <v>445</v>
      </c>
      <c r="L133" s="42"/>
      <c r="M133" s="237" t="s">
        <v>1</v>
      </c>
      <c r="N133" s="238" t="s">
        <v>41</v>
      </c>
      <c r="O133" s="85"/>
      <c r="P133" s="239">
        <f>O133*H133</f>
        <v>0</v>
      </c>
      <c r="Q133" s="239">
        <v>0</v>
      </c>
      <c r="R133" s="239">
        <f>Q133*H133</f>
        <v>0</v>
      </c>
      <c r="S133" s="239">
        <v>0</v>
      </c>
      <c r="T133" s="240">
        <f>S133*H133</f>
        <v>0</v>
      </c>
      <c r="AR133" s="241" t="s">
        <v>197</v>
      </c>
      <c r="AT133" s="241" t="s">
        <v>192</v>
      </c>
      <c r="AU133" s="241" t="s">
        <v>83</v>
      </c>
      <c r="AY133" s="16" t="s">
        <v>190</v>
      </c>
      <c r="BE133" s="242">
        <f>IF(N133="základní",J133,0)</f>
        <v>0</v>
      </c>
      <c r="BF133" s="242">
        <f>IF(N133="snížená",J133,0)</f>
        <v>0</v>
      </c>
      <c r="BG133" s="242">
        <f>IF(N133="zákl. přenesená",J133,0)</f>
        <v>0</v>
      </c>
      <c r="BH133" s="242">
        <f>IF(N133="sníž. přenesená",J133,0)</f>
        <v>0</v>
      </c>
      <c r="BI133" s="242">
        <f>IF(N133="nulová",J133,0)</f>
        <v>0</v>
      </c>
      <c r="BJ133" s="16" t="s">
        <v>83</v>
      </c>
      <c r="BK133" s="242">
        <f>ROUND(I133*H133,2)</f>
        <v>0</v>
      </c>
      <c r="BL133" s="16" t="s">
        <v>197</v>
      </c>
      <c r="BM133" s="241" t="s">
        <v>229</v>
      </c>
    </row>
    <row r="134" spans="2:63" s="11" customFormat="1" ht="25.9" customHeight="1">
      <c r="B134" s="214"/>
      <c r="C134" s="215"/>
      <c r="D134" s="216" t="s">
        <v>75</v>
      </c>
      <c r="E134" s="217" t="s">
        <v>85</v>
      </c>
      <c r="F134" s="217" t="s">
        <v>4279</v>
      </c>
      <c r="G134" s="215"/>
      <c r="H134" s="215"/>
      <c r="I134" s="218"/>
      <c r="J134" s="219">
        <f>BK134</f>
        <v>0</v>
      </c>
      <c r="K134" s="215"/>
      <c r="L134" s="220"/>
      <c r="M134" s="221"/>
      <c r="N134" s="222"/>
      <c r="O134" s="222"/>
      <c r="P134" s="223">
        <f>SUM(P135:P139)</f>
        <v>0</v>
      </c>
      <c r="Q134" s="222"/>
      <c r="R134" s="223">
        <f>SUM(R135:R139)</f>
        <v>0</v>
      </c>
      <c r="S134" s="222"/>
      <c r="T134" s="224">
        <f>SUM(T135:T139)</f>
        <v>0</v>
      </c>
      <c r="AR134" s="225" t="s">
        <v>83</v>
      </c>
      <c r="AT134" s="226" t="s">
        <v>75</v>
      </c>
      <c r="AU134" s="226" t="s">
        <v>76</v>
      </c>
      <c r="AY134" s="225" t="s">
        <v>190</v>
      </c>
      <c r="BK134" s="227">
        <f>SUM(BK135:BK139)</f>
        <v>0</v>
      </c>
    </row>
    <row r="135" spans="2:65" s="1" customFormat="1" ht="16.5" customHeight="1">
      <c r="B135" s="37"/>
      <c r="C135" s="230" t="s">
        <v>197</v>
      </c>
      <c r="D135" s="230" t="s">
        <v>192</v>
      </c>
      <c r="E135" s="231" t="s">
        <v>7</v>
      </c>
      <c r="F135" s="232" t="s">
        <v>4280</v>
      </c>
      <c r="G135" s="233" t="s">
        <v>3753</v>
      </c>
      <c r="H135" s="234">
        <v>3</v>
      </c>
      <c r="I135" s="235"/>
      <c r="J135" s="236">
        <f>ROUND(I135*H135,2)</f>
        <v>0</v>
      </c>
      <c r="K135" s="232" t="s">
        <v>445</v>
      </c>
      <c r="L135" s="42"/>
      <c r="M135" s="237" t="s">
        <v>1</v>
      </c>
      <c r="N135" s="238" t="s">
        <v>41</v>
      </c>
      <c r="O135" s="85"/>
      <c r="P135" s="239">
        <f>O135*H135</f>
        <v>0</v>
      </c>
      <c r="Q135" s="239">
        <v>0</v>
      </c>
      <c r="R135" s="239">
        <f>Q135*H135</f>
        <v>0</v>
      </c>
      <c r="S135" s="239">
        <v>0</v>
      </c>
      <c r="T135" s="240">
        <f>S135*H135</f>
        <v>0</v>
      </c>
      <c r="AR135" s="241" t="s">
        <v>197</v>
      </c>
      <c r="AT135" s="241" t="s">
        <v>192</v>
      </c>
      <c r="AU135" s="241" t="s">
        <v>83</v>
      </c>
      <c r="AY135" s="16" t="s">
        <v>190</v>
      </c>
      <c r="BE135" s="242">
        <f>IF(N135="základní",J135,0)</f>
        <v>0</v>
      </c>
      <c r="BF135" s="242">
        <f>IF(N135="snížená",J135,0)</f>
        <v>0</v>
      </c>
      <c r="BG135" s="242">
        <f>IF(N135="zákl. přenesená",J135,0)</f>
        <v>0</v>
      </c>
      <c r="BH135" s="242">
        <f>IF(N135="sníž. přenesená",J135,0)</f>
        <v>0</v>
      </c>
      <c r="BI135" s="242">
        <f>IF(N135="nulová",J135,0)</f>
        <v>0</v>
      </c>
      <c r="BJ135" s="16" t="s">
        <v>83</v>
      </c>
      <c r="BK135" s="242">
        <f>ROUND(I135*H135,2)</f>
        <v>0</v>
      </c>
      <c r="BL135" s="16" t="s">
        <v>197</v>
      </c>
      <c r="BM135" s="241" t="s">
        <v>238</v>
      </c>
    </row>
    <row r="136" spans="2:65" s="1" customFormat="1" ht="16.5" customHeight="1">
      <c r="B136" s="37"/>
      <c r="C136" s="230" t="s">
        <v>217</v>
      </c>
      <c r="D136" s="230" t="s">
        <v>192</v>
      </c>
      <c r="E136" s="231" t="s">
        <v>311</v>
      </c>
      <c r="F136" s="232" t="s">
        <v>4281</v>
      </c>
      <c r="G136" s="233" t="s">
        <v>427</v>
      </c>
      <c r="H136" s="234">
        <v>1</v>
      </c>
      <c r="I136" s="235"/>
      <c r="J136" s="236">
        <f>ROUND(I136*H136,2)</f>
        <v>0</v>
      </c>
      <c r="K136" s="232" t="s">
        <v>445</v>
      </c>
      <c r="L136" s="42"/>
      <c r="M136" s="237" t="s">
        <v>1</v>
      </c>
      <c r="N136" s="238" t="s">
        <v>41</v>
      </c>
      <c r="O136" s="85"/>
      <c r="P136" s="239">
        <f>O136*H136</f>
        <v>0</v>
      </c>
      <c r="Q136" s="239">
        <v>0</v>
      </c>
      <c r="R136" s="239">
        <f>Q136*H136</f>
        <v>0</v>
      </c>
      <c r="S136" s="239">
        <v>0</v>
      </c>
      <c r="T136" s="240">
        <f>S136*H136</f>
        <v>0</v>
      </c>
      <c r="AR136" s="241" t="s">
        <v>197</v>
      </c>
      <c r="AT136" s="241" t="s">
        <v>192</v>
      </c>
      <c r="AU136" s="241" t="s">
        <v>83</v>
      </c>
      <c r="AY136" s="16" t="s">
        <v>190</v>
      </c>
      <c r="BE136" s="242">
        <f>IF(N136="základní",J136,0)</f>
        <v>0</v>
      </c>
      <c r="BF136" s="242">
        <f>IF(N136="snížená",J136,0)</f>
        <v>0</v>
      </c>
      <c r="BG136" s="242">
        <f>IF(N136="zákl. přenesená",J136,0)</f>
        <v>0</v>
      </c>
      <c r="BH136" s="242">
        <f>IF(N136="sníž. přenesená",J136,0)</f>
        <v>0</v>
      </c>
      <c r="BI136" s="242">
        <f>IF(N136="nulová",J136,0)</f>
        <v>0</v>
      </c>
      <c r="BJ136" s="16" t="s">
        <v>83</v>
      </c>
      <c r="BK136" s="242">
        <f>ROUND(I136*H136,2)</f>
        <v>0</v>
      </c>
      <c r="BL136" s="16" t="s">
        <v>197</v>
      </c>
      <c r="BM136" s="241" t="s">
        <v>248</v>
      </c>
    </row>
    <row r="137" spans="2:65" s="1" customFormat="1" ht="16.5" customHeight="1">
      <c r="B137" s="37"/>
      <c r="C137" s="230" t="s">
        <v>221</v>
      </c>
      <c r="D137" s="230" t="s">
        <v>192</v>
      </c>
      <c r="E137" s="231" t="s">
        <v>316</v>
      </c>
      <c r="F137" s="232" t="s">
        <v>4282</v>
      </c>
      <c r="G137" s="233" t="s">
        <v>427</v>
      </c>
      <c r="H137" s="234">
        <v>3</v>
      </c>
      <c r="I137" s="235"/>
      <c r="J137" s="236">
        <f>ROUND(I137*H137,2)</f>
        <v>0</v>
      </c>
      <c r="K137" s="232" t="s">
        <v>445</v>
      </c>
      <c r="L137" s="42"/>
      <c r="M137" s="237" t="s">
        <v>1</v>
      </c>
      <c r="N137" s="238" t="s">
        <v>41</v>
      </c>
      <c r="O137" s="85"/>
      <c r="P137" s="239">
        <f>O137*H137</f>
        <v>0</v>
      </c>
      <c r="Q137" s="239">
        <v>0</v>
      </c>
      <c r="R137" s="239">
        <f>Q137*H137</f>
        <v>0</v>
      </c>
      <c r="S137" s="239">
        <v>0</v>
      </c>
      <c r="T137" s="240">
        <f>S137*H137</f>
        <v>0</v>
      </c>
      <c r="AR137" s="241" t="s">
        <v>197</v>
      </c>
      <c r="AT137" s="241" t="s">
        <v>192</v>
      </c>
      <c r="AU137" s="241" t="s">
        <v>83</v>
      </c>
      <c r="AY137" s="16" t="s">
        <v>190</v>
      </c>
      <c r="BE137" s="242">
        <f>IF(N137="základní",J137,0)</f>
        <v>0</v>
      </c>
      <c r="BF137" s="242">
        <f>IF(N137="snížená",J137,0)</f>
        <v>0</v>
      </c>
      <c r="BG137" s="242">
        <f>IF(N137="zákl. přenesená",J137,0)</f>
        <v>0</v>
      </c>
      <c r="BH137" s="242">
        <f>IF(N137="sníž. přenesená",J137,0)</f>
        <v>0</v>
      </c>
      <c r="BI137" s="242">
        <f>IF(N137="nulová",J137,0)</f>
        <v>0</v>
      </c>
      <c r="BJ137" s="16" t="s">
        <v>83</v>
      </c>
      <c r="BK137" s="242">
        <f>ROUND(I137*H137,2)</f>
        <v>0</v>
      </c>
      <c r="BL137" s="16" t="s">
        <v>197</v>
      </c>
      <c r="BM137" s="241" t="s">
        <v>261</v>
      </c>
    </row>
    <row r="138" spans="2:65" s="1" customFormat="1" ht="16.5" customHeight="1">
      <c r="B138" s="37"/>
      <c r="C138" s="230" t="s">
        <v>225</v>
      </c>
      <c r="D138" s="230" t="s">
        <v>192</v>
      </c>
      <c r="E138" s="231" t="s">
        <v>324</v>
      </c>
      <c r="F138" s="232" t="s">
        <v>4283</v>
      </c>
      <c r="G138" s="233" t="s">
        <v>1628</v>
      </c>
      <c r="H138" s="234">
        <v>1</v>
      </c>
      <c r="I138" s="235"/>
      <c r="J138" s="236">
        <f>ROUND(I138*H138,2)</f>
        <v>0</v>
      </c>
      <c r="K138" s="232" t="s">
        <v>445</v>
      </c>
      <c r="L138" s="42"/>
      <c r="M138" s="237" t="s">
        <v>1</v>
      </c>
      <c r="N138" s="238" t="s">
        <v>41</v>
      </c>
      <c r="O138" s="85"/>
      <c r="P138" s="239">
        <f>O138*H138</f>
        <v>0</v>
      </c>
      <c r="Q138" s="239">
        <v>0</v>
      </c>
      <c r="R138" s="239">
        <f>Q138*H138</f>
        <v>0</v>
      </c>
      <c r="S138" s="239">
        <v>0</v>
      </c>
      <c r="T138" s="240">
        <f>S138*H138</f>
        <v>0</v>
      </c>
      <c r="AR138" s="241" t="s">
        <v>197</v>
      </c>
      <c r="AT138" s="241" t="s">
        <v>192</v>
      </c>
      <c r="AU138" s="241" t="s">
        <v>83</v>
      </c>
      <c r="AY138" s="16" t="s">
        <v>190</v>
      </c>
      <c r="BE138" s="242">
        <f>IF(N138="základní",J138,0)</f>
        <v>0</v>
      </c>
      <c r="BF138" s="242">
        <f>IF(N138="snížená",J138,0)</f>
        <v>0</v>
      </c>
      <c r="BG138" s="242">
        <f>IF(N138="zákl. přenesená",J138,0)</f>
        <v>0</v>
      </c>
      <c r="BH138" s="242">
        <f>IF(N138="sníž. přenesená",J138,0)</f>
        <v>0</v>
      </c>
      <c r="BI138" s="242">
        <f>IF(N138="nulová",J138,0)</f>
        <v>0</v>
      </c>
      <c r="BJ138" s="16" t="s">
        <v>83</v>
      </c>
      <c r="BK138" s="242">
        <f>ROUND(I138*H138,2)</f>
        <v>0</v>
      </c>
      <c r="BL138" s="16" t="s">
        <v>197</v>
      </c>
      <c r="BM138" s="241" t="s">
        <v>272</v>
      </c>
    </row>
    <row r="139" spans="2:65" s="1" customFormat="1" ht="16.5" customHeight="1">
      <c r="B139" s="37"/>
      <c r="C139" s="230" t="s">
        <v>229</v>
      </c>
      <c r="D139" s="230" t="s">
        <v>192</v>
      </c>
      <c r="E139" s="231" t="s">
        <v>329</v>
      </c>
      <c r="F139" s="232" t="s">
        <v>4284</v>
      </c>
      <c r="G139" s="233" t="s">
        <v>1628</v>
      </c>
      <c r="H139" s="234">
        <v>1</v>
      </c>
      <c r="I139" s="235"/>
      <c r="J139" s="236">
        <f>ROUND(I139*H139,2)</f>
        <v>0</v>
      </c>
      <c r="K139" s="232" t="s">
        <v>445</v>
      </c>
      <c r="L139" s="42"/>
      <c r="M139" s="237" t="s">
        <v>1</v>
      </c>
      <c r="N139" s="238" t="s">
        <v>41</v>
      </c>
      <c r="O139" s="85"/>
      <c r="P139" s="239">
        <f>O139*H139</f>
        <v>0</v>
      </c>
      <c r="Q139" s="239">
        <v>0</v>
      </c>
      <c r="R139" s="239">
        <f>Q139*H139</f>
        <v>0</v>
      </c>
      <c r="S139" s="239">
        <v>0</v>
      </c>
      <c r="T139" s="240">
        <f>S139*H139</f>
        <v>0</v>
      </c>
      <c r="AR139" s="241" t="s">
        <v>197</v>
      </c>
      <c r="AT139" s="241" t="s">
        <v>192</v>
      </c>
      <c r="AU139" s="241" t="s">
        <v>83</v>
      </c>
      <c r="AY139" s="16" t="s">
        <v>190</v>
      </c>
      <c r="BE139" s="242">
        <f>IF(N139="základní",J139,0)</f>
        <v>0</v>
      </c>
      <c r="BF139" s="242">
        <f>IF(N139="snížená",J139,0)</f>
        <v>0</v>
      </c>
      <c r="BG139" s="242">
        <f>IF(N139="zákl. přenesená",J139,0)</f>
        <v>0</v>
      </c>
      <c r="BH139" s="242">
        <f>IF(N139="sníž. přenesená",J139,0)</f>
        <v>0</v>
      </c>
      <c r="BI139" s="242">
        <f>IF(N139="nulová",J139,0)</f>
        <v>0</v>
      </c>
      <c r="BJ139" s="16" t="s">
        <v>83</v>
      </c>
      <c r="BK139" s="242">
        <f>ROUND(I139*H139,2)</f>
        <v>0</v>
      </c>
      <c r="BL139" s="16" t="s">
        <v>197</v>
      </c>
      <c r="BM139" s="241" t="s">
        <v>282</v>
      </c>
    </row>
    <row r="140" spans="2:63" s="11" customFormat="1" ht="25.9" customHeight="1">
      <c r="B140" s="214"/>
      <c r="C140" s="215"/>
      <c r="D140" s="216" t="s">
        <v>75</v>
      </c>
      <c r="E140" s="217" t="s">
        <v>207</v>
      </c>
      <c r="F140" s="217" t="s">
        <v>4285</v>
      </c>
      <c r="G140" s="215"/>
      <c r="H140" s="215"/>
      <c r="I140" s="218"/>
      <c r="J140" s="219">
        <f>BK140</f>
        <v>0</v>
      </c>
      <c r="K140" s="215"/>
      <c r="L140" s="220"/>
      <c r="M140" s="221"/>
      <c r="N140" s="222"/>
      <c r="O140" s="222"/>
      <c r="P140" s="223">
        <f>SUM(P141:P143)</f>
        <v>0</v>
      </c>
      <c r="Q140" s="222"/>
      <c r="R140" s="223">
        <f>SUM(R141:R143)</f>
        <v>0</v>
      </c>
      <c r="S140" s="222"/>
      <c r="T140" s="224">
        <f>SUM(T141:T143)</f>
        <v>0</v>
      </c>
      <c r="AR140" s="225" t="s">
        <v>83</v>
      </c>
      <c r="AT140" s="226" t="s">
        <v>75</v>
      </c>
      <c r="AU140" s="226" t="s">
        <v>76</v>
      </c>
      <c r="AY140" s="225" t="s">
        <v>190</v>
      </c>
      <c r="BK140" s="227">
        <f>SUM(BK141:BK143)</f>
        <v>0</v>
      </c>
    </row>
    <row r="141" spans="2:65" s="1" customFormat="1" ht="24" customHeight="1">
      <c r="B141" s="37"/>
      <c r="C141" s="230" t="s">
        <v>233</v>
      </c>
      <c r="D141" s="230" t="s">
        <v>192</v>
      </c>
      <c r="E141" s="231" t="s">
        <v>385</v>
      </c>
      <c r="F141" s="232" t="s">
        <v>4286</v>
      </c>
      <c r="G141" s="233" t="s">
        <v>427</v>
      </c>
      <c r="H141" s="234">
        <v>1</v>
      </c>
      <c r="I141" s="235"/>
      <c r="J141" s="236">
        <f>ROUND(I141*H141,2)</f>
        <v>0</v>
      </c>
      <c r="K141" s="232" t="s">
        <v>445</v>
      </c>
      <c r="L141" s="42"/>
      <c r="M141" s="237" t="s">
        <v>1</v>
      </c>
      <c r="N141" s="238" t="s">
        <v>41</v>
      </c>
      <c r="O141" s="85"/>
      <c r="P141" s="239">
        <f>O141*H141</f>
        <v>0</v>
      </c>
      <c r="Q141" s="239">
        <v>0</v>
      </c>
      <c r="R141" s="239">
        <f>Q141*H141</f>
        <v>0</v>
      </c>
      <c r="S141" s="239">
        <v>0</v>
      </c>
      <c r="T141" s="240">
        <f>S141*H141</f>
        <v>0</v>
      </c>
      <c r="AR141" s="241" t="s">
        <v>197</v>
      </c>
      <c r="AT141" s="241" t="s">
        <v>192</v>
      </c>
      <c r="AU141" s="241" t="s">
        <v>83</v>
      </c>
      <c r="AY141" s="16" t="s">
        <v>190</v>
      </c>
      <c r="BE141" s="242">
        <f>IF(N141="základní",J141,0)</f>
        <v>0</v>
      </c>
      <c r="BF141" s="242">
        <f>IF(N141="snížená",J141,0)</f>
        <v>0</v>
      </c>
      <c r="BG141" s="242">
        <f>IF(N141="zákl. přenesená",J141,0)</f>
        <v>0</v>
      </c>
      <c r="BH141" s="242">
        <f>IF(N141="sníž. přenesená",J141,0)</f>
        <v>0</v>
      </c>
      <c r="BI141" s="242">
        <f>IF(N141="nulová",J141,0)</f>
        <v>0</v>
      </c>
      <c r="BJ141" s="16" t="s">
        <v>83</v>
      </c>
      <c r="BK141" s="242">
        <f>ROUND(I141*H141,2)</f>
        <v>0</v>
      </c>
      <c r="BL141" s="16" t="s">
        <v>197</v>
      </c>
      <c r="BM141" s="241" t="s">
        <v>293</v>
      </c>
    </row>
    <row r="142" spans="2:65" s="1" customFormat="1" ht="24" customHeight="1">
      <c r="B142" s="37"/>
      <c r="C142" s="230" t="s">
        <v>238</v>
      </c>
      <c r="D142" s="230" t="s">
        <v>192</v>
      </c>
      <c r="E142" s="231" t="s">
        <v>390</v>
      </c>
      <c r="F142" s="232" t="s">
        <v>4287</v>
      </c>
      <c r="G142" s="233" t="s">
        <v>427</v>
      </c>
      <c r="H142" s="234">
        <v>1</v>
      </c>
      <c r="I142" s="235"/>
      <c r="J142" s="236">
        <f>ROUND(I142*H142,2)</f>
        <v>0</v>
      </c>
      <c r="K142" s="232" t="s">
        <v>445</v>
      </c>
      <c r="L142" s="42"/>
      <c r="M142" s="237" t="s">
        <v>1</v>
      </c>
      <c r="N142" s="238" t="s">
        <v>41</v>
      </c>
      <c r="O142" s="85"/>
      <c r="P142" s="239">
        <f>O142*H142</f>
        <v>0</v>
      </c>
      <c r="Q142" s="239">
        <v>0</v>
      </c>
      <c r="R142" s="239">
        <f>Q142*H142</f>
        <v>0</v>
      </c>
      <c r="S142" s="239">
        <v>0</v>
      </c>
      <c r="T142" s="240">
        <f>S142*H142</f>
        <v>0</v>
      </c>
      <c r="AR142" s="241" t="s">
        <v>197</v>
      </c>
      <c r="AT142" s="241" t="s">
        <v>192</v>
      </c>
      <c r="AU142" s="241" t="s">
        <v>83</v>
      </c>
      <c r="AY142" s="16" t="s">
        <v>190</v>
      </c>
      <c r="BE142" s="242">
        <f>IF(N142="základní",J142,0)</f>
        <v>0</v>
      </c>
      <c r="BF142" s="242">
        <f>IF(N142="snížená",J142,0)</f>
        <v>0</v>
      </c>
      <c r="BG142" s="242">
        <f>IF(N142="zákl. přenesená",J142,0)</f>
        <v>0</v>
      </c>
      <c r="BH142" s="242">
        <f>IF(N142="sníž. přenesená",J142,0)</f>
        <v>0</v>
      </c>
      <c r="BI142" s="242">
        <f>IF(N142="nulová",J142,0)</f>
        <v>0</v>
      </c>
      <c r="BJ142" s="16" t="s">
        <v>83</v>
      </c>
      <c r="BK142" s="242">
        <f>ROUND(I142*H142,2)</f>
        <v>0</v>
      </c>
      <c r="BL142" s="16" t="s">
        <v>197</v>
      </c>
      <c r="BM142" s="241" t="s">
        <v>311</v>
      </c>
    </row>
    <row r="143" spans="2:65" s="1" customFormat="1" ht="16.5" customHeight="1">
      <c r="B143" s="37"/>
      <c r="C143" s="230" t="s">
        <v>242</v>
      </c>
      <c r="D143" s="230" t="s">
        <v>192</v>
      </c>
      <c r="E143" s="231" t="s">
        <v>395</v>
      </c>
      <c r="F143" s="232" t="s">
        <v>4284</v>
      </c>
      <c r="G143" s="233" t="s">
        <v>1628</v>
      </c>
      <c r="H143" s="234">
        <v>1</v>
      </c>
      <c r="I143" s="235"/>
      <c r="J143" s="236">
        <f>ROUND(I143*H143,2)</f>
        <v>0</v>
      </c>
      <c r="K143" s="232" t="s">
        <v>445</v>
      </c>
      <c r="L143" s="42"/>
      <c r="M143" s="237" t="s">
        <v>1</v>
      </c>
      <c r="N143" s="238" t="s">
        <v>41</v>
      </c>
      <c r="O143" s="85"/>
      <c r="P143" s="239">
        <f>O143*H143</f>
        <v>0</v>
      </c>
      <c r="Q143" s="239">
        <v>0</v>
      </c>
      <c r="R143" s="239">
        <f>Q143*H143</f>
        <v>0</v>
      </c>
      <c r="S143" s="239">
        <v>0</v>
      </c>
      <c r="T143" s="240">
        <f>S143*H143</f>
        <v>0</v>
      </c>
      <c r="AR143" s="241" t="s">
        <v>197</v>
      </c>
      <c r="AT143" s="241" t="s">
        <v>192</v>
      </c>
      <c r="AU143" s="241" t="s">
        <v>83</v>
      </c>
      <c r="AY143" s="16" t="s">
        <v>190</v>
      </c>
      <c r="BE143" s="242">
        <f>IF(N143="základní",J143,0)</f>
        <v>0</v>
      </c>
      <c r="BF143" s="242">
        <f>IF(N143="snížená",J143,0)</f>
        <v>0</v>
      </c>
      <c r="BG143" s="242">
        <f>IF(N143="zákl. přenesená",J143,0)</f>
        <v>0</v>
      </c>
      <c r="BH143" s="242">
        <f>IF(N143="sníž. přenesená",J143,0)</f>
        <v>0</v>
      </c>
      <c r="BI143" s="242">
        <f>IF(N143="nulová",J143,0)</f>
        <v>0</v>
      </c>
      <c r="BJ143" s="16" t="s">
        <v>83</v>
      </c>
      <c r="BK143" s="242">
        <f>ROUND(I143*H143,2)</f>
        <v>0</v>
      </c>
      <c r="BL143" s="16" t="s">
        <v>197</v>
      </c>
      <c r="BM143" s="241" t="s">
        <v>324</v>
      </c>
    </row>
    <row r="144" spans="2:63" s="11" customFormat="1" ht="25.9" customHeight="1">
      <c r="B144" s="214"/>
      <c r="C144" s="215"/>
      <c r="D144" s="216" t="s">
        <v>75</v>
      </c>
      <c r="E144" s="217" t="s">
        <v>197</v>
      </c>
      <c r="F144" s="217" t="s">
        <v>4288</v>
      </c>
      <c r="G144" s="215"/>
      <c r="H144" s="215"/>
      <c r="I144" s="218"/>
      <c r="J144" s="219">
        <f>BK144</f>
        <v>0</v>
      </c>
      <c r="K144" s="215"/>
      <c r="L144" s="220"/>
      <c r="M144" s="221"/>
      <c r="N144" s="222"/>
      <c r="O144" s="222"/>
      <c r="P144" s="223">
        <f>P145</f>
        <v>0</v>
      </c>
      <c r="Q144" s="222"/>
      <c r="R144" s="223">
        <f>R145</f>
        <v>0</v>
      </c>
      <c r="S144" s="222"/>
      <c r="T144" s="224">
        <f>T145</f>
        <v>0</v>
      </c>
      <c r="AR144" s="225" t="s">
        <v>83</v>
      </c>
      <c r="AT144" s="226" t="s">
        <v>75</v>
      </c>
      <c r="AU144" s="226" t="s">
        <v>76</v>
      </c>
      <c r="AY144" s="225" t="s">
        <v>190</v>
      </c>
      <c r="BK144" s="227">
        <f>BK145</f>
        <v>0</v>
      </c>
    </row>
    <row r="145" spans="2:65" s="1" customFormat="1" ht="16.5" customHeight="1">
      <c r="B145" s="37"/>
      <c r="C145" s="230" t="s">
        <v>248</v>
      </c>
      <c r="D145" s="230" t="s">
        <v>192</v>
      </c>
      <c r="E145" s="231" t="s">
        <v>451</v>
      </c>
      <c r="F145" s="232" t="s">
        <v>4289</v>
      </c>
      <c r="G145" s="233" t="s">
        <v>3753</v>
      </c>
      <c r="H145" s="234">
        <v>0.5</v>
      </c>
      <c r="I145" s="235"/>
      <c r="J145" s="236">
        <f>ROUND(I145*H145,2)</f>
        <v>0</v>
      </c>
      <c r="K145" s="232" t="s">
        <v>445</v>
      </c>
      <c r="L145" s="42"/>
      <c r="M145" s="237" t="s">
        <v>1</v>
      </c>
      <c r="N145" s="238" t="s">
        <v>41</v>
      </c>
      <c r="O145" s="85"/>
      <c r="P145" s="239">
        <f>O145*H145</f>
        <v>0</v>
      </c>
      <c r="Q145" s="239">
        <v>0</v>
      </c>
      <c r="R145" s="239">
        <f>Q145*H145</f>
        <v>0</v>
      </c>
      <c r="S145" s="239">
        <v>0</v>
      </c>
      <c r="T145" s="240">
        <f>S145*H145</f>
        <v>0</v>
      </c>
      <c r="AR145" s="241" t="s">
        <v>197</v>
      </c>
      <c r="AT145" s="241" t="s">
        <v>192</v>
      </c>
      <c r="AU145" s="241" t="s">
        <v>83</v>
      </c>
      <c r="AY145" s="16" t="s">
        <v>190</v>
      </c>
      <c r="BE145" s="242">
        <f>IF(N145="základní",J145,0)</f>
        <v>0</v>
      </c>
      <c r="BF145" s="242">
        <f>IF(N145="snížená",J145,0)</f>
        <v>0</v>
      </c>
      <c r="BG145" s="242">
        <f>IF(N145="zákl. přenesená",J145,0)</f>
        <v>0</v>
      </c>
      <c r="BH145" s="242">
        <f>IF(N145="sníž. přenesená",J145,0)</f>
        <v>0</v>
      </c>
      <c r="BI145" s="242">
        <f>IF(N145="nulová",J145,0)</f>
        <v>0</v>
      </c>
      <c r="BJ145" s="16" t="s">
        <v>83</v>
      </c>
      <c r="BK145" s="242">
        <f>ROUND(I145*H145,2)</f>
        <v>0</v>
      </c>
      <c r="BL145" s="16" t="s">
        <v>197</v>
      </c>
      <c r="BM145" s="241" t="s">
        <v>346</v>
      </c>
    </row>
    <row r="146" spans="2:63" s="11" customFormat="1" ht="25.9" customHeight="1">
      <c r="B146" s="214"/>
      <c r="C146" s="215"/>
      <c r="D146" s="216" t="s">
        <v>75</v>
      </c>
      <c r="E146" s="217" t="s">
        <v>217</v>
      </c>
      <c r="F146" s="217" t="s">
        <v>4290</v>
      </c>
      <c r="G146" s="215"/>
      <c r="H146" s="215"/>
      <c r="I146" s="218"/>
      <c r="J146" s="219">
        <f>BK146</f>
        <v>0</v>
      </c>
      <c r="K146" s="215"/>
      <c r="L146" s="220"/>
      <c r="M146" s="221"/>
      <c r="N146" s="222"/>
      <c r="O146" s="222"/>
      <c r="P146" s="223">
        <f>SUM(P147:P153)</f>
        <v>0</v>
      </c>
      <c r="Q146" s="222"/>
      <c r="R146" s="223">
        <f>SUM(R147:R153)</f>
        <v>0</v>
      </c>
      <c r="S146" s="222"/>
      <c r="T146" s="224">
        <f>SUM(T147:T153)</f>
        <v>0</v>
      </c>
      <c r="AR146" s="225" t="s">
        <v>83</v>
      </c>
      <c r="AT146" s="226" t="s">
        <v>75</v>
      </c>
      <c r="AU146" s="226" t="s">
        <v>76</v>
      </c>
      <c r="AY146" s="225" t="s">
        <v>190</v>
      </c>
      <c r="BK146" s="227">
        <f>SUM(BK147:BK153)</f>
        <v>0</v>
      </c>
    </row>
    <row r="147" spans="2:65" s="1" customFormat="1" ht="16.5" customHeight="1">
      <c r="B147" s="37"/>
      <c r="C147" s="230" t="s">
        <v>252</v>
      </c>
      <c r="D147" s="230" t="s">
        <v>192</v>
      </c>
      <c r="E147" s="231" t="s">
        <v>528</v>
      </c>
      <c r="F147" s="232" t="s">
        <v>4289</v>
      </c>
      <c r="G147" s="233" t="s">
        <v>3753</v>
      </c>
      <c r="H147" s="234">
        <v>4</v>
      </c>
      <c r="I147" s="235"/>
      <c r="J147" s="236">
        <f>ROUND(I147*H147,2)</f>
        <v>0</v>
      </c>
      <c r="K147" s="232" t="s">
        <v>445</v>
      </c>
      <c r="L147" s="42"/>
      <c r="M147" s="237" t="s">
        <v>1</v>
      </c>
      <c r="N147" s="238" t="s">
        <v>41</v>
      </c>
      <c r="O147" s="85"/>
      <c r="P147" s="239">
        <f>O147*H147</f>
        <v>0</v>
      </c>
      <c r="Q147" s="239">
        <v>0</v>
      </c>
      <c r="R147" s="239">
        <f>Q147*H147</f>
        <v>0</v>
      </c>
      <c r="S147" s="239">
        <v>0</v>
      </c>
      <c r="T147" s="240">
        <f>S147*H147</f>
        <v>0</v>
      </c>
      <c r="AR147" s="241" t="s">
        <v>197</v>
      </c>
      <c r="AT147" s="241" t="s">
        <v>192</v>
      </c>
      <c r="AU147" s="241" t="s">
        <v>83</v>
      </c>
      <c r="AY147" s="16" t="s">
        <v>190</v>
      </c>
      <c r="BE147" s="242">
        <f>IF(N147="základní",J147,0)</f>
        <v>0</v>
      </c>
      <c r="BF147" s="242">
        <f>IF(N147="snížená",J147,0)</f>
        <v>0</v>
      </c>
      <c r="BG147" s="242">
        <f>IF(N147="zákl. přenesená",J147,0)</f>
        <v>0</v>
      </c>
      <c r="BH147" s="242">
        <f>IF(N147="sníž. přenesená",J147,0)</f>
        <v>0</v>
      </c>
      <c r="BI147" s="242">
        <f>IF(N147="nulová",J147,0)</f>
        <v>0</v>
      </c>
      <c r="BJ147" s="16" t="s">
        <v>83</v>
      </c>
      <c r="BK147" s="242">
        <f>ROUND(I147*H147,2)</f>
        <v>0</v>
      </c>
      <c r="BL147" s="16" t="s">
        <v>197</v>
      </c>
      <c r="BM147" s="241" t="s">
        <v>362</v>
      </c>
    </row>
    <row r="148" spans="2:65" s="1" customFormat="1" ht="16.5" customHeight="1">
      <c r="B148" s="37"/>
      <c r="C148" s="230" t="s">
        <v>261</v>
      </c>
      <c r="D148" s="230" t="s">
        <v>192</v>
      </c>
      <c r="E148" s="231" t="s">
        <v>533</v>
      </c>
      <c r="F148" s="232" t="s">
        <v>4291</v>
      </c>
      <c r="G148" s="233" t="s">
        <v>427</v>
      </c>
      <c r="H148" s="234">
        <v>1</v>
      </c>
      <c r="I148" s="235"/>
      <c r="J148" s="236">
        <f>ROUND(I148*H148,2)</f>
        <v>0</v>
      </c>
      <c r="K148" s="232" t="s">
        <v>445</v>
      </c>
      <c r="L148" s="42"/>
      <c r="M148" s="237" t="s">
        <v>1</v>
      </c>
      <c r="N148" s="238" t="s">
        <v>41</v>
      </c>
      <c r="O148" s="85"/>
      <c r="P148" s="239">
        <f>O148*H148</f>
        <v>0</v>
      </c>
      <c r="Q148" s="239">
        <v>0</v>
      </c>
      <c r="R148" s="239">
        <f>Q148*H148</f>
        <v>0</v>
      </c>
      <c r="S148" s="239">
        <v>0</v>
      </c>
      <c r="T148" s="240">
        <f>S148*H148</f>
        <v>0</v>
      </c>
      <c r="AR148" s="241" t="s">
        <v>197</v>
      </c>
      <c r="AT148" s="241" t="s">
        <v>192</v>
      </c>
      <c r="AU148" s="241" t="s">
        <v>83</v>
      </c>
      <c r="AY148" s="16" t="s">
        <v>190</v>
      </c>
      <c r="BE148" s="242">
        <f>IF(N148="základní",J148,0)</f>
        <v>0</v>
      </c>
      <c r="BF148" s="242">
        <f>IF(N148="snížená",J148,0)</f>
        <v>0</v>
      </c>
      <c r="BG148" s="242">
        <f>IF(N148="zákl. přenesená",J148,0)</f>
        <v>0</v>
      </c>
      <c r="BH148" s="242">
        <f>IF(N148="sníž. přenesená",J148,0)</f>
        <v>0</v>
      </c>
      <c r="BI148" s="242">
        <f>IF(N148="nulová",J148,0)</f>
        <v>0</v>
      </c>
      <c r="BJ148" s="16" t="s">
        <v>83</v>
      </c>
      <c r="BK148" s="242">
        <f>ROUND(I148*H148,2)</f>
        <v>0</v>
      </c>
      <c r="BL148" s="16" t="s">
        <v>197</v>
      </c>
      <c r="BM148" s="241" t="s">
        <v>380</v>
      </c>
    </row>
    <row r="149" spans="2:65" s="1" customFormat="1" ht="16.5" customHeight="1">
      <c r="B149" s="37"/>
      <c r="C149" s="230" t="s">
        <v>8</v>
      </c>
      <c r="D149" s="230" t="s">
        <v>192</v>
      </c>
      <c r="E149" s="231" t="s">
        <v>550</v>
      </c>
      <c r="F149" s="232" t="s">
        <v>4292</v>
      </c>
      <c r="G149" s="233" t="s">
        <v>427</v>
      </c>
      <c r="H149" s="234">
        <v>1</v>
      </c>
      <c r="I149" s="235"/>
      <c r="J149" s="236">
        <f>ROUND(I149*H149,2)</f>
        <v>0</v>
      </c>
      <c r="K149" s="232" t="s">
        <v>445</v>
      </c>
      <c r="L149" s="42"/>
      <c r="M149" s="237" t="s">
        <v>1</v>
      </c>
      <c r="N149" s="238" t="s">
        <v>41</v>
      </c>
      <c r="O149" s="85"/>
      <c r="P149" s="239">
        <f>O149*H149</f>
        <v>0</v>
      </c>
      <c r="Q149" s="239">
        <v>0</v>
      </c>
      <c r="R149" s="239">
        <f>Q149*H149</f>
        <v>0</v>
      </c>
      <c r="S149" s="239">
        <v>0</v>
      </c>
      <c r="T149" s="240">
        <f>S149*H149</f>
        <v>0</v>
      </c>
      <c r="AR149" s="241" t="s">
        <v>197</v>
      </c>
      <c r="AT149" s="241" t="s">
        <v>192</v>
      </c>
      <c r="AU149" s="241" t="s">
        <v>83</v>
      </c>
      <c r="AY149" s="16" t="s">
        <v>190</v>
      </c>
      <c r="BE149" s="242">
        <f>IF(N149="základní",J149,0)</f>
        <v>0</v>
      </c>
      <c r="BF149" s="242">
        <f>IF(N149="snížená",J149,0)</f>
        <v>0</v>
      </c>
      <c r="BG149" s="242">
        <f>IF(N149="zákl. přenesená",J149,0)</f>
        <v>0</v>
      </c>
      <c r="BH149" s="242">
        <f>IF(N149="sníž. přenesená",J149,0)</f>
        <v>0</v>
      </c>
      <c r="BI149" s="242">
        <f>IF(N149="nulová",J149,0)</f>
        <v>0</v>
      </c>
      <c r="BJ149" s="16" t="s">
        <v>83</v>
      </c>
      <c r="BK149" s="242">
        <f>ROUND(I149*H149,2)</f>
        <v>0</v>
      </c>
      <c r="BL149" s="16" t="s">
        <v>197</v>
      </c>
      <c r="BM149" s="241" t="s">
        <v>390</v>
      </c>
    </row>
    <row r="150" spans="2:65" s="1" customFormat="1" ht="24" customHeight="1">
      <c r="B150" s="37"/>
      <c r="C150" s="230" t="s">
        <v>272</v>
      </c>
      <c r="D150" s="230" t="s">
        <v>192</v>
      </c>
      <c r="E150" s="231" t="s">
        <v>554</v>
      </c>
      <c r="F150" s="232" t="s">
        <v>4293</v>
      </c>
      <c r="G150" s="233" t="s">
        <v>427</v>
      </c>
      <c r="H150" s="234">
        <v>1</v>
      </c>
      <c r="I150" s="235"/>
      <c r="J150" s="236">
        <f>ROUND(I150*H150,2)</f>
        <v>0</v>
      </c>
      <c r="K150" s="232" t="s">
        <v>445</v>
      </c>
      <c r="L150" s="42"/>
      <c r="M150" s="237" t="s">
        <v>1</v>
      </c>
      <c r="N150" s="238" t="s">
        <v>41</v>
      </c>
      <c r="O150" s="85"/>
      <c r="P150" s="239">
        <f>O150*H150</f>
        <v>0</v>
      </c>
      <c r="Q150" s="239">
        <v>0</v>
      </c>
      <c r="R150" s="239">
        <f>Q150*H150</f>
        <v>0</v>
      </c>
      <c r="S150" s="239">
        <v>0</v>
      </c>
      <c r="T150" s="240">
        <f>S150*H150</f>
        <v>0</v>
      </c>
      <c r="AR150" s="241" t="s">
        <v>197</v>
      </c>
      <c r="AT150" s="241" t="s">
        <v>192</v>
      </c>
      <c r="AU150" s="241" t="s">
        <v>83</v>
      </c>
      <c r="AY150" s="16" t="s">
        <v>190</v>
      </c>
      <c r="BE150" s="242">
        <f>IF(N150="základní",J150,0)</f>
        <v>0</v>
      </c>
      <c r="BF150" s="242">
        <f>IF(N150="snížená",J150,0)</f>
        <v>0</v>
      </c>
      <c r="BG150" s="242">
        <f>IF(N150="zákl. přenesená",J150,0)</f>
        <v>0</v>
      </c>
      <c r="BH150" s="242">
        <f>IF(N150="sníž. přenesená",J150,0)</f>
        <v>0</v>
      </c>
      <c r="BI150" s="242">
        <f>IF(N150="nulová",J150,0)</f>
        <v>0</v>
      </c>
      <c r="BJ150" s="16" t="s">
        <v>83</v>
      </c>
      <c r="BK150" s="242">
        <f>ROUND(I150*H150,2)</f>
        <v>0</v>
      </c>
      <c r="BL150" s="16" t="s">
        <v>197</v>
      </c>
      <c r="BM150" s="241" t="s">
        <v>401</v>
      </c>
    </row>
    <row r="151" spans="2:65" s="1" customFormat="1" ht="24" customHeight="1">
      <c r="B151" s="37"/>
      <c r="C151" s="230" t="s">
        <v>277</v>
      </c>
      <c r="D151" s="230" t="s">
        <v>192</v>
      </c>
      <c r="E151" s="231" t="s">
        <v>558</v>
      </c>
      <c r="F151" s="232" t="s">
        <v>4294</v>
      </c>
      <c r="G151" s="233" t="s">
        <v>427</v>
      </c>
      <c r="H151" s="234">
        <v>1</v>
      </c>
      <c r="I151" s="235"/>
      <c r="J151" s="236">
        <f>ROUND(I151*H151,2)</f>
        <v>0</v>
      </c>
      <c r="K151" s="232" t="s">
        <v>445</v>
      </c>
      <c r="L151" s="42"/>
      <c r="M151" s="237" t="s">
        <v>1</v>
      </c>
      <c r="N151" s="238" t="s">
        <v>41</v>
      </c>
      <c r="O151" s="85"/>
      <c r="P151" s="239">
        <f>O151*H151</f>
        <v>0</v>
      </c>
      <c r="Q151" s="239">
        <v>0</v>
      </c>
      <c r="R151" s="239">
        <f>Q151*H151</f>
        <v>0</v>
      </c>
      <c r="S151" s="239">
        <v>0</v>
      </c>
      <c r="T151" s="240">
        <f>S151*H151</f>
        <v>0</v>
      </c>
      <c r="AR151" s="241" t="s">
        <v>197</v>
      </c>
      <c r="AT151" s="241" t="s">
        <v>192</v>
      </c>
      <c r="AU151" s="241" t="s">
        <v>83</v>
      </c>
      <c r="AY151" s="16" t="s">
        <v>190</v>
      </c>
      <c r="BE151" s="242">
        <f>IF(N151="základní",J151,0)</f>
        <v>0</v>
      </c>
      <c r="BF151" s="242">
        <f>IF(N151="snížená",J151,0)</f>
        <v>0</v>
      </c>
      <c r="BG151" s="242">
        <f>IF(N151="zákl. přenesená",J151,0)</f>
        <v>0</v>
      </c>
      <c r="BH151" s="242">
        <f>IF(N151="sníž. přenesená",J151,0)</f>
        <v>0</v>
      </c>
      <c r="BI151" s="242">
        <f>IF(N151="nulová",J151,0)</f>
        <v>0</v>
      </c>
      <c r="BJ151" s="16" t="s">
        <v>83</v>
      </c>
      <c r="BK151" s="242">
        <f>ROUND(I151*H151,2)</f>
        <v>0</v>
      </c>
      <c r="BL151" s="16" t="s">
        <v>197</v>
      </c>
      <c r="BM151" s="241" t="s">
        <v>417</v>
      </c>
    </row>
    <row r="152" spans="2:65" s="1" customFormat="1" ht="16.5" customHeight="1">
      <c r="B152" s="37"/>
      <c r="C152" s="230" t="s">
        <v>282</v>
      </c>
      <c r="D152" s="230" t="s">
        <v>192</v>
      </c>
      <c r="E152" s="231" t="s">
        <v>562</v>
      </c>
      <c r="F152" s="232" t="s">
        <v>4283</v>
      </c>
      <c r="G152" s="233" t="s">
        <v>1628</v>
      </c>
      <c r="H152" s="234">
        <v>1</v>
      </c>
      <c r="I152" s="235"/>
      <c r="J152" s="236">
        <f>ROUND(I152*H152,2)</f>
        <v>0</v>
      </c>
      <c r="K152" s="232" t="s">
        <v>445</v>
      </c>
      <c r="L152" s="42"/>
      <c r="M152" s="237" t="s">
        <v>1</v>
      </c>
      <c r="N152" s="238" t="s">
        <v>41</v>
      </c>
      <c r="O152" s="85"/>
      <c r="P152" s="239">
        <f>O152*H152</f>
        <v>0</v>
      </c>
      <c r="Q152" s="239">
        <v>0</v>
      </c>
      <c r="R152" s="239">
        <f>Q152*H152</f>
        <v>0</v>
      </c>
      <c r="S152" s="239">
        <v>0</v>
      </c>
      <c r="T152" s="240">
        <f>S152*H152</f>
        <v>0</v>
      </c>
      <c r="AR152" s="241" t="s">
        <v>197</v>
      </c>
      <c r="AT152" s="241" t="s">
        <v>192</v>
      </c>
      <c r="AU152" s="241" t="s">
        <v>83</v>
      </c>
      <c r="AY152" s="16" t="s">
        <v>190</v>
      </c>
      <c r="BE152" s="242">
        <f>IF(N152="základní",J152,0)</f>
        <v>0</v>
      </c>
      <c r="BF152" s="242">
        <f>IF(N152="snížená",J152,0)</f>
        <v>0</v>
      </c>
      <c r="BG152" s="242">
        <f>IF(N152="zákl. přenesená",J152,0)</f>
        <v>0</v>
      </c>
      <c r="BH152" s="242">
        <f>IF(N152="sníž. přenesená",J152,0)</f>
        <v>0</v>
      </c>
      <c r="BI152" s="242">
        <f>IF(N152="nulová",J152,0)</f>
        <v>0</v>
      </c>
      <c r="BJ152" s="16" t="s">
        <v>83</v>
      </c>
      <c r="BK152" s="242">
        <f>ROUND(I152*H152,2)</f>
        <v>0</v>
      </c>
      <c r="BL152" s="16" t="s">
        <v>197</v>
      </c>
      <c r="BM152" s="241" t="s">
        <v>429</v>
      </c>
    </row>
    <row r="153" spans="2:65" s="1" customFormat="1" ht="16.5" customHeight="1">
      <c r="B153" s="37"/>
      <c r="C153" s="230" t="s">
        <v>286</v>
      </c>
      <c r="D153" s="230" t="s">
        <v>192</v>
      </c>
      <c r="E153" s="231" t="s">
        <v>568</v>
      </c>
      <c r="F153" s="232" t="s">
        <v>4284</v>
      </c>
      <c r="G153" s="233" t="s">
        <v>1628</v>
      </c>
      <c r="H153" s="234">
        <v>1</v>
      </c>
      <c r="I153" s="235"/>
      <c r="J153" s="236">
        <f>ROUND(I153*H153,2)</f>
        <v>0</v>
      </c>
      <c r="K153" s="232" t="s">
        <v>445</v>
      </c>
      <c r="L153" s="42"/>
      <c r="M153" s="237" t="s">
        <v>1</v>
      </c>
      <c r="N153" s="238" t="s">
        <v>41</v>
      </c>
      <c r="O153" s="85"/>
      <c r="P153" s="239">
        <f>O153*H153</f>
        <v>0</v>
      </c>
      <c r="Q153" s="239">
        <v>0</v>
      </c>
      <c r="R153" s="239">
        <f>Q153*H153</f>
        <v>0</v>
      </c>
      <c r="S153" s="239">
        <v>0</v>
      </c>
      <c r="T153" s="240">
        <f>S153*H153</f>
        <v>0</v>
      </c>
      <c r="AR153" s="241" t="s">
        <v>197</v>
      </c>
      <c r="AT153" s="241" t="s">
        <v>192</v>
      </c>
      <c r="AU153" s="241" t="s">
        <v>83</v>
      </c>
      <c r="AY153" s="16" t="s">
        <v>190</v>
      </c>
      <c r="BE153" s="242">
        <f>IF(N153="základní",J153,0)</f>
        <v>0</v>
      </c>
      <c r="BF153" s="242">
        <f>IF(N153="snížená",J153,0)</f>
        <v>0</v>
      </c>
      <c r="BG153" s="242">
        <f>IF(N153="zákl. přenesená",J153,0)</f>
        <v>0</v>
      </c>
      <c r="BH153" s="242">
        <f>IF(N153="sníž. přenesená",J153,0)</f>
        <v>0</v>
      </c>
      <c r="BI153" s="242">
        <f>IF(N153="nulová",J153,0)</f>
        <v>0</v>
      </c>
      <c r="BJ153" s="16" t="s">
        <v>83</v>
      </c>
      <c r="BK153" s="242">
        <f>ROUND(I153*H153,2)</f>
        <v>0</v>
      </c>
      <c r="BL153" s="16" t="s">
        <v>197</v>
      </c>
      <c r="BM153" s="241" t="s">
        <v>442</v>
      </c>
    </row>
    <row r="154" spans="2:63" s="11" customFormat="1" ht="25.9" customHeight="1">
      <c r="B154" s="214"/>
      <c r="C154" s="215"/>
      <c r="D154" s="216" t="s">
        <v>75</v>
      </c>
      <c r="E154" s="217" t="s">
        <v>221</v>
      </c>
      <c r="F154" s="217" t="s">
        <v>4295</v>
      </c>
      <c r="G154" s="215"/>
      <c r="H154" s="215"/>
      <c r="I154" s="218"/>
      <c r="J154" s="219">
        <f>BK154</f>
        <v>0</v>
      </c>
      <c r="K154" s="215"/>
      <c r="L154" s="220"/>
      <c r="M154" s="221"/>
      <c r="N154" s="222"/>
      <c r="O154" s="222"/>
      <c r="P154" s="223">
        <f>SUM(P155:P156)</f>
        <v>0</v>
      </c>
      <c r="Q154" s="222"/>
      <c r="R154" s="223">
        <f>SUM(R155:R156)</f>
        <v>0</v>
      </c>
      <c r="S154" s="222"/>
      <c r="T154" s="224">
        <f>SUM(T155:T156)</f>
        <v>0</v>
      </c>
      <c r="AR154" s="225" t="s">
        <v>83</v>
      </c>
      <c r="AT154" s="226" t="s">
        <v>75</v>
      </c>
      <c r="AU154" s="226" t="s">
        <v>76</v>
      </c>
      <c r="AY154" s="225" t="s">
        <v>190</v>
      </c>
      <c r="BK154" s="227">
        <f>SUM(BK155:BK156)</f>
        <v>0</v>
      </c>
    </row>
    <row r="155" spans="2:65" s="1" customFormat="1" ht="16.5" customHeight="1">
      <c r="B155" s="37"/>
      <c r="C155" s="230" t="s">
        <v>293</v>
      </c>
      <c r="D155" s="230" t="s">
        <v>192</v>
      </c>
      <c r="E155" s="231" t="s">
        <v>4296</v>
      </c>
      <c r="F155" s="232" t="s">
        <v>4297</v>
      </c>
      <c r="G155" s="233" t="s">
        <v>1628</v>
      </c>
      <c r="H155" s="234">
        <v>1</v>
      </c>
      <c r="I155" s="235"/>
      <c r="J155" s="236">
        <f>ROUND(I155*H155,2)</f>
        <v>0</v>
      </c>
      <c r="K155" s="232" t="s">
        <v>445</v>
      </c>
      <c r="L155" s="42"/>
      <c r="M155" s="237" t="s">
        <v>1</v>
      </c>
      <c r="N155" s="238" t="s">
        <v>41</v>
      </c>
      <c r="O155" s="85"/>
      <c r="P155" s="239">
        <f>O155*H155</f>
        <v>0</v>
      </c>
      <c r="Q155" s="239">
        <v>0</v>
      </c>
      <c r="R155" s="239">
        <f>Q155*H155</f>
        <v>0</v>
      </c>
      <c r="S155" s="239">
        <v>0</v>
      </c>
      <c r="T155" s="240">
        <f>S155*H155</f>
        <v>0</v>
      </c>
      <c r="AR155" s="241" t="s">
        <v>197</v>
      </c>
      <c r="AT155" s="241" t="s">
        <v>192</v>
      </c>
      <c r="AU155" s="241" t="s">
        <v>83</v>
      </c>
      <c r="AY155" s="16" t="s">
        <v>190</v>
      </c>
      <c r="BE155" s="242">
        <f>IF(N155="základní",J155,0)</f>
        <v>0</v>
      </c>
      <c r="BF155" s="242">
        <f>IF(N155="snížená",J155,0)</f>
        <v>0</v>
      </c>
      <c r="BG155" s="242">
        <f>IF(N155="zákl. přenesená",J155,0)</f>
        <v>0</v>
      </c>
      <c r="BH155" s="242">
        <f>IF(N155="sníž. přenesená",J155,0)</f>
        <v>0</v>
      </c>
      <c r="BI155" s="242">
        <f>IF(N155="nulová",J155,0)</f>
        <v>0</v>
      </c>
      <c r="BJ155" s="16" t="s">
        <v>83</v>
      </c>
      <c r="BK155" s="242">
        <f>ROUND(I155*H155,2)</f>
        <v>0</v>
      </c>
      <c r="BL155" s="16" t="s">
        <v>197</v>
      </c>
      <c r="BM155" s="241" t="s">
        <v>455</v>
      </c>
    </row>
    <row r="156" spans="2:65" s="1" customFormat="1" ht="36" customHeight="1">
      <c r="B156" s="37"/>
      <c r="C156" s="230" t="s">
        <v>7</v>
      </c>
      <c r="D156" s="230" t="s">
        <v>192</v>
      </c>
      <c r="E156" s="231" t="s">
        <v>4298</v>
      </c>
      <c r="F156" s="232" t="s">
        <v>4299</v>
      </c>
      <c r="G156" s="233" t="s">
        <v>4300</v>
      </c>
      <c r="H156" s="234">
        <v>5</v>
      </c>
      <c r="I156" s="235"/>
      <c r="J156" s="236">
        <f>ROUND(I156*H156,2)</f>
        <v>0</v>
      </c>
      <c r="K156" s="232" t="s">
        <v>1</v>
      </c>
      <c r="L156" s="42"/>
      <c r="M156" s="293" t="s">
        <v>1</v>
      </c>
      <c r="N156" s="294" t="s">
        <v>41</v>
      </c>
      <c r="O156" s="295"/>
      <c r="P156" s="296">
        <f>O156*H156</f>
        <v>0</v>
      </c>
      <c r="Q156" s="296">
        <v>0</v>
      </c>
      <c r="R156" s="296">
        <f>Q156*H156</f>
        <v>0</v>
      </c>
      <c r="S156" s="296">
        <v>0</v>
      </c>
      <c r="T156" s="297">
        <f>S156*H156</f>
        <v>0</v>
      </c>
      <c r="AR156" s="241" t="s">
        <v>197</v>
      </c>
      <c r="AT156" s="241" t="s">
        <v>192</v>
      </c>
      <c r="AU156" s="241" t="s">
        <v>83</v>
      </c>
      <c r="AY156" s="16" t="s">
        <v>190</v>
      </c>
      <c r="BE156" s="242">
        <f>IF(N156="základní",J156,0)</f>
        <v>0</v>
      </c>
      <c r="BF156" s="242">
        <f>IF(N156="snížená",J156,0)</f>
        <v>0</v>
      </c>
      <c r="BG156" s="242">
        <f>IF(N156="zákl. přenesená",J156,0)</f>
        <v>0</v>
      </c>
      <c r="BH156" s="242">
        <f>IF(N156="sníž. přenesená",J156,0)</f>
        <v>0</v>
      </c>
      <c r="BI156" s="242">
        <f>IF(N156="nulová",J156,0)</f>
        <v>0</v>
      </c>
      <c r="BJ156" s="16" t="s">
        <v>83</v>
      </c>
      <c r="BK156" s="242">
        <f>ROUND(I156*H156,2)</f>
        <v>0</v>
      </c>
      <c r="BL156" s="16" t="s">
        <v>197</v>
      </c>
      <c r="BM156" s="241" t="s">
        <v>4301</v>
      </c>
    </row>
    <row r="157" spans="2:12" s="1" customFormat="1" ht="6.95" customHeight="1">
      <c r="B157" s="60"/>
      <c r="C157" s="61"/>
      <c r="D157" s="61"/>
      <c r="E157" s="61"/>
      <c r="F157" s="61"/>
      <c r="G157" s="61"/>
      <c r="H157" s="61"/>
      <c r="I157" s="181"/>
      <c r="J157" s="61"/>
      <c r="K157" s="61"/>
      <c r="L157" s="42"/>
    </row>
  </sheetData>
  <sheetProtection password="CC35" sheet="1" objects="1" scenarios="1" formatColumns="0" formatRows="0" autoFilter="0"/>
  <autoFilter ref="C125:K15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5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120</v>
      </c>
    </row>
    <row r="3" spans="2:46" ht="6.95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19"/>
      <c r="AT3" s="16" t="s">
        <v>85</v>
      </c>
    </row>
    <row r="4" spans="2:46" ht="24.95" customHeight="1">
      <c r="B4" s="19"/>
      <c r="D4" s="144" t="s">
        <v>128</v>
      </c>
      <c r="L4" s="19"/>
      <c r="M4" s="14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6" t="s">
        <v>16</v>
      </c>
      <c r="L6" s="19"/>
    </row>
    <row r="7" spans="2:12" ht="16.5" customHeight="1">
      <c r="B7" s="19"/>
      <c r="E7" s="147" t="str">
        <f>'Rekapitulace stavby'!K6</f>
        <v>Modernizace energocentra – TS 1, Krajská zdravotní a.s. – Nemocnice Teplice o.z.</v>
      </c>
      <c r="F7" s="146"/>
      <c r="G7" s="146"/>
      <c r="H7" s="146"/>
      <c r="L7" s="19"/>
    </row>
    <row r="8" spans="2:12" ht="12" customHeight="1">
      <c r="B8" s="19"/>
      <c r="D8" s="146" t="s">
        <v>129</v>
      </c>
      <c r="L8" s="19"/>
    </row>
    <row r="9" spans="2:12" s="1" customFormat="1" ht="16.5" customHeight="1">
      <c r="B9" s="42"/>
      <c r="E9" s="147" t="s">
        <v>3043</v>
      </c>
      <c r="F9" s="1"/>
      <c r="G9" s="1"/>
      <c r="H9" s="1"/>
      <c r="I9" s="148"/>
      <c r="L9" s="42"/>
    </row>
    <row r="10" spans="2:12" s="1" customFormat="1" ht="12" customHeight="1">
      <c r="B10" s="42"/>
      <c r="D10" s="146" t="s">
        <v>131</v>
      </c>
      <c r="I10" s="148"/>
      <c r="L10" s="42"/>
    </row>
    <row r="11" spans="2:12" s="1" customFormat="1" ht="36.95" customHeight="1">
      <c r="B11" s="42"/>
      <c r="E11" s="149" t="s">
        <v>4302</v>
      </c>
      <c r="F11" s="1"/>
      <c r="G11" s="1"/>
      <c r="H11" s="1"/>
      <c r="I11" s="148"/>
      <c r="L11" s="42"/>
    </row>
    <row r="12" spans="2:12" s="1" customFormat="1" ht="12">
      <c r="B12" s="42"/>
      <c r="I12" s="148"/>
      <c r="L12" s="42"/>
    </row>
    <row r="13" spans="2:12" s="1" customFormat="1" ht="12" customHeight="1">
      <c r="B13" s="42"/>
      <c r="D13" s="146" t="s">
        <v>18</v>
      </c>
      <c r="F13" s="135" t="s">
        <v>1</v>
      </c>
      <c r="I13" s="150" t="s">
        <v>19</v>
      </c>
      <c r="J13" s="135" t="s">
        <v>1</v>
      </c>
      <c r="L13" s="42"/>
    </row>
    <row r="14" spans="2:12" s="1" customFormat="1" ht="12" customHeight="1">
      <c r="B14" s="42"/>
      <c r="D14" s="146" t="s">
        <v>20</v>
      </c>
      <c r="F14" s="135" t="s">
        <v>21</v>
      </c>
      <c r="I14" s="150" t="s">
        <v>22</v>
      </c>
      <c r="J14" s="151" t="str">
        <f>'Rekapitulace stavby'!AN8</f>
        <v>5. 4. 2019</v>
      </c>
      <c r="L14" s="42"/>
    </row>
    <row r="15" spans="2:12" s="1" customFormat="1" ht="10.8" customHeight="1">
      <c r="B15" s="42"/>
      <c r="I15" s="148"/>
      <c r="L15" s="42"/>
    </row>
    <row r="16" spans="2:12" s="1" customFormat="1" ht="12" customHeight="1">
      <c r="B16" s="42"/>
      <c r="D16" s="146" t="s">
        <v>24</v>
      </c>
      <c r="I16" s="150" t="s">
        <v>25</v>
      </c>
      <c r="J16" s="135" t="s">
        <v>1</v>
      </c>
      <c r="L16" s="42"/>
    </row>
    <row r="17" spans="2:12" s="1" customFormat="1" ht="18" customHeight="1">
      <c r="B17" s="42"/>
      <c r="E17" s="135" t="s">
        <v>133</v>
      </c>
      <c r="I17" s="150" t="s">
        <v>27</v>
      </c>
      <c r="J17" s="135" t="s">
        <v>1</v>
      </c>
      <c r="L17" s="42"/>
    </row>
    <row r="18" spans="2:12" s="1" customFormat="1" ht="6.95" customHeight="1">
      <c r="B18" s="42"/>
      <c r="I18" s="148"/>
      <c r="L18" s="42"/>
    </row>
    <row r="19" spans="2:12" s="1" customFormat="1" ht="12" customHeight="1">
      <c r="B19" s="42"/>
      <c r="D19" s="146" t="s">
        <v>28</v>
      </c>
      <c r="I19" s="150" t="s">
        <v>25</v>
      </c>
      <c r="J19" s="32" t="str">
        <f>'Rekapitulace stavby'!AN13</f>
        <v>Vyplň údaj</v>
      </c>
      <c r="L19" s="42"/>
    </row>
    <row r="20" spans="2:12" s="1" customFormat="1" ht="18" customHeight="1">
      <c r="B20" s="42"/>
      <c r="E20" s="32" t="str">
        <f>'Rekapitulace stavby'!E14</f>
        <v>Vyplň údaj</v>
      </c>
      <c r="F20" s="135"/>
      <c r="G20" s="135"/>
      <c r="H20" s="135"/>
      <c r="I20" s="150" t="s">
        <v>27</v>
      </c>
      <c r="J20" s="32" t="str">
        <f>'Rekapitulace stavby'!AN14</f>
        <v>Vyplň údaj</v>
      </c>
      <c r="L20" s="42"/>
    </row>
    <row r="21" spans="2:12" s="1" customFormat="1" ht="6.95" customHeight="1">
      <c r="B21" s="42"/>
      <c r="I21" s="148"/>
      <c r="L21" s="42"/>
    </row>
    <row r="22" spans="2:12" s="1" customFormat="1" ht="12" customHeight="1">
      <c r="B22" s="42"/>
      <c r="D22" s="146" t="s">
        <v>30</v>
      </c>
      <c r="I22" s="150" t="s">
        <v>25</v>
      </c>
      <c r="J22" s="135" t="s">
        <v>1</v>
      </c>
      <c r="L22" s="42"/>
    </row>
    <row r="23" spans="2:12" s="1" customFormat="1" ht="18" customHeight="1">
      <c r="B23" s="42"/>
      <c r="E23" s="135" t="s">
        <v>31</v>
      </c>
      <c r="I23" s="150" t="s">
        <v>27</v>
      </c>
      <c r="J23" s="135" t="s">
        <v>1</v>
      </c>
      <c r="L23" s="42"/>
    </row>
    <row r="24" spans="2:12" s="1" customFormat="1" ht="6.95" customHeight="1">
      <c r="B24" s="42"/>
      <c r="I24" s="148"/>
      <c r="L24" s="42"/>
    </row>
    <row r="25" spans="2:12" s="1" customFormat="1" ht="12" customHeight="1">
      <c r="B25" s="42"/>
      <c r="D25" s="146" t="s">
        <v>33</v>
      </c>
      <c r="I25" s="150" t="s">
        <v>25</v>
      </c>
      <c r="J25" s="135" t="s">
        <v>1</v>
      </c>
      <c r="L25" s="42"/>
    </row>
    <row r="26" spans="2:12" s="1" customFormat="1" ht="18" customHeight="1">
      <c r="B26" s="42"/>
      <c r="E26" s="135" t="s">
        <v>4266</v>
      </c>
      <c r="I26" s="150" t="s">
        <v>27</v>
      </c>
      <c r="J26" s="135" t="s">
        <v>1</v>
      </c>
      <c r="L26" s="42"/>
    </row>
    <row r="27" spans="2:12" s="1" customFormat="1" ht="6.95" customHeight="1">
      <c r="B27" s="42"/>
      <c r="I27" s="148"/>
      <c r="L27" s="42"/>
    </row>
    <row r="28" spans="2:12" s="1" customFormat="1" ht="12" customHeight="1">
      <c r="B28" s="42"/>
      <c r="D28" s="146" t="s">
        <v>35</v>
      </c>
      <c r="I28" s="148"/>
      <c r="L28" s="42"/>
    </row>
    <row r="29" spans="2:12" s="7" customFormat="1" ht="16.5" customHeight="1">
      <c r="B29" s="152"/>
      <c r="E29" s="153" t="s">
        <v>1</v>
      </c>
      <c r="F29" s="153"/>
      <c r="G29" s="153"/>
      <c r="H29" s="153"/>
      <c r="I29" s="154"/>
      <c r="L29" s="152"/>
    </row>
    <row r="30" spans="2:12" s="1" customFormat="1" ht="6.95" customHeight="1">
      <c r="B30" s="42"/>
      <c r="I30" s="148"/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5"/>
      <c r="J31" s="77"/>
      <c r="K31" s="77"/>
      <c r="L31" s="42"/>
    </row>
    <row r="32" spans="2:12" s="1" customFormat="1" ht="25.4" customHeight="1">
      <c r="B32" s="42"/>
      <c r="D32" s="156" t="s">
        <v>36</v>
      </c>
      <c r="I32" s="148"/>
      <c r="J32" s="157">
        <f>ROUND(J120,2)</f>
        <v>0</v>
      </c>
      <c r="L32" s="42"/>
    </row>
    <row r="33" spans="2:12" s="1" customFormat="1" ht="6.95" customHeight="1">
      <c r="B33" s="42"/>
      <c r="D33" s="77"/>
      <c r="E33" s="77"/>
      <c r="F33" s="77"/>
      <c r="G33" s="77"/>
      <c r="H33" s="77"/>
      <c r="I33" s="155"/>
      <c r="J33" s="77"/>
      <c r="K33" s="77"/>
      <c r="L33" s="42"/>
    </row>
    <row r="34" spans="2:12" s="1" customFormat="1" ht="14.4" customHeight="1">
      <c r="B34" s="42"/>
      <c r="F34" s="158" t="s">
        <v>38</v>
      </c>
      <c r="I34" s="159" t="s">
        <v>37</v>
      </c>
      <c r="J34" s="158" t="s">
        <v>39</v>
      </c>
      <c r="L34" s="42"/>
    </row>
    <row r="35" spans="2:12" s="1" customFormat="1" ht="14.4" customHeight="1">
      <c r="B35" s="42"/>
      <c r="D35" s="160" t="s">
        <v>40</v>
      </c>
      <c r="E35" s="146" t="s">
        <v>41</v>
      </c>
      <c r="F35" s="161">
        <f>ROUND((SUM(BE120:BE153)),2)</f>
        <v>0</v>
      </c>
      <c r="I35" s="162">
        <v>0.21</v>
      </c>
      <c r="J35" s="161">
        <f>ROUND(((SUM(BE120:BE153))*I35),2)</f>
        <v>0</v>
      </c>
      <c r="L35" s="42"/>
    </row>
    <row r="36" spans="2:12" s="1" customFormat="1" ht="14.4" customHeight="1">
      <c r="B36" s="42"/>
      <c r="E36" s="146" t="s">
        <v>42</v>
      </c>
      <c r="F36" s="161">
        <f>ROUND((SUM(BF120:BF153)),2)</f>
        <v>0</v>
      </c>
      <c r="I36" s="162">
        <v>0.15</v>
      </c>
      <c r="J36" s="161">
        <f>ROUND(((SUM(BF120:BF153))*I36),2)</f>
        <v>0</v>
      </c>
      <c r="L36" s="42"/>
    </row>
    <row r="37" spans="2:12" s="1" customFormat="1" ht="14.4" customHeight="1" hidden="1">
      <c r="B37" s="42"/>
      <c r="E37" s="146" t="s">
        <v>43</v>
      </c>
      <c r="F37" s="161">
        <f>ROUND((SUM(BG120:BG153)),2)</f>
        <v>0</v>
      </c>
      <c r="I37" s="162">
        <v>0.21</v>
      </c>
      <c r="J37" s="161">
        <f>0</f>
        <v>0</v>
      </c>
      <c r="L37" s="42"/>
    </row>
    <row r="38" spans="2:12" s="1" customFormat="1" ht="14.4" customHeight="1" hidden="1">
      <c r="B38" s="42"/>
      <c r="E38" s="146" t="s">
        <v>44</v>
      </c>
      <c r="F38" s="161">
        <f>ROUND((SUM(BH120:BH153)),2)</f>
        <v>0</v>
      </c>
      <c r="I38" s="162">
        <v>0.15</v>
      </c>
      <c r="J38" s="161">
        <f>0</f>
        <v>0</v>
      </c>
      <c r="L38" s="42"/>
    </row>
    <row r="39" spans="2:12" s="1" customFormat="1" ht="14.4" customHeight="1" hidden="1">
      <c r="B39" s="42"/>
      <c r="E39" s="146" t="s">
        <v>45</v>
      </c>
      <c r="F39" s="161">
        <f>ROUND((SUM(BI120:BI153)),2)</f>
        <v>0</v>
      </c>
      <c r="I39" s="162">
        <v>0</v>
      </c>
      <c r="J39" s="161">
        <f>0</f>
        <v>0</v>
      </c>
      <c r="L39" s="42"/>
    </row>
    <row r="40" spans="2:12" s="1" customFormat="1" ht="6.95" customHeight="1">
      <c r="B40" s="42"/>
      <c r="I40" s="148"/>
      <c r="L40" s="42"/>
    </row>
    <row r="41" spans="2:12" s="1" customFormat="1" ht="25.4" customHeight="1">
      <c r="B41" s="42"/>
      <c r="C41" s="163"/>
      <c r="D41" s="164" t="s">
        <v>46</v>
      </c>
      <c r="E41" s="165"/>
      <c r="F41" s="165"/>
      <c r="G41" s="166" t="s">
        <v>47</v>
      </c>
      <c r="H41" s="167" t="s">
        <v>48</v>
      </c>
      <c r="I41" s="168"/>
      <c r="J41" s="169">
        <f>SUM(J32:J39)</f>
        <v>0</v>
      </c>
      <c r="K41" s="170"/>
      <c r="L41" s="42"/>
    </row>
    <row r="42" spans="2:12" s="1" customFormat="1" ht="14.4" customHeight="1">
      <c r="B42" s="42"/>
      <c r="I42" s="148"/>
      <c r="L42" s="42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1" t="s">
        <v>49</v>
      </c>
      <c r="E50" s="172"/>
      <c r="F50" s="172"/>
      <c r="G50" s="171" t="s">
        <v>50</v>
      </c>
      <c r="H50" s="172"/>
      <c r="I50" s="173"/>
      <c r="J50" s="172"/>
      <c r="K50" s="172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4" t="s">
        <v>51</v>
      </c>
      <c r="E61" s="175"/>
      <c r="F61" s="176" t="s">
        <v>52</v>
      </c>
      <c r="G61" s="174" t="s">
        <v>51</v>
      </c>
      <c r="H61" s="175"/>
      <c r="I61" s="177"/>
      <c r="J61" s="178" t="s">
        <v>52</v>
      </c>
      <c r="K61" s="175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1" t="s">
        <v>53</v>
      </c>
      <c r="E65" s="172"/>
      <c r="F65" s="172"/>
      <c r="G65" s="171" t="s">
        <v>54</v>
      </c>
      <c r="H65" s="172"/>
      <c r="I65" s="173"/>
      <c r="J65" s="172"/>
      <c r="K65" s="172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4" t="s">
        <v>51</v>
      </c>
      <c r="E76" s="175"/>
      <c r="F76" s="176" t="s">
        <v>52</v>
      </c>
      <c r="G76" s="174" t="s">
        <v>51</v>
      </c>
      <c r="H76" s="175"/>
      <c r="I76" s="177"/>
      <c r="J76" s="178" t="s">
        <v>52</v>
      </c>
      <c r="K76" s="175"/>
      <c r="L76" s="42"/>
    </row>
    <row r="77" spans="2:12" s="1" customFormat="1" ht="14.4" customHeight="1"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42"/>
    </row>
    <row r="81" spans="2:12" s="1" customFormat="1" ht="6.95" customHeight="1"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42"/>
    </row>
    <row r="82" spans="2:12" s="1" customFormat="1" ht="24.95" customHeight="1">
      <c r="B82" s="37"/>
      <c r="C82" s="22" t="s">
        <v>134</v>
      </c>
      <c r="D82" s="38"/>
      <c r="E82" s="38"/>
      <c r="F82" s="38"/>
      <c r="G82" s="38"/>
      <c r="H82" s="38"/>
      <c r="I82" s="148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8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8"/>
      <c r="J84" s="38"/>
      <c r="K84" s="38"/>
      <c r="L84" s="42"/>
    </row>
    <row r="85" spans="2:12" s="1" customFormat="1" ht="16.5" customHeight="1">
      <c r="B85" s="37"/>
      <c r="C85" s="38"/>
      <c r="D85" s="38"/>
      <c r="E85" s="185" t="str">
        <f>E7</f>
        <v>Modernizace energocentra – TS 1, Krajská zdravotní a.s. – Nemocnice Teplice o.z.</v>
      </c>
      <c r="F85" s="31"/>
      <c r="G85" s="31"/>
      <c r="H85" s="31"/>
      <c r="I85" s="148"/>
      <c r="J85" s="38"/>
      <c r="K85" s="38"/>
      <c r="L85" s="42"/>
    </row>
    <row r="86" spans="2:12" ht="12" customHeight="1">
      <c r="B86" s="20"/>
      <c r="C86" s="31" t="s">
        <v>129</v>
      </c>
      <c r="D86" s="21"/>
      <c r="E86" s="21"/>
      <c r="F86" s="21"/>
      <c r="G86" s="21"/>
      <c r="H86" s="21"/>
      <c r="I86" s="140"/>
      <c r="J86" s="21"/>
      <c r="K86" s="21"/>
      <c r="L86" s="19"/>
    </row>
    <row r="87" spans="2:12" s="1" customFormat="1" ht="16.5" customHeight="1">
      <c r="B87" s="37"/>
      <c r="C87" s="38"/>
      <c r="D87" s="38"/>
      <c r="E87" s="185" t="s">
        <v>3043</v>
      </c>
      <c r="F87" s="38"/>
      <c r="G87" s="38"/>
      <c r="H87" s="38"/>
      <c r="I87" s="148"/>
      <c r="J87" s="38"/>
      <c r="K87" s="38"/>
      <c r="L87" s="42"/>
    </row>
    <row r="88" spans="2:12" s="1" customFormat="1" ht="12" customHeight="1">
      <c r="B88" s="37"/>
      <c r="C88" s="31" t="s">
        <v>131</v>
      </c>
      <c r="D88" s="38"/>
      <c r="E88" s="38"/>
      <c r="F88" s="38"/>
      <c r="G88" s="38"/>
      <c r="H88" s="38"/>
      <c r="I88" s="148"/>
      <c r="J88" s="38"/>
      <c r="K88" s="38"/>
      <c r="L88" s="42"/>
    </row>
    <row r="89" spans="2:12" s="1" customFormat="1" ht="16.5" customHeight="1">
      <c r="B89" s="37"/>
      <c r="C89" s="38"/>
      <c r="D89" s="38"/>
      <c r="E89" s="70" t="str">
        <f>E11</f>
        <v>D2_51_4 - Vzduchotechnika DA</v>
      </c>
      <c r="F89" s="38"/>
      <c r="G89" s="38"/>
      <c r="H89" s="38"/>
      <c r="I89" s="148"/>
      <c r="J89" s="38"/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8"/>
      <c r="J90" s="38"/>
      <c r="K90" s="38"/>
      <c r="L90" s="42"/>
    </row>
    <row r="91" spans="2:12" s="1" customFormat="1" ht="12" customHeight="1">
      <c r="B91" s="37"/>
      <c r="C91" s="31" t="s">
        <v>20</v>
      </c>
      <c r="D91" s="38"/>
      <c r="E91" s="38"/>
      <c r="F91" s="26" t="str">
        <f>F14</f>
        <v>Teplice</v>
      </c>
      <c r="G91" s="38"/>
      <c r="H91" s="38"/>
      <c r="I91" s="150" t="s">
        <v>22</v>
      </c>
      <c r="J91" s="73" t="str">
        <f>IF(J14="","",J14)</f>
        <v>5. 4. 2019</v>
      </c>
      <c r="K91" s="38"/>
      <c r="L91" s="42"/>
    </row>
    <row r="92" spans="2:12" s="1" customFormat="1" ht="6.95" customHeight="1">
      <c r="B92" s="37"/>
      <c r="C92" s="38"/>
      <c r="D92" s="38"/>
      <c r="E92" s="38"/>
      <c r="F92" s="38"/>
      <c r="G92" s="38"/>
      <c r="H92" s="38"/>
      <c r="I92" s="148"/>
      <c r="J92" s="38"/>
      <c r="K92" s="38"/>
      <c r="L92" s="42"/>
    </row>
    <row r="93" spans="2:12" s="1" customFormat="1" ht="43.05" customHeight="1">
      <c r="B93" s="37"/>
      <c r="C93" s="31" t="s">
        <v>24</v>
      </c>
      <c r="D93" s="38"/>
      <c r="E93" s="38"/>
      <c r="F93" s="26" t="str">
        <f>E17</f>
        <v>Krajská zdravotní a.s, Ústí nad Labem</v>
      </c>
      <c r="G93" s="38"/>
      <c r="H93" s="38"/>
      <c r="I93" s="150" t="s">
        <v>30</v>
      </c>
      <c r="J93" s="35" t="str">
        <f>E23</f>
        <v>Atelier Penta v.o.s., Mrštíkova 12, Jihlava</v>
      </c>
      <c r="K93" s="38"/>
      <c r="L93" s="42"/>
    </row>
    <row r="94" spans="2:12" s="1" customFormat="1" ht="15.15" customHeight="1">
      <c r="B94" s="37"/>
      <c r="C94" s="31" t="s">
        <v>28</v>
      </c>
      <c r="D94" s="38"/>
      <c r="E94" s="38"/>
      <c r="F94" s="26" t="str">
        <f>IF(E20="","",E20)</f>
        <v>Vyplň údaj</v>
      </c>
      <c r="G94" s="38"/>
      <c r="H94" s="38"/>
      <c r="I94" s="150" t="s">
        <v>33</v>
      </c>
      <c r="J94" s="35" t="str">
        <f>E26</f>
        <v>Hynek Farka</v>
      </c>
      <c r="K94" s="3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8"/>
      <c r="J95" s="38"/>
      <c r="K95" s="38"/>
      <c r="L95" s="42"/>
    </row>
    <row r="96" spans="2:12" s="1" customFormat="1" ht="29.25" customHeight="1">
      <c r="B96" s="37"/>
      <c r="C96" s="186" t="s">
        <v>135</v>
      </c>
      <c r="D96" s="187"/>
      <c r="E96" s="187"/>
      <c r="F96" s="187"/>
      <c r="G96" s="187"/>
      <c r="H96" s="187"/>
      <c r="I96" s="188"/>
      <c r="J96" s="189" t="s">
        <v>136</v>
      </c>
      <c r="K96" s="187"/>
      <c r="L96" s="42"/>
    </row>
    <row r="97" spans="2:12" s="1" customFormat="1" ht="10.3" customHeight="1">
      <c r="B97" s="37"/>
      <c r="C97" s="38"/>
      <c r="D97" s="38"/>
      <c r="E97" s="38"/>
      <c r="F97" s="38"/>
      <c r="G97" s="38"/>
      <c r="H97" s="38"/>
      <c r="I97" s="148"/>
      <c r="J97" s="38"/>
      <c r="K97" s="38"/>
      <c r="L97" s="42"/>
    </row>
    <row r="98" spans="2:47" s="1" customFormat="1" ht="22.8" customHeight="1">
      <c r="B98" s="37"/>
      <c r="C98" s="190" t="s">
        <v>137</v>
      </c>
      <c r="D98" s="38"/>
      <c r="E98" s="38"/>
      <c r="F98" s="38"/>
      <c r="G98" s="38"/>
      <c r="H98" s="38"/>
      <c r="I98" s="148"/>
      <c r="J98" s="104">
        <f>J120</f>
        <v>0</v>
      </c>
      <c r="K98" s="38"/>
      <c r="L98" s="42"/>
      <c r="AU98" s="16" t="s">
        <v>138</v>
      </c>
    </row>
    <row r="99" spans="2:12" s="1" customFormat="1" ht="21.8" customHeight="1">
      <c r="B99" s="37"/>
      <c r="C99" s="38"/>
      <c r="D99" s="38"/>
      <c r="E99" s="38"/>
      <c r="F99" s="38"/>
      <c r="G99" s="38"/>
      <c r="H99" s="38"/>
      <c r="I99" s="148"/>
      <c r="J99" s="38"/>
      <c r="K99" s="38"/>
      <c r="L99" s="42"/>
    </row>
    <row r="100" spans="2:12" s="1" customFormat="1" ht="6.95" customHeight="1">
      <c r="B100" s="60"/>
      <c r="C100" s="61"/>
      <c r="D100" s="61"/>
      <c r="E100" s="61"/>
      <c r="F100" s="61"/>
      <c r="G100" s="61"/>
      <c r="H100" s="61"/>
      <c r="I100" s="181"/>
      <c r="J100" s="61"/>
      <c r="K100" s="61"/>
      <c r="L100" s="42"/>
    </row>
    <row r="104" spans="2:12" s="1" customFormat="1" ht="6.95" customHeight="1">
      <c r="B104" s="62"/>
      <c r="C104" s="63"/>
      <c r="D104" s="63"/>
      <c r="E104" s="63"/>
      <c r="F104" s="63"/>
      <c r="G104" s="63"/>
      <c r="H104" s="63"/>
      <c r="I104" s="184"/>
      <c r="J104" s="63"/>
      <c r="K104" s="63"/>
      <c r="L104" s="42"/>
    </row>
    <row r="105" spans="2:12" s="1" customFormat="1" ht="24.95" customHeight="1">
      <c r="B105" s="37"/>
      <c r="C105" s="22" t="s">
        <v>175</v>
      </c>
      <c r="D105" s="38"/>
      <c r="E105" s="38"/>
      <c r="F105" s="38"/>
      <c r="G105" s="38"/>
      <c r="H105" s="38"/>
      <c r="I105" s="148"/>
      <c r="J105" s="38"/>
      <c r="K105" s="38"/>
      <c r="L105" s="42"/>
    </row>
    <row r="106" spans="2:12" s="1" customFormat="1" ht="6.95" customHeight="1">
      <c r="B106" s="37"/>
      <c r="C106" s="38"/>
      <c r="D106" s="38"/>
      <c r="E106" s="38"/>
      <c r="F106" s="38"/>
      <c r="G106" s="38"/>
      <c r="H106" s="38"/>
      <c r="I106" s="148"/>
      <c r="J106" s="38"/>
      <c r="K106" s="38"/>
      <c r="L106" s="42"/>
    </row>
    <row r="107" spans="2:12" s="1" customFormat="1" ht="12" customHeight="1">
      <c r="B107" s="37"/>
      <c r="C107" s="31" t="s">
        <v>16</v>
      </c>
      <c r="D107" s="38"/>
      <c r="E107" s="38"/>
      <c r="F107" s="38"/>
      <c r="G107" s="38"/>
      <c r="H107" s="38"/>
      <c r="I107" s="148"/>
      <c r="J107" s="38"/>
      <c r="K107" s="38"/>
      <c r="L107" s="42"/>
    </row>
    <row r="108" spans="2:12" s="1" customFormat="1" ht="16.5" customHeight="1">
      <c r="B108" s="37"/>
      <c r="C108" s="38"/>
      <c r="D108" s="38"/>
      <c r="E108" s="185" t="str">
        <f>E7</f>
        <v>Modernizace energocentra – TS 1, Krajská zdravotní a.s. – Nemocnice Teplice o.z.</v>
      </c>
      <c r="F108" s="31"/>
      <c r="G108" s="31"/>
      <c r="H108" s="31"/>
      <c r="I108" s="148"/>
      <c r="J108" s="38"/>
      <c r="K108" s="38"/>
      <c r="L108" s="42"/>
    </row>
    <row r="109" spans="2:12" ht="12" customHeight="1">
      <c r="B109" s="20"/>
      <c r="C109" s="31" t="s">
        <v>129</v>
      </c>
      <c r="D109" s="21"/>
      <c r="E109" s="21"/>
      <c r="F109" s="21"/>
      <c r="G109" s="21"/>
      <c r="H109" s="21"/>
      <c r="I109" s="140"/>
      <c r="J109" s="21"/>
      <c r="K109" s="21"/>
      <c r="L109" s="19"/>
    </row>
    <row r="110" spans="2:12" s="1" customFormat="1" ht="16.5" customHeight="1">
      <c r="B110" s="37"/>
      <c r="C110" s="38"/>
      <c r="D110" s="38"/>
      <c r="E110" s="185" t="s">
        <v>3043</v>
      </c>
      <c r="F110" s="38"/>
      <c r="G110" s="38"/>
      <c r="H110" s="38"/>
      <c r="I110" s="148"/>
      <c r="J110" s="38"/>
      <c r="K110" s="38"/>
      <c r="L110" s="42"/>
    </row>
    <row r="111" spans="2:12" s="1" customFormat="1" ht="12" customHeight="1">
      <c r="B111" s="37"/>
      <c r="C111" s="31" t="s">
        <v>131</v>
      </c>
      <c r="D111" s="38"/>
      <c r="E111" s="38"/>
      <c r="F111" s="38"/>
      <c r="G111" s="38"/>
      <c r="H111" s="38"/>
      <c r="I111" s="148"/>
      <c r="J111" s="38"/>
      <c r="K111" s="38"/>
      <c r="L111" s="42"/>
    </row>
    <row r="112" spans="2:12" s="1" customFormat="1" ht="16.5" customHeight="1">
      <c r="B112" s="37"/>
      <c r="C112" s="38"/>
      <c r="D112" s="38"/>
      <c r="E112" s="70" t="str">
        <f>E11</f>
        <v>D2_51_4 - Vzduchotechnika DA</v>
      </c>
      <c r="F112" s="38"/>
      <c r="G112" s="38"/>
      <c r="H112" s="38"/>
      <c r="I112" s="148"/>
      <c r="J112" s="38"/>
      <c r="K112" s="38"/>
      <c r="L112" s="42"/>
    </row>
    <row r="113" spans="2:12" s="1" customFormat="1" ht="6.95" customHeight="1">
      <c r="B113" s="37"/>
      <c r="C113" s="38"/>
      <c r="D113" s="38"/>
      <c r="E113" s="38"/>
      <c r="F113" s="38"/>
      <c r="G113" s="38"/>
      <c r="H113" s="38"/>
      <c r="I113" s="148"/>
      <c r="J113" s="38"/>
      <c r="K113" s="38"/>
      <c r="L113" s="42"/>
    </row>
    <row r="114" spans="2:12" s="1" customFormat="1" ht="12" customHeight="1">
      <c r="B114" s="37"/>
      <c r="C114" s="31" t="s">
        <v>20</v>
      </c>
      <c r="D114" s="38"/>
      <c r="E114" s="38"/>
      <c r="F114" s="26" t="str">
        <f>F14</f>
        <v>Teplice</v>
      </c>
      <c r="G114" s="38"/>
      <c r="H114" s="38"/>
      <c r="I114" s="150" t="s">
        <v>22</v>
      </c>
      <c r="J114" s="73" t="str">
        <f>IF(J14="","",J14)</f>
        <v>5. 4. 2019</v>
      </c>
      <c r="K114" s="38"/>
      <c r="L114" s="42"/>
    </row>
    <row r="115" spans="2:12" s="1" customFormat="1" ht="6.95" customHeight="1">
      <c r="B115" s="37"/>
      <c r="C115" s="38"/>
      <c r="D115" s="38"/>
      <c r="E115" s="38"/>
      <c r="F115" s="38"/>
      <c r="G115" s="38"/>
      <c r="H115" s="38"/>
      <c r="I115" s="148"/>
      <c r="J115" s="38"/>
      <c r="K115" s="38"/>
      <c r="L115" s="42"/>
    </row>
    <row r="116" spans="2:12" s="1" customFormat="1" ht="43.05" customHeight="1">
      <c r="B116" s="37"/>
      <c r="C116" s="31" t="s">
        <v>24</v>
      </c>
      <c r="D116" s="38"/>
      <c r="E116" s="38"/>
      <c r="F116" s="26" t="str">
        <f>E17</f>
        <v>Krajská zdravotní a.s, Ústí nad Labem</v>
      </c>
      <c r="G116" s="38"/>
      <c r="H116" s="38"/>
      <c r="I116" s="150" t="s">
        <v>30</v>
      </c>
      <c r="J116" s="35" t="str">
        <f>E23</f>
        <v>Atelier Penta v.o.s., Mrštíkova 12, Jihlava</v>
      </c>
      <c r="K116" s="38"/>
      <c r="L116" s="42"/>
    </row>
    <row r="117" spans="2:12" s="1" customFormat="1" ht="15.15" customHeight="1">
      <c r="B117" s="37"/>
      <c r="C117" s="31" t="s">
        <v>28</v>
      </c>
      <c r="D117" s="38"/>
      <c r="E117" s="38"/>
      <c r="F117" s="26" t="str">
        <f>IF(E20="","",E20)</f>
        <v>Vyplň údaj</v>
      </c>
      <c r="G117" s="38"/>
      <c r="H117" s="38"/>
      <c r="I117" s="150" t="s">
        <v>33</v>
      </c>
      <c r="J117" s="35" t="str">
        <f>E26</f>
        <v>Hynek Farka</v>
      </c>
      <c r="K117" s="38"/>
      <c r="L117" s="42"/>
    </row>
    <row r="118" spans="2:12" s="1" customFormat="1" ht="10.3" customHeight="1">
      <c r="B118" s="37"/>
      <c r="C118" s="38"/>
      <c r="D118" s="38"/>
      <c r="E118" s="38"/>
      <c r="F118" s="38"/>
      <c r="G118" s="38"/>
      <c r="H118" s="38"/>
      <c r="I118" s="148"/>
      <c r="J118" s="38"/>
      <c r="K118" s="38"/>
      <c r="L118" s="42"/>
    </row>
    <row r="119" spans="2:20" s="10" customFormat="1" ht="29.25" customHeight="1">
      <c r="B119" s="204"/>
      <c r="C119" s="205" t="s">
        <v>176</v>
      </c>
      <c r="D119" s="206" t="s">
        <v>61</v>
      </c>
      <c r="E119" s="206" t="s">
        <v>57</v>
      </c>
      <c r="F119" s="206" t="s">
        <v>58</v>
      </c>
      <c r="G119" s="206" t="s">
        <v>177</v>
      </c>
      <c r="H119" s="206" t="s">
        <v>178</v>
      </c>
      <c r="I119" s="207" t="s">
        <v>179</v>
      </c>
      <c r="J119" s="206" t="s">
        <v>136</v>
      </c>
      <c r="K119" s="208" t="s">
        <v>180</v>
      </c>
      <c r="L119" s="209"/>
      <c r="M119" s="94" t="s">
        <v>1</v>
      </c>
      <c r="N119" s="95" t="s">
        <v>40</v>
      </c>
      <c r="O119" s="95" t="s">
        <v>181</v>
      </c>
      <c r="P119" s="95" t="s">
        <v>182</v>
      </c>
      <c r="Q119" s="95" t="s">
        <v>183</v>
      </c>
      <c r="R119" s="95" t="s">
        <v>184</v>
      </c>
      <c r="S119" s="95" t="s">
        <v>185</v>
      </c>
      <c r="T119" s="96" t="s">
        <v>186</v>
      </c>
    </row>
    <row r="120" spans="2:63" s="1" customFormat="1" ht="22.8" customHeight="1">
      <c r="B120" s="37"/>
      <c r="C120" s="101" t="s">
        <v>187</v>
      </c>
      <c r="D120" s="38"/>
      <c r="E120" s="38"/>
      <c r="F120" s="38"/>
      <c r="G120" s="38"/>
      <c r="H120" s="38"/>
      <c r="I120" s="148"/>
      <c r="J120" s="210">
        <f>BK120</f>
        <v>0</v>
      </c>
      <c r="K120" s="38"/>
      <c r="L120" s="42"/>
      <c r="M120" s="97"/>
      <c r="N120" s="98"/>
      <c r="O120" s="98"/>
      <c r="P120" s="211">
        <f>SUM(P121:P153)</f>
        <v>0</v>
      </c>
      <c r="Q120" s="98"/>
      <c r="R120" s="211">
        <f>SUM(R121:R153)</f>
        <v>0</v>
      </c>
      <c r="S120" s="98"/>
      <c r="T120" s="212">
        <f>SUM(T121:T153)</f>
        <v>0</v>
      </c>
      <c r="AT120" s="16" t="s">
        <v>75</v>
      </c>
      <c r="AU120" s="16" t="s">
        <v>138</v>
      </c>
      <c r="BK120" s="213">
        <f>SUM(BK121:BK153)</f>
        <v>0</v>
      </c>
    </row>
    <row r="121" spans="2:65" s="1" customFormat="1" ht="24" customHeight="1">
      <c r="B121" s="37"/>
      <c r="C121" s="230" t="s">
        <v>83</v>
      </c>
      <c r="D121" s="230" t="s">
        <v>192</v>
      </c>
      <c r="E121" s="231" t="s">
        <v>4303</v>
      </c>
      <c r="F121" s="232" t="s">
        <v>4304</v>
      </c>
      <c r="G121" s="233" t="s">
        <v>1708</v>
      </c>
      <c r="H121" s="234">
        <v>3</v>
      </c>
      <c r="I121" s="235"/>
      <c r="J121" s="236">
        <f>ROUND(I121*H121,2)</f>
        <v>0</v>
      </c>
      <c r="K121" s="232" t="s">
        <v>445</v>
      </c>
      <c r="L121" s="42"/>
      <c r="M121" s="237" t="s">
        <v>1</v>
      </c>
      <c r="N121" s="238" t="s">
        <v>41</v>
      </c>
      <c r="O121" s="85"/>
      <c r="P121" s="239">
        <f>O121*H121</f>
        <v>0</v>
      </c>
      <c r="Q121" s="239">
        <v>0</v>
      </c>
      <c r="R121" s="239">
        <f>Q121*H121</f>
        <v>0</v>
      </c>
      <c r="S121" s="239">
        <v>0</v>
      </c>
      <c r="T121" s="240">
        <f>S121*H121</f>
        <v>0</v>
      </c>
      <c r="AR121" s="241" t="s">
        <v>197</v>
      </c>
      <c r="AT121" s="241" t="s">
        <v>192</v>
      </c>
      <c r="AU121" s="241" t="s">
        <v>76</v>
      </c>
      <c r="AY121" s="16" t="s">
        <v>190</v>
      </c>
      <c r="BE121" s="242">
        <f>IF(N121="základní",J121,0)</f>
        <v>0</v>
      </c>
      <c r="BF121" s="242">
        <f>IF(N121="snížená",J121,0)</f>
        <v>0</v>
      </c>
      <c r="BG121" s="242">
        <f>IF(N121="zákl. přenesená",J121,0)</f>
        <v>0</v>
      </c>
      <c r="BH121" s="242">
        <f>IF(N121="sníž. přenesená",J121,0)</f>
        <v>0</v>
      </c>
      <c r="BI121" s="242">
        <f>IF(N121="nulová",J121,0)</f>
        <v>0</v>
      </c>
      <c r="BJ121" s="16" t="s">
        <v>83</v>
      </c>
      <c r="BK121" s="242">
        <f>ROUND(I121*H121,2)</f>
        <v>0</v>
      </c>
      <c r="BL121" s="16" t="s">
        <v>197</v>
      </c>
      <c r="BM121" s="241" t="s">
        <v>85</v>
      </c>
    </row>
    <row r="122" spans="2:65" s="1" customFormat="1" ht="24" customHeight="1">
      <c r="B122" s="37"/>
      <c r="C122" s="230" t="s">
        <v>85</v>
      </c>
      <c r="D122" s="230" t="s">
        <v>192</v>
      </c>
      <c r="E122" s="231" t="s">
        <v>4305</v>
      </c>
      <c r="F122" s="232" t="s">
        <v>4306</v>
      </c>
      <c r="G122" s="233" t="s">
        <v>1708</v>
      </c>
      <c r="H122" s="234">
        <v>3</v>
      </c>
      <c r="I122" s="235"/>
      <c r="J122" s="236">
        <f>ROUND(I122*H122,2)</f>
        <v>0</v>
      </c>
      <c r="K122" s="232" t="s">
        <v>445</v>
      </c>
      <c r="L122" s="42"/>
      <c r="M122" s="237" t="s">
        <v>1</v>
      </c>
      <c r="N122" s="238" t="s">
        <v>41</v>
      </c>
      <c r="O122" s="85"/>
      <c r="P122" s="239">
        <f>O122*H122</f>
        <v>0</v>
      </c>
      <c r="Q122" s="239">
        <v>0</v>
      </c>
      <c r="R122" s="239">
        <f>Q122*H122</f>
        <v>0</v>
      </c>
      <c r="S122" s="239">
        <v>0</v>
      </c>
      <c r="T122" s="240">
        <f>S122*H122</f>
        <v>0</v>
      </c>
      <c r="AR122" s="241" t="s">
        <v>197</v>
      </c>
      <c r="AT122" s="241" t="s">
        <v>192</v>
      </c>
      <c r="AU122" s="241" t="s">
        <v>76</v>
      </c>
      <c r="AY122" s="16" t="s">
        <v>190</v>
      </c>
      <c r="BE122" s="242">
        <f>IF(N122="základní",J122,0)</f>
        <v>0</v>
      </c>
      <c r="BF122" s="242">
        <f>IF(N122="snížená",J122,0)</f>
        <v>0</v>
      </c>
      <c r="BG122" s="242">
        <f>IF(N122="zákl. přenesená",J122,0)</f>
        <v>0</v>
      </c>
      <c r="BH122" s="242">
        <f>IF(N122="sníž. přenesená",J122,0)</f>
        <v>0</v>
      </c>
      <c r="BI122" s="242">
        <f>IF(N122="nulová",J122,0)</f>
        <v>0</v>
      </c>
      <c r="BJ122" s="16" t="s">
        <v>83</v>
      </c>
      <c r="BK122" s="242">
        <f>ROUND(I122*H122,2)</f>
        <v>0</v>
      </c>
      <c r="BL122" s="16" t="s">
        <v>197</v>
      </c>
      <c r="BM122" s="241" t="s">
        <v>197</v>
      </c>
    </row>
    <row r="123" spans="2:65" s="1" customFormat="1" ht="36" customHeight="1">
      <c r="B123" s="37"/>
      <c r="C123" s="230" t="s">
        <v>207</v>
      </c>
      <c r="D123" s="230" t="s">
        <v>192</v>
      </c>
      <c r="E123" s="231" t="s">
        <v>4307</v>
      </c>
      <c r="F123" s="232" t="s">
        <v>4308</v>
      </c>
      <c r="G123" s="233" t="s">
        <v>1708</v>
      </c>
      <c r="H123" s="234">
        <v>108</v>
      </c>
      <c r="I123" s="235"/>
      <c r="J123" s="236">
        <f>ROUND(I123*H123,2)</f>
        <v>0</v>
      </c>
      <c r="K123" s="232" t="s">
        <v>445</v>
      </c>
      <c r="L123" s="42"/>
      <c r="M123" s="237" t="s">
        <v>1</v>
      </c>
      <c r="N123" s="238" t="s">
        <v>41</v>
      </c>
      <c r="O123" s="85"/>
      <c r="P123" s="239">
        <f>O123*H123</f>
        <v>0</v>
      </c>
      <c r="Q123" s="239">
        <v>0</v>
      </c>
      <c r="R123" s="239">
        <f>Q123*H123</f>
        <v>0</v>
      </c>
      <c r="S123" s="239">
        <v>0</v>
      </c>
      <c r="T123" s="240">
        <f>S123*H123</f>
        <v>0</v>
      </c>
      <c r="AR123" s="241" t="s">
        <v>197</v>
      </c>
      <c r="AT123" s="241" t="s">
        <v>192</v>
      </c>
      <c r="AU123" s="241" t="s">
        <v>76</v>
      </c>
      <c r="AY123" s="16" t="s">
        <v>190</v>
      </c>
      <c r="BE123" s="242">
        <f>IF(N123="základní",J123,0)</f>
        <v>0</v>
      </c>
      <c r="BF123" s="242">
        <f>IF(N123="snížená",J123,0)</f>
        <v>0</v>
      </c>
      <c r="BG123" s="242">
        <f>IF(N123="zákl. přenesená",J123,0)</f>
        <v>0</v>
      </c>
      <c r="BH123" s="242">
        <f>IF(N123="sníž. přenesená",J123,0)</f>
        <v>0</v>
      </c>
      <c r="BI123" s="242">
        <f>IF(N123="nulová",J123,0)</f>
        <v>0</v>
      </c>
      <c r="BJ123" s="16" t="s">
        <v>83</v>
      </c>
      <c r="BK123" s="242">
        <f>ROUND(I123*H123,2)</f>
        <v>0</v>
      </c>
      <c r="BL123" s="16" t="s">
        <v>197</v>
      </c>
      <c r="BM123" s="241" t="s">
        <v>221</v>
      </c>
    </row>
    <row r="124" spans="2:65" s="1" customFormat="1" ht="24" customHeight="1">
      <c r="B124" s="37"/>
      <c r="C124" s="230" t="s">
        <v>197</v>
      </c>
      <c r="D124" s="230" t="s">
        <v>192</v>
      </c>
      <c r="E124" s="231" t="s">
        <v>4309</v>
      </c>
      <c r="F124" s="232" t="s">
        <v>4310</v>
      </c>
      <c r="G124" s="233" t="s">
        <v>1708</v>
      </c>
      <c r="H124" s="234">
        <v>3</v>
      </c>
      <c r="I124" s="235"/>
      <c r="J124" s="236">
        <f>ROUND(I124*H124,2)</f>
        <v>0</v>
      </c>
      <c r="K124" s="232" t="s">
        <v>445</v>
      </c>
      <c r="L124" s="42"/>
      <c r="M124" s="237" t="s">
        <v>1</v>
      </c>
      <c r="N124" s="238" t="s">
        <v>41</v>
      </c>
      <c r="O124" s="85"/>
      <c r="P124" s="239">
        <f>O124*H124</f>
        <v>0</v>
      </c>
      <c r="Q124" s="239">
        <v>0</v>
      </c>
      <c r="R124" s="239">
        <f>Q124*H124</f>
        <v>0</v>
      </c>
      <c r="S124" s="239">
        <v>0</v>
      </c>
      <c r="T124" s="240">
        <f>S124*H124</f>
        <v>0</v>
      </c>
      <c r="AR124" s="241" t="s">
        <v>197</v>
      </c>
      <c r="AT124" s="241" t="s">
        <v>192</v>
      </c>
      <c r="AU124" s="241" t="s">
        <v>76</v>
      </c>
      <c r="AY124" s="16" t="s">
        <v>190</v>
      </c>
      <c r="BE124" s="242">
        <f>IF(N124="základní",J124,0)</f>
        <v>0</v>
      </c>
      <c r="BF124" s="242">
        <f>IF(N124="snížená",J124,0)</f>
        <v>0</v>
      </c>
      <c r="BG124" s="242">
        <f>IF(N124="zákl. přenesená",J124,0)</f>
        <v>0</v>
      </c>
      <c r="BH124" s="242">
        <f>IF(N124="sníž. přenesená",J124,0)</f>
        <v>0</v>
      </c>
      <c r="BI124" s="242">
        <f>IF(N124="nulová",J124,0)</f>
        <v>0</v>
      </c>
      <c r="BJ124" s="16" t="s">
        <v>83</v>
      </c>
      <c r="BK124" s="242">
        <f>ROUND(I124*H124,2)</f>
        <v>0</v>
      </c>
      <c r="BL124" s="16" t="s">
        <v>197</v>
      </c>
      <c r="BM124" s="241" t="s">
        <v>229</v>
      </c>
    </row>
    <row r="125" spans="2:65" s="1" customFormat="1" ht="24" customHeight="1">
      <c r="B125" s="37"/>
      <c r="C125" s="230" t="s">
        <v>217</v>
      </c>
      <c r="D125" s="230" t="s">
        <v>192</v>
      </c>
      <c r="E125" s="231" t="s">
        <v>4311</v>
      </c>
      <c r="F125" s="232" t="s">
        <v>4312</v>
      </c>
      <c r="G125" s="233" t="s">
        <v>1708</v>
      </c>
      <c r="H125" s="234">
        <v>3</v>
      </c>
      <c r="I125" s="235"/>
      <c r="J125" s="236">
        <f>ROUND(I125*H125,2)</f>
        <v>0</v>
      </c>
      <c r="K125" s="232" t="s">
        <v>445</v>
      </c>
      <c r="L125" s="42"/>
      <c r="M125" s="237" t="s">
        <v>1</v>
      </c>
      <c r="N125" s="238" t="s">
        <v>41</v>
      </c>
      <c r="O125" s="85"/>
      <c r="P125" s="239">
        <f>O125*H125</f>
        <v>0</v>
      </c>
      <c r="Q125" s="239">
        <v>0</v>
      </c>
      <c r="R125" s="239">
        <f>Q125*H125</f>
        <v>0</v>
      </c>
      <c r="S125" s="239">
        <v>0</v>
      </c>
      <c r="T125" s="240">
        <f>S125*H125</f>
        <v>0</v>
      </c>
      <c r="AR125" s="241" t="s">
        <v>197</v>
      </c>
      <c r="AT125" s="241" t="s">
        <v>192</v>
      </c>
      <c r="AU125" s="241" t="s">
        <v>76</v>
      </c>
      <c r="AY125" s="16" t="s">
        <v>190</v>
      </c>
      <c r="BE125" s="242">
        <f>IF(N125="základní",J125,0)</f>
        <v>0</v>
      </c>
      <c r="BF125" s="242">
        <f>IF(N125="snížená",J125,0)</f>
        <v>0</v>
      </c>
      <c r="BG125" s="242">
        <f>IF(N125="zákl. přenesená",J125,0)</f>
        <v>0</v>
      </c>
      <c r="BH125" s="242">
        <f>IF(N125="sníž. přenesená",J125,0)</f>
        <v>0</v>
      </c>
      <c r="BI125" s="242">
        <f>IF(N125="nulová",J125,0)</f>
        <v>0</v>
      </c>
      <c r="BJ125" s="16" t="s">
        <v>83</v>
      </c>
      <c r="BK125" s="242">
        <f>ROUND(I125*H125,2)</f>
        <v>0</v>
      </c>
      <c r="BL125" s="16" t="s">
        <v>197</v>
      </c>
      <c r="BM125" s="241" t="s">
        <v>238</v>
      </c>
    </row>
    <row r="126" spans="2:65" s="1" customFormat="1" ht="24" customHeight="1">
      <c r="B126" s="37"/>
      <c r="C126" s="230" t="s">
        <v>221</v>
      </c>
      <c r="D126" s="230" t="s">
        <v>192</v>
      </c>
      <c r="E126" s="231" t="s">
        <v>4313</v>
      </c>
      <c r="F126" s="232" t="s">
        <v>4314</v>
      </c>
      <c r="G126" s="233" t="s">
        <v>1708</v>
      </c>
      <c r="H126" s="234">
        <v>3</v>
      </c>
      <c r="I126" s="235"/>
      <c r="J126" s="236">
        <f>ROUND(I126*H126,2)</f>
        <v>0</v>
      </c>
      <c r="K126" s="232" t="s">
        <v>445</v>
      </c>
      <c r="L126" s="42"/>
      <c r="M126" s="237" t="s">
        <v>1</v>
      </c>
      <c r="N126" s="238" t="s">
        <v>41</v>
      </c>
      <c r="O126" s="85"/>
      <c r="P126" s="239">
        <f>O126*H126</f>
        <v>0</v>
      </c>
      <c r="Q126" s="239">
        <v>0</v>
      </c>
      <c r="R126" s="239">
        <f>Q126*H126</f>
        <v>0</v>
      </c>
      <c r="S126" s="239">
        <v>0</v>
      </c>
      <c r="T126" s="240">
        <f>S126*H126</f>
        <v>0</v>
      </c>
      <c r="AR126" s="241" t="s">
        <v>197</v>
      </c>
      <c r="AT126" s="241" t="s">
        <v>192</v>
      </c>
      <c r="AU126" s="241" t="s">
        <v>76</v>
      </c>
      <c r="AY126" s="16" t="s">
        <v>190</v>
      </c>
      <c r="BE126" s="242">
        <f>IF(N126="základní",J126,0)</f>
        <v>0</v>
      </c>
      <c r="BF126" s="242">
        <f>IF(N126="snížená",J126,0)</f>
        <v>0</v>
      </c>
      <c r="BG126" s="242">
        <f>IF(N126="zákl. přenesená",J126,0)</f>
        <v>0</v>
      </c>
      <c r="BH126" s="242">
        <f>IF(N126="sníž. přenesená",J126,0)</f>
        <v>0</v>
      </c>
      <c r="BI126" s="242">
        <f>IF(N126="nulová",J126,0)</f>
        <v>0</v>
      </c>
      <c r="BJ126" s="16" t="s">
        <v>83</v>
      </c>
      <c r="BK126" s="242">
        <f>ROUND(I126*H126,2)</f>
        <v>0</v>
      </c>
      <c r="BL126" s="16" t="s">
        <v>197</v>
      </c>
      <c r="BM126" s="241" t="s">
        <v>248</v>
      </c>
    </row>
    <row r="127" spans="2:65" s="1" customFormat="1" ht="36" customHeight="1">
      <c r="B127" s="37"/>
      <c r="C127" s="230" t="s">
        <v>225</v>
      </c>
      <c r="D127" s="230" t="s">
        <v>192</v>
      </c>
      <c r="E127" s="231" t="s">
        <v>4315</v>
      </c>
      <c r="F127" s="232" t="s">
        <v>4316</v>
      </c>
      <c r="G127" s="233" t="s">
        <v>3753</v>
      </c>
      <c r="H127" s="234">
        <v>22</v>
      </c>
      <c r="I127" s="235"/>
      <c r="J127" s="236">
        <f>ROUND(I127*H127,2)</f>
        <v>0</v>
      </c>
      <c r="K127" s="232" t="s">
        <v>445</v>
      </c>
      <c r="L127" s="42"/>
      <c r="M127" s="237" t="s">
        <v>1</v>
      </c>
      <c r="N127" s="238" t="s">
        <v>41</v>
      </c>
      <c r="O127" s="85"/>
      <c r="P127" s="239">
        <f>O127*H127</f>
        <v>0</v>
      </c>
      <c r="Q127" s="239">
        <v>0</v>
      </c>
      <c r="R127" s="239">
        <f>Q127*H127</f>
        <v>0</v>
      </c>
      <c r="S127" s="239">
        <v>0</v>
      </c>
      <c r="T127" s="240">
        <f>S127*H127</f>
        <v>0</v>
      </c>
      <c r="AR127" s="241" t="s">
        <v>197</v>
      </c>
      <c r="AT127" s="241" t="s">
        <v>192</v>
      </c>
      <c r="AU127" s="241" t="s">
        <v>76</v>
      </c>
      <c r="AY127" s="16" t="s">
        <v>190</v>
      </c>
      <c r="BE127" s="242">
        <f>IF(N127="základní",J127,0)</f>
        <v>0</v>
      </c>
      <c r="BF127" s="242">
        <f>IF(N127="snížená",J127,0)</f>
        <v>0</v>
      </c>
      <c r="BG127" s="242">
        <f>IF(N127="zákl. přenesená",J127,0)</f>
        <v>0</v>
      </c>
      <c r="BH127" s="242">
        <f>IF(N127="sníž. přenesená",J127,0)</f>
        <v>0</v>
      </c>
      <c r="BI127" s="242">
        <f>IF(N127="nulová",J127,0)</f>
        <v>0</v>
      </c>
      <c r="BJ127" s="16" t="s">
        <v>83</v>
      </c>
      <c r="BK127" s="242">
        <f>ROUND(I127*H127,2)</f>
        <v>0</v>
      </c>
      <c r="BL127" s="16" t="s">
        <v>197</v>
      </c>
      <c r="BM127" s="241" t="s">
        <v>261</v>
      </c>
    </row>
    <row r="128" spans="2:65" s="1" customFormat="1" ht="24" customHeight="1">
      <c r="B128" s="37"/>
      <c r="C128" s="230" t="s">
        <v>229</v>
      </c>
      <c r="D128" s="230" t="s">
        <v>192</v>
      </c>
      <c r="E128" s="231" t="s">
        <v>4317</v>
      </c>
      <c r="F128" s="232" t="s">
        <v>4318</v>
      </c>
      <c r="G128" s="233" t="s">
        <v>3753</v>
      </c>
      <c r="H128" s="234">
        <v>9</v>
      </c>
      <c r="I128" s="235"/>
      <c r="J128" s="236">
        <f>ROUND(I128*H128,2)</f>
        <v>0</v>
      </c>
      <c r="K128" s="232" t="s">
        <v>445</v>
      </c>
      <c r="L128" s="42"/>
      <c r="M128" s="237" t="s">
        <v>1</v>
      </c>
      <c r="N128" s="238" t="s">
        <v>41</v>
      </c>
      <c r="O128" s="85"/>
      <c r="P128" s="239">
        <f>O128*H128</f>
        <v>0</v>
      </c>
      <c r="Q128" s="239">
        <v>0</v>
      </c>
      <c r="R128" s="239">
        <f>Q128*H128</f>
        <v>0</v>
      </c>
      <c r="S128" s="239">
        <v>0</v>
      </c>
      <c r="T128" s="240">
        <f>S128*H128</f>
        <v>0</v>
      </c>
      <c r="AR128" s="241" t="s">
        <v>197</v>
      </c>
      <c r="AT128" s="241" t="s">
        <v>192</v>
      </c>
      <c r="AU128" s="241" t="s">
        <v>76</v>
      </c>
      <c r="AY128" s="16" t="s">
        <v>190</v>
      </c>
      <c r="BE128" s="242">
        <f>IF(N128="základní",J128,0)</f>
        <v>0</v>
      </c>
      <c r="BF128" s="242">
        <f>IF(N128="snížená",J128,0)</f>
        <v>0</v>
      </c>
      <c r="BG128" s="242">
        <f>IF(N128="zákl. přenesená",J128,0)</f>
        <v>0</v>
      </c>
      <c r="BH128" s="242">
        <f>IF(N128="sníž. přenesená",J128,0)</f>
        <v>0</v>
      </c>
      <c r="BI128" s="242">
        <f>IF(N128="nulová",J128,0)</f>
        <v>0</v>
      </c>
      <c r="BJ128" s="16" t="s">
        <v>83</v>
      </c>
      <c r="BK128" s="242">
        <f>ROUND(I128*H128,2)</f>
        <v>0</v>
      </c>
      <c r="BL128" s="16" t="s">
        <v>197</v>
      </c>
      <c r="BM128" s="241" t="s">
        <v>272</v>
      </c>
    </row>
    <row r="129" spans="2:65" s="1" customFormat="1" ht="24" customHeight="1">
      <c r="B129" s="37"/>
      <c r="C129" s="230" t="s">
        <v>233</v>
      </c>
      <c r="D129" s="230" t="s">
        <v>192</v>
      </c>
      <c r="E129" s="231" t="s">
        <v>4319</v>
      </c>
      <c r="F129" s="232" t="s">
        <v>4320</v>
      </c>
      <c r="G129" s="233" t="s">
        <v>255</v>
      </c>
      <c r="H129" s="234">
        <v>210</v>
      </c>
      <c r="I129" s="235"/>
      <c r="J129" s="236">
        <f>ROUND(I129*H129,2)</f>
        <v>0</v>
      </c>
      <c r="K129" s="232" t="s">
        <v>445</v>
      </c>
      <c r="L129" s="42"/>
      <c r="M129" s="237" t="s">
        <v>1</v>
      </c>
      <c r="N129" s="238" t="s">
        <v>41</v>
      </c>
      <c r="O129" s="85"/>
      <c r="P129" s="239">
        <f>O129*H129</f>
        <v>0</v>
      </c>
      <c r="Q129" s="239">
        <v>0</v>
      </c>
      <c r="R129" s="239">
        <f>Q129*H129</f>
        <v>0</v>
      </c>
      <c r="S129" s="239">
        <v>0</v>
      </c>
      <c r="T129" s="240">
        <f>S129*H129</f>
        <v>0</v>
      </c>
      <c r="AR129" s="241" t="s">
        <v>197</v>
      </c>
      <c r="AT129" s="241" t="s">
        <v>192</v>
      </c>
      <c r="AU129" s="241" t="s">
        <v>76</v>
      </c>
      <c r="AY129" s="16" t="s">
        <v>190</v>
      </c>
      <c r="BE129" s="242">
        <f>IF(N129="základní",J129,0)</f>
        <v>0</v>
      </c>
      <c r="BF129" s="242">
        <f>IF(N129="snížená",J129,0)</f>
        <v>0</v>
      </c>
      <c r="BG129" s="242">
        <f>IF(N129="zákl. přenesená",J129,0)</f>
        <v>0</v>
      </c>
      <c r="BH129" s="242">
        <f>IF(N129="sníž. přenesená",J129,0)</f>
        <v>0</v>
      </c>
      <c r="BI129" s="242">
        <f>IF(N129="nulová",J129,0)</f>
        <v>0</v>
      </c>
      <c r="BJ129" s="16" t="s">
        <v>83</v>
      </c>
      <c r="BK129" s="242">
        <f>ROUND(I129*H129,2)</f>
        <v>0</v>
      </c>
      <c r="BL129" s="16" t="s">
        <v>197</v>
      </c>
      <c r="BM129" s="241" t="s">
        <v>282</v>
      </c>
    </row>
    <row r="130" spans="2:65" s="1" customFormat="1" ht="36" customHeight="1">
      <c r="B130" s="37"/>
      <c r="C130" s="230" t="s">
        <v>238</v>
      </c>
      <c r="D130" s="230" t="s">
        <v>192</v>
      </c>
      <c r="E130" s="231" t="s">
        <v>4321</v>
      </c>
      <c r="F130" s="232" t="s">
        <v>4322</v>
      </c>
      <c r="G130" s="233" t="s">
        <v>1708</v>
      </c>
      <c r="H130" s="234">
        <v>1</v>
      </c>
      <c r="I130" s="235"/>
      <c r="J130" s="236">
        <f>ROUND(I130*H130,2)</f>
        <v>0</v>
      </c>
      <c r="K130" s="232" t="s">
        <v>445</v>
      </c>
      <c r="L130" s="42"/>
      <c r="M130" s="237" t="s">
        <v>1</v>
      </c>
      <c r="N130" s="238" t="s">
        <v>41</v>
      </c>
      <c r="O130" s="85"/>
      <c r="P130" s="239">
        <f>O130*H130</f>
        <v>0</v>
      </c>
      <c r="Q130" s="239">
        <v>0</v>
      </c>
      <c r="R130" s="239">
        <f>Q130*H130</f>
        <v>0</v>
      </c>
      <c r="S130" s="239">
        <v>0</v>
      </c>
      <c r="T130" s="240">
        <f>S130*H130</f>
        <v>0</v>
      </c>
      <c r="AR130" s="241" t="s">
        <v>197</v>
      </c>
      <c r="AT130" s="241" t="s">
        <v>192</v>
      </c>
      <c r="AU130" s="241" t="s">
        <v>76</v>
      </c>
      <c r="AY130" s="16" t="s">
        <v>190</v>
      </c>
      <c r="BE130" s="242">
        <f>IF(N130="základní",J130,0)</f>
        <v>0</v>
      </c>
      <c r="BF130" s="242">
        <f>IF(N130="snížená",J130,0)</f>
        <v>0</v>
      </c>
      <c r="BG130" s="242">
        <f>IF(N130="zákl. přenesená",J130,0)</f>
        <v>0</v>
      </c>
      <c r="BH130" s="242">
        <f>IF(N130="sníž. přenesená",J130,0)</f>
        <v>0</v>
      </c>
      <c r="BI130" s="242">
        <f>IF(N130="nulová",J130,0)</f>
        <v>0</v>
      </c>
      <c r="BJ130" s="16" t="s">
        <v>83</v>
      </c>
      <c r="BK130" s="242">
        <f>ROUND(I130*H130,2)</f>
        <v>0</v>
      </c>
      <c r="BL130" s="16" t="s">
        <v>197</v>
      </c>
      <c r="BM130" s="241" t="s">
        <v>293</v>
      </c>
    </row>
    <row r="131" spans="2:65" s="1" customFormat="1" ht="24" customHeight="1">
      <c r="B131" s="37"/>
      <c r="C131" s="230" t="s">
        <v>242</v>
      </c>
      <c r="D131" s="230" t="s">
        <v>192</v>
      </c>
      <c r="E131" s="231" t="s">
        <v>4323</v>
      </c>
      <c r="F131" s="232" t="s">
        <v>4324</v>
      </c>
      <c r="G131" s="233" t="s">
        <v>1708</v>
      </c>
      <c r="H131" s="234">
        <v>1</v>
      </c>
      <c r="I131" s="235"/>
      <c r="J131" s="236">
        <f>ROUND(I131*H131,2)</f>
        <v>0</v>
      </c>
      <c r="K131" s="232" t="s">
        <v>445</v>
      </c>
      <c r="L131" s="42"/>
      <c r="M131" s="237" t="s">
        <v>1</v>
      </c>
      <c r="N131" s="238" t="s">
        <v>41</v>
      </c>
      <c r="O131" s="85"/>
      <c r="P131" s="239">
        <f>O131*H131</f>
        <v>0</v>
      </c>
      <c r="Q131" s="239">
        <v>0</v>
      </c>
      <c r="R131" s="239">
        <f>Q131*H131</f>
        <v>0</v>
      </c>
      <c r="S131" s="239">
        <v>0</v>
      </c>
      <c r="T131" s="240">
        <f>S131*H131</f>
        <v>0</v>
      </c>
      <c r="AR131" s="241" t="s">
        <v>197</v>
      </c>
      <c r="AT131" s="241" t="s">
        <v>192</v>
      </c>
      <c r="AU131" s="241" t="s">
        <v>76</v>
      </c>
      <c r="AY131" s="16" t="s">
        <v>190</v>
      </c>
      <c r="BE131" s="242">
        <f>IF(N131="základní",J131,0)</f>
        <v>0</v>
      </c>
      <c r="BF131" s="242">
        <f>IF(N131="snížená",J131,0)</f>
        <v>0</v>
      </c>
      <c r="BG131" s="242">
        <f>IF(N131="zákl. přenesená",J131,0)</f>
        <v>0</v>
      </c>
      <c r="BH131" s="242">
        <f>IF(N131="sníž. přenesená",J131,0)</f>
        <v>0</v>
      </c>
      <c r="BI131" s="242">
        <f>IF(N131="nulová",J131,0)</f>
        <v>0</v>
      </c>
      <c r="BJ131" s="16" t="s">
        <v>83</v>
      </c>
      <c r="BK131" s="242">
        <f>ROUND(I131*H131,2)</f>
        <v>0</v>
      </c>
      <c r="BL131" s="16" t="s">
        <v>197</v>
      </c>
      <c r="BM131" s="241" t="s">
        <v>311</v>
      </c>
    </row>
    <row r="132" spans="2:65" s="1" customFormat="1" ht="24" customHeight="1">
      <c r="B132" s="37"/>
      <c r="C132" s="230" t="s">
        <v>248</v>
      </c>
      <c r="D132" s="230" t="s">
        <v>192</v>
      </c>
      <c r="E132" s="231" t="s">
        <v>4325</v>
      </c>
      <c r="F132" s="232" t="s">
        <v>4326</v>
      </c>
      <c r="G132" s="233" t="s">
        <v>1708</v>
      </c>
      <c r="H132" s="234">
        <v>28</v>
      </c>
      <c r="I132" s="235"/>
      <c r="J132" s="236">
        <f>ROUND(I132*H132,2)</f>
        <v>0</v>
      </c>
      <c r="K132" s="232" t="s">
        <v>445</v>
      </c>
      <c r="L132" s="42"/>
      <c r="M132" s="237" t="s">
        <v>1</v>
      </c>
      <c r="N132" s="238" t="s">
        <v>41</v>
      </c>
      <c r="O132" s="85"/>
      <c r="P132" s="239">
        <f>O132*H132</f>
        <v>0</v>
      </c>
      <c r="Q132" s="239">
        <v>0</v>
      </c>
      <c r="R132" s="239">
        <f>Q132*H132</f>
        <v>0</v>
      </c>
      <c r="S132" s="239">
        <v>0</v>
      </c>
      <c r="T132" s="240">
        <f>S132*H132</f>
        <v>0</v>
      </c>
      <c r="AR132" s="241" t="s">
        <v>197</v>
      </c>
      <c r="AT132" s="241" t="s">
        <v>192</v>
      </c>
      <c r="AU132" s="241" t="s">
        <v>76</v>
      </c>
      <c r="AY132" s="16" t="s">
        <v>190</v>
      </c>
      <c r="BE132" s="242">
        <f>IF(N132="základní",J132,0)</f>
        <v>0</v>
      </c>
      <c r="BF132" s="242">
        <f>IF(N132="snížená",J132,0)</f>
        <v>0</v>
      </c>
      <c r="BG132" s="242">
        <f>IF(N132="zákl. přenesená",J132,0)</f>
        <v>0</v>
      </c>
      <c r="BH132" s="242">
        <f>IF(N132="sníž. přenesená",J132,0)</f>
        <v>0</v>
      </c>
      <c r="BI132" s="242">
        <f>IF(N132="nulová",J132,0)</f>
        <v>0</v>
      </c>
      <c r="BJ132" s="16" t="s">
        <v>83</v>
      </c>
      <c r="BK132" s="242">
        <f>ROUND(I132*H132,2)</f>
        <v>0</v>
      </c>
      <c r="BL132" s="16" t="s">
        <v>197</v>
      </c>
      <c r="BM132" s="241" t="s">
        <v>324</v>
      </c>
    </row>
    <row r="133" spans="2:65" s="1" customFormat="1" ht="24" customHeight="1">
      <c r="B133" s="37"/>
      <c r="C133" s="230" t="s">
        <v>252</v>
      </c>
      <c r="D133" s="230" t="s">
        <v>192</v>
      </c>
      <c r="E133" s="231" t="s">
        <v>4327</v>
      </c>
      <c r="F133" s="232" t="s">
        <v>4328</v>
      </c>
      <c r="G133" s="233" t="s">
        <v>1708</v>
      </c>
      <c r="H133" s="234">
        <v>56</v>
      </c>
      <c r="I133" s="235"/>
      <c r="J133" s="236">
        <f>ROUND(I133*H133,2)</f>
        <v>0</v>
      </c>
      <c r="K133" s="232" t="s">
        <v>445</v>
      </c>
      <c r="L133" s="42"/>
      <c r="M133" s="237" t="s">
        <v>1</v>
      </c>
      <c r="N133" s="238" t="s">
        <v>41</v>
      </c>
      <c r="O133" s="85"/>
      <c r="P133" s="239">
        <f>O133*H133</f>
        <v>0</v>
      </c>
      <c r="Q133" s="239">
        <v>0</v>
      </c>
      <c r="R133" s="239">
        <f>Q133*H133</f>
        <v>0</v>
      </c>
      <c r="S133" s="239">
        <v>0</v>
      </c>
      <c r="T133" s="240">
        <f>S133*H133</f>
        <v>0</v>
      </c>
      <c r="AR133" s="241" t="s">
        <v>197</v>
      </c>
      <c r="AT133" s="241" t="s">
        <v>192</v>
      </c>
      <c r="AU133" s="241" t="s">
        <v>76</v>
      </c>
      <c r="AY133" s="16" t="s">
        <v>190</v>
      </c>
      <c r="BE133" s="242">
        <f>IF(N133="základní",J133,0)</f>
        <v>0</v>
      </c>
      <c r="BF133" s="242">
        <f>IF(N133="snížená",J133,0)</f>
        <v>0</v>
      </c>
      <c r="BG133" s="242">
        <f>IF(N133="zákl. přenesená",J133,0)</f>
        <v>0</v>
      </c>
      <c r="BH133" s="242">
        <f>IF(N133="sníž. přenesená",J133,0)</f>
        <v>0</v>
      </c>
      <c r="BI133" s="242">
        <f>IF(N133="nulová",J133,0)</f>
        <v>0</v>
      </c>
      <c r="BJ133" s="16" t="s">
        <v>83</v>
      </c>
      <c r="BK133" s="242">
        <f>ROUND(I133*H133,2)</f>
        <v>0</v>
      </c>
      <c r="BL133" s="16" t="s">
        <v>197</v>
      </c>
      <c r="BM133" s="241" t="s">
        <v>346</v>
      </c>
    </row>
    <row r="134" spans="2:65" s="1" customFormat="1" ht="24" customHeight="1">
      <c r="B134" s="37"/>
      <c r="C134" s="230" t="s">
        <v>261</v>
      </c>
      <c r="D134" s="230" t="s">
        <v>192</v>
      </c>
      <c r="E134" s="231" t="s">
        <v>4329</v>
      </c>
      <c r="F134" s="232" t="s">
        <v>4330</v>
      </c>
      <c r="G134" s="233" t="s">
        <v>4331</v>
      </c>
      <c r="H134" s="234">
        <v>1</v>
      </c>
      <c r="I134" s="235"/>
      <c r="J134" s="236">
        <f>ROUND(I134*H134,2)</f>
        <v>0</v>
      </c>
      <c r="K134" s="232" t="s">
        <v>445</v>
      </c>
      <c r="L134" s="42"/>
      <c r="M134" s="237" t="s">
        <v>1</v>
      </c>
      <c r="N134" s="238" t="s">
        <v>41</v>
      </c>
      <c r="O134" s="85"/>
      <c r="P134" s="239">
        <f>O134*H134</f>
        <v>0</v>
      </c>
      <c r="Q134" s="239">
        <v>0</v>
      </c>
      <c r="R134" s="239">
        <f>Q134*H134</f>
        <v>0</v>
      </c>
      <c r="S134" s="239">
        <v>0</v>
      </c>
      <c r="T134" s="240">
        <f>S134*H134</f>
        <v>0</v>
      </c>
      <c r="AR134" s="241" t="s">
        <v>197</v>
      </c>
      <c r="AT134" s="241" t="s">
        <v>192</v>
      </c>
      <c r="AU134" s="241" t="s">
        <v>76</v>
      </c>
      <c r="AY134" s="16" t="s">
        <v>190</v>
      </c>
      <c r="BE134" s="242">
        <f>IF(N134="základní",J134,0)</f>
        <v>0</v>
      </c>
      <c r="BF134" s="242">
        <f>IF(N134="snížená",J134,0)</f>
        <v>0</v>
      </c>
      <c r="BG134" s="242">
        <f>IF(N134="zákl. přenesená",J134,0)</f>
        <v>0</v>
      </c>
      <c r="BH134" s="242">
        <f>IF(N134="sníž. přenesená",J134,0)</f>
        <v>0</v>
      </c>
      <c r="BI134" s="242">
        <f>IF(N134="nulová",J134,0)</f>
        <v>0</v>
      </c>
      <c r="BJ134" s="16" t="s">
        <v>83</v>
      </c>
      <c r="BK134" s="242">
        <f>ROUND(I134*H134,2)</f>
        <v>0</v>
      </c>
      <c r="BL134" s="16" t="s">
        <v>197</v>
      </c>
      <c r="BM134" s="241" t="s">
        <v>362</v>
      </c>
    </row>
    <row r="135" spans="2:65" s="1" customFormat="1" ht="36" customHeight="1">
      <c r="B135" s="37"/>
      <c r="C135" s="230" t="s">
        <v>8</v>
      </c>
      <c r="D135" s="230" t="s">
        <v>192</v>
      </c>
      <c r="E135" s="231" t="s">
        <v>4332</v>
      </c>
      <c r="F135" s="232" t="s">
        <v>4333</v>
      </c>
      <c r="G135" s="233" t="s">
        <v>3753</v>
      </c>
      <c r="H135" s="234">
        <v>4</v>
      </c>
      <c r="I135" s="235"/>
      <c r="J135" s="236">
        <f>ROUND(I135*H135,2)</f>
        <v>0</v>
      </c>
      <c r="K135" s="232" t="s">
        <v>445</v>
      </c>
      <c r="L135" s="42"/>
      <c r="M135" s="237" t="s">
        <v>1</v>
      </c>
      <c r="N135" s="238" t="s">
        <v>41</v>
      </c>
      <c r="O135" s="85"/>
      <c r="P135" s="239">
        <f>O135*H135</f>
        <v>0</v>
      </c>
      <c r="Q135" s="239">
        <v>0</v>
      </c>
      <c r="R135" s="239">
        <f>Q135*H135</f>
        <v>0</v>
      </c>
      <c r="S135" s="239">
        <v>0</v>
      </c>
      <c r="T135" s="240">
        <f>S135*H135</f>
        <v>0</v>
      </c>
      <c r="AR135" s="241" t="s">
        <v>197</v>
      </c>
      <c r="AT135" s="241" t="s">
        <v>192</v>
      </c>
      <c r="AU135" s="241" t="s">
        <v>76</v>
      </c>
      <c r="AY135" s="16" t="s">
        <v>190</v>
      </c>
      <c r="BE135" s="242">
        <f>IF(N135="základní",J135,0)</f>
        <v>0</v>
      </c>
      <c r="BF135" s="242">
        <f>IF(N135="snížená",J135,0)</f>
        <v>0</v>
      </c>
      <c r="BG135" s="242">
        <f>IF(N135="zákl. přenesená",J135,0)</f>
        <v>0</v>
      </c>
      <c r="BH135" s="242">
        <f>IF(N135="sníž. přenesená",J135,0)</f>
        <v>0</v>
      </c>
      <c r="BI135" s="242">
        <f>IF(N135="nulová",J135,0)</f>
        <v>0</v>
      </c>
      <c r="BJ135" s="16" t="s">
        <v>83</v>
      </c>
      <c r="BK135" s="242">
        <f>ROUND(I135*H135,2)</f>
        <v>0</v>
      </c>
      <c r="BL135" s="16" t="s">
        <v>197</v>
      </c>
      <c r="BM135" s="241" t="s">
        <v>380</v>
      </c>
    </row>
    <row r="136" spans="2:65" s="1" customFormat="1" ht="24" customHeight="1">
      <c r="B136" s="37"/>
      <c r="C136" s="230" t="s">
        <v>272</v>
      </c>
      <c r="D136" s="230" t="s">
        <v>192</v>
      </c>
      <c r="E136" s="231" t="s">
        <v>4334</v>
      </c>
      <c r="F136" s="232" t="s">
        <v>4335</v>
      </c>
      <c r="G136" s="233" t="s">
        <v>1708</v>
      </c>
      <c r="H136" s="234">
        <v>1</v>
      </c>
      <c r="I136" s="235"/>
      <c r="J136" s="236">
        <f>ROUND(I136*H136,2)</f>
        <v>0</v>
      </c>
      <c r="K136" s="232" t="s">
        <v>445</v>
      </c>
      <c r="L136" s="42"/>
      <c r="M136" s="237" t="s">
        <v>1</v>
      </c>
      <c r="N136" s="238" t="s">
        <v>41</v>
      </c>
      <c r="O136" s="85"/>
      <c r="P136" s="239">
        <f>O136*H136</f>
        <v>0</v>
      </c>
      <c r="Q136" s="239">
        <v>0</v>
      </c>
      <c r="R136" s="239">
        <f>Q136*H136</f>
        <v>0</v>
      </c>
      <c r="S136" s="239">
        <v>0</v>
      </c>
      <c r="T136" s="240">
        <f>S136*H136</f>
        <v>0</v>
      </c>
      <c r="AR136" s="241" t="s">
        <v>197</v>
      </c>
      <c r="AT136" s="241" t="s">
        <v>192</v>
      </c>
      <c r="AU136" s="241" t="s">
        <v>76</v>
      </c>
      <c r="AY136" s="16" t="s">
        <v>190</v>
      </c>
      <c r="BE136" s="242">
        <f>IF(N136="základní",J136,0)</f>
        <v>0</v>
      </c>
      <c r="BF136" s="242">
        <f>IF(N136="snížená",J136,0)</f>
        <v>0</v>
      </c>
      <c r="BG136" s="242">
        <f>IF(N136="zákl. přenesená",J136,0)</f>
        <v>0</v>
      </c>
      <c r="BH136" s="242">
        <f>IF(N136="sníž. přenesená",J136,0)</f>
        <v>0</v>
      </c>
      <c r="BI136" s="242">
        <f>IF(N136="nulová",J136,0)</f>
        <v>0</v>
      </c>
      <c r="BJ136" s="16" t="s">
        <v>83</v>
      </c>
      <c r="BK136" s="242">
        <f>ROUND(I136*H136,2)</f>
        <v>0</v>
      </c>
      <c r="BL136" s="16" t="s">
        <v>197</v>
      </c>
      <c r="BM136" s="241" t="s">
        <v>390</v>
      </c>
    </row>
    <row r="137" spans="2:65" s="1" customFormat="1" ht="24" customHeight="1">
      <c r="B137" s="37"/>
      <c r="C137" s="230" t="s">
        <v>277</v>
      </c>
      <c r="D137" s="230" t="s">
        <v>192</v>
      </c>
      <c r="E137" s="231" t="s">
        <v>4336</v>
      </c>
      <c r="F137" s="232" t="s">
        <v>4337</v>
      </c>
      <c r="G137" s="233" t="s">
        <v>1708</v>
      </c>
      <c r="H137" s="234">
        <v>3</v>
      </c>
      <c r="I137" s="235"/>
      <c r="J137" s="236">
        <f>ROUND(I137*H137,2)</f>
        <v>0</v>
      </c>
      <c r="K137" s="232" t="s">
        <v>445</v>
      </c>
      <c r="L137" s="42"/>
      <c r="M137" s="237" t="s">
        <v>1</v>
      </c>
      <c r="N137" s="238" t="s">
        <v>41</v>
      </c>
      <c r="O137" s="85"/>
      <c r="P137" s="239">
        <f>O137*H137</f>
        <v>0</v>
      </c>
      <c r="Q137" s="239">
        <v>0</v>
      </c>
      <c r="R137" s="239">
        <f>Q137*H137</f>
        <v>0</v>
      </c>
      <c r="S137" s="239">
        <v>0</v>
      </c>
      <c r="T137" s="240">
        <f>S137*H137</f>
        <v>0</v>
      </c>
      <c r="AR137" s="241" t="s">
        <v>197</v>
      </c>
      <c r="AT137" s="241" t="s">
        <v>192</v>
      </c>
      <c r="AU137" s="241" t="s">
        <v>76</v>
      </c>
      <c r="AY137" s="16" t="s">
        <v>190</v>
      </c>
      <c r="BE137" s="242">
        <f>IF(N137="základní",J137,0)</f>
        <v>0</v>
      </c>
      <c r="BF137" s="242">
        <f>IF(N137="snížená",J137,0)</f>
        <v>0</v>
      </c>
      <c r="BG137" s="242">
        <f>IF(N137="zákl. přenesená",J137,0)</f>
        <v>0</v>
      </c>
      <c r="BH137" s="242">
        <f>IF(N137="sníž. přenesená",J137,0)</f>
        <v>0</v>
      </c>
      <c r="BI137" s="242">
        <f>IF(N137="nulová",J137,0)</f>
        <v>0</v>
      </c>
      <c r="BJ137" s="16" t="s">
        <v>83</v>
      </c>
      <c r="BK137" s="242">
        <f>ROUND(I137*H137,2)</f>
        <v>0</v>
      </c>
      <c r="BL137" s="16" t="s">
        <v>197</v>
      </c>
      <c r="BM137" s="241" t="s">
        <v>401</v>
      </c>
    </row>
    <row r="138" spans="2:65" s="1" customFormat="1" ht="24" customHeight="1">
      <c r="B138" s="37"/>
      <c r="C138" s="230" t="s">
        <v>282</v>
      </c>
      <c r="D138" s="230" t="s">
        <v>192</v>
      </c>
      <c r="E138" s="231" t="s">
        <v>4338</v>
      </c>
      <c r="F138" s="232" t="s">
        <v>4339</v>
      </c>
      <c r="G138" s="233" t="s">
        <v>255</v>
      </c>
      <c r="H138" s="234">
        <v>39</v>
      </c>
      <c r="I138" s="235"/>
      <c r="J138" s="236">
        <f>ROUND(I138*H138,2)</f>
        <v>0</v>
      </c>
      <c r="K138" s="232" t="s">
        <v>445</v>
      </c>
      <c r="L138" s="42"/>
      <c r="M138" s="237" t="s">
        <v>1</v>
      </c>
      <c r="N138" s="238" t="s">
        <v>41</v>
      </c>
      <c r="O138" s="85"/>
      <c r="P138" s="239">
        <f>O138*H138</f>
        <v>0</v>
      </c>
      <c r="Q138" s="239">
        <v>0</v>
      </c>
      <c r="R138" s="239">
        <f>Q138*H138</f>
        <v>0</v>
      </c>
      <c r="S138" s="239">
        <v>0</v>
      </c>
      <c r="T138" s="240">
        <f>S138*H138</f>
        <v>0</v>
      </c>
      <c r="AR138" s="241" t="s">
        <v>197</v>
      </c>
      <c r="AT138" s="241" t="s">
        <v>192</v>
      </c>
      <c r="AU138" s="241" t="s">
        <v>76</v>
      </c>
      <c r="AY138" s="16" t="s">
        <v>190</v>
      </c>
      <c r="BE138" s="242">
        <f>IF(N138="základní",J138,0)</f>
        <v>0</v>
      </c>
      <c r="BF138" s="242">
        <f>IF(N138="snížená",J138,0)</f>
        <v>0</v>
      </c>
      <c r="BG138" s="242">
        <f>IF(N138="zákl. přenesená",J138,0)</f>
        <v>0</v>
      </c>
      <c r="BH138" s="242">
        <f>IF(N138="sníž. přenesená",J138,0)</f>
        <v>0</v>
      </c>
      <c r="BI138" s="242">
        <f>IF(N138="nulová",J138,0)</f>
        <v>0</v>
      </c>
      <c r="BJ138" s="16" t="s">
        <v>83</v>
      </c>
      <c r="BK138" s="242">
        <f>ROUND(I138*H138,2)</f>
        <v>0</v>
      </c>
      <c r="BL138" s="16" t="s">
        <v>197</v>
      </c>
      <c r="BM138" s="241" t="s">
        <v>417</v>
      </c>
    </row>
    <row r="139" spans="2:65" s="1" customFormat="1" ht="36" customHeight="1">
      <c r="B139" s="37"/>
      <c r="C139" s="230" t="s">
        <v>286</v>
      </c>
      <c r="D139" s="230" t="s">
        <v>192</v>
      </c>
      <c r="E139" s="231" t="s">
        <v>4340</v>
      </c>
      <c r="F139" s="232" t="s">
        <v>4341</v>
      </c>
      <c r="G139" s="233" t="s">
        <v>1708</v>
      </c>
      <c r="H139" s="234">
        <v>1</v>
      </c>
      <c r="I139" s="235"/>
      <c r="J139" s="236">
        <f>ROUND(I139*H139,2)</f>
        <v>0</v>
      </c>
      <c r="K139" s="232" t="s">
        <v>445</v>
      </c>
      <c r="L139" s="42"/>
      <c r="M139" s="237" t="s">
        <v>1</v>
      </c>
      <c r="N139" s="238" t="s">
        <v>41</v>
      </c>
      <c r="O139" s="85"/>
      <c r="P139" s="239">
        <f>O139*H139</f>
        <v>0</v>
      </c>
      <c r="Q139" s="239">
        <v>0</v>
      </c>
      <c r="R139" s="239">
        <f>Q139*H139</f>
        <v>0</v>
      </c>
      <c r="S139" s="239">
        <v>0</v>
      </c>
      <c r="T139" s="240">
        <f>S139*H139</f>
        <v>0</v>
      </c>
      <c r="AR139" s="241" t="s">
        <v>197</v>
      </c>
      <c r="AT139" s="241" t="s">
        <v>192</v>
      </c>
      <c r="AU139" s="241" t="s">
        <v>76</v>
      </c>
      <c r="AY139" s="16" t="s">
        <v>190</v>
      </c>
      <c r="BE139" s="242">
        <f>IF(N139="základní",J139,0)</f>
        <v>0</v>
      </c>
      <c r="BF139" s="242">
        <f>IF(N139="snížená",J139,0)</f>
        <v>0</v>
      </c>
      <c r="BG139" s="242">
        <f>IF(N139="zákl. přenesená",J139,0)</f>
        <v>0</v>
      </c>
      <c r="BH139" s="242">
        <f>IF(N139="sníž. přenesená",J139,0)</f>
        <v>0</v>
      </c>
      <c r="BI139" s="242">
        <f>IF(N139="nulová",J139,0)</f>
        <v>0</v>
      </c>
      <c r="BJ139" s="16" t="s">
        <v>83</v>
      </c>
      <c r="BK139" s="242">
        <f>ROUND(I139*H139,2)</f>
        <v>0</v>
      </c>
      <c r="BL139" s="16" t="s">
        <v>197</v>
      </c>
      <c r="BM139" s="241" t="s">
        <v>429</v>
      </c>
    </row>
    <row r="140" spans="2:65" s="1" customFormat="1" ht="24" customHeight="1">
      <c r="B140" s="37"/>
      <c r="C140" s="230" t="s">
        <v>293</v>
      </c>
      <c r="D140" s="230" t="s">
        <v>192</v>
      </c>
      <c r="E140" s="231" t="s">
        <v>4342</v>
      </c>
      <c r="F140" s="232" t="s">
        <v>4343</v>
      </c>
      <c r="G140" s="233" t="s">
        <v>1708</v>
      </c>
      <c r="H140" s="234">
        <v>1</v>
      </c>
      <c r="I140" s="235"/>
      <c r="J140" s="236">
        <f>ROUND(I140*H140,2)</f>
        <v>0</v>
      </c>
      <c r="K140" s="232" t="s">
        <v>445</v>
      </c>
      <c r="L140" s="42"/>
      <c r="M140" s="237" t="s">
        <v>1</v>
      </c>
      <c r="N140" s="238" t="s">
        <v>41</v>
      </c>
      <c r="O140" s="85"/>
      <c r="P140" s="239">
        <f>O140*H140</f>
        <v>0</v>
      </c>
      <c r="Q140" s="239">
        <v>0</v>
      </c>
      <c r="R140" s="239">
        <f>Q140*H140</f>
        <v>0</v>
      </c>
      <c r="S140" s="239">
        <v>0</v>
      </c>
      <c r="T140" s="240">
        <f>S140*H140</f>
        <v>0</v>
      </c>
      <c r="AR140" s="241" t="s">
        <v>197</v>
      </c>
      <c r="AT140" s="241" t="s">
        <v>192</v>
      </c>
      <c r="AU140" s="241" t="s">
        <v>76</v>
      </c>
      <c r="AY140" s="16" t="s">
        <v>190</v>
      </c>
      <c r="BE140" s="242">
        <f>IF(N140="základní",J140,0)</f>
        <v>0</v>
      </c>
      <c r="BF140" s="242">
        <f>IF(N140="snížená",J140,0)</f>
        <v>0</v>
      </c>
      <c r="BG140" s="242">
        <f>IF(N140="zákl. přenesená",J140,0)</f>
        <v>0</v>
      </c>
      <c r="BH140" s="242">
        <f>IF(N140="sníž. přenesená",J140,0)</f>
        <v>0</v>
      </c>
      <c r="BI140" s="242">
        <f>IF(N140="nulová",J140,0)</f>
        <v>0</v>
      </c>
      <c r="BJ140" s="16" t="s">
        <v>83</v>
      </c>
      <c r="BK140" s="242">
        <f>ROUND(I140*H140,2)</f>
        <v>0</v>
      </c>
      <c r="BL140" s="16" t="s">
        <v>197</v>
      </c>
      <c r="BM140" s="241" t="s">
        <v>442</v>
      </c>
    </row>
    <row r="141" spans="2:65" s="1" customFormat="1" ht="24" customHeight="1">
      <c r="B141" s="37"/>
      <c r="C141" s="230" t="s">
        <v>7</v>
      </c>
      <c r="D141" s="230" t="s">
        <v>192</v>
      </c>
      <c r="E141" s="231" t="s">
        <v>4344</v>
      </c>
      <c r="F141" s="232" t="s">
        <v>4345</v>
      </c>
      <c r="G141" s="233" t="s">
        <v>1708</v>
      </c>
      <c r="H141" s="234">
        <v>3</v>
      </c>
      <c r="I141" s="235"/>
      <c r="J141" s="236">
        <f>ROUND(I141*H141,2)</f>
        <v>0</v>
      </c>
      <c r="K141" s="232" t="s">
        <v>445</v>
      </c>
      <c r="L141" s="42"/>
      <c r="M141" s="237" t="s">
        <v>1</v>
      </c>
      <c r="N141" s="238" t="s">
        <v>41</v>
      </c>
      <c r="O141" s="85"/>
      <c r="P141" s="239">
        <f>O141*H141</f>
        <v>0</v>
      </c>
      <c r="Q141" s="239">
        <v>0</v>
      </c>
      <c r="R141" s="239">
        <f>Q141*H141</f>
        <v>0</v>
      </c>
      <c r="S141" s="239">
        <v>0</v>
      </c>
      <c r="T141" s="240">
        <f>S141*H141</f>
        <v>0</v>
      </c>
      <c r="AR141" s="241" t="s">
        <v>197</v>
      </c>
      <c r="AT141" s="241" t="s">
        <v>192</v>
      </c>
      <c r="AU141" s="241" t="s">
        <v>76</v>
      </c>
      <c r="AY141" s="16" t="s">
        <v>190</v>
      </c>
      <c r="BE141" s="242">
        <f>IF(N141="základní",J141,0)</f>
        <v>0</v>
      </c>
      <c r="BF141" s="242">
        <f>IF(N141="snížená",J141,0)</f>
        <v>0</v>
      </c>
      <c r="BG141" s="242">
        <f>IF(N141="zákl. přenesená",J141,0)</f>
        <v>0</v>
      </c>
      <c r="BH141" s="242">
        <f>IF(N141="sníž. přenesená",J141,0)</f>
        <v>0</v>
      </c>
      <c r="BI141" s="242">
        <f>IF(N141="nulová",J141,0)</f>
        <v>0</v>
      </c>
      <c r="BJ141" s="16" t="s">
        <v>83</v>
      </c>
      <c r="BK141" s="242">
        <f>ROUND(I141*H141,2)</f>
        <v>0</v>
      </c>
      <c r="BL141" s="16" t="s">
        <v>197</v>
      </c>
      <c r="BM141" s="241" t="s">
        <v>455</v>
      </c>
    </row>
    <row r="142" spans="2:65" s="1" customFormat="1" ht="16.5" customHeight="1">
      <c r="B142" s="37"/>
      <c r="C142" s="230" t="s">
        <v>311</v>
      </c>
      <c r="D142" s="230" t="s">
        <v>192</v>
      </c>
      <c r="E142" s="231" t="s">
        <v>4346</v>
      </c>
      <c r="F142" s="232" t="s">
        <v>4347</v>
      </c>
      <c r="G142" s="233" t="s">
        <v>1708</v>
      </c>
      <c r="H142" s="234">
        <v>3</v>
      </c>
      <c r="I142" s="235"/>
      <c r="J142" s="236">
        <f>ROUND(I142*H142,2)</f>
        <v>0</v>
      </c>
      <c r="K142" s="232" t="s">
        <v>445</v>
      </c>
      <c r="L142" s="42"/>
      <c r="M142" s="237" t="s">
        <v>1</v>
      </c>
      <c r="N142" s="238" t="s">
        <v>41</v>
      </c>
      <c r="O142" s="85"/>
      <c r="P142" s="239">
        <f>O142*H142</f>
        <v>0</v>
      </c>
      <c r="Q142" s="239">
        <v>0</v>
      </c>
      <c r="R142" s="239">
        <f>Q142*H142</f>
        <v>0</v>
      </c>
      <c r="S142" s="239">
        <v>0</v>
      </c>
      <c r="T142" s="240">
        <f>S142*H142</f>
        <v>0</v>
      </c>
      <c r="AR142" s="241" t="s">
        <v>197</v>
      </c>
      <c r="AT142" s="241" t="s">
        <v>192</v>
      </c>
      <c r="AU142" s="241" t="s">
        <v>76</v>
      </c>
      <c r="AY142" s="16" t="s">
        <v>190</v>
      </c>
      <c r="BE142" s="242">
        <f>IF(N142="základní",J142,0)</f>
        <v>0</v>
      </c>
      <c r="BF142" s="242">
        <f>IF(N142="snížená",J142,0)</f>
        <v>0</v>
      </c>
      <c r="BG142" s="242">
        <f>IF(N142="zákl. přenesená",J142,0)</f>
        <v>0</v>
      </c>
      <c r="BH142" s="242">
        <f>IF(N142="sníž. přenesená",J142,0)</f>
        <v>0</v>
      </c>
      <c r="BI142" s="242">
        <f>IF(N142="nulová",J142,0)</f>
        <v>0</v>
      </c>
      <c r="BJ142" s="16" t="s">
        <v>83</v>
      </c>
      <c r="BK142" s="242">
        <f>ROUND(I142*H142,2)</f>
        <v>0</v>
      </c>
      <c r="BL142" s="16" t="s">
        <v>197</v>
      </c>
      <c r="BM142" s="241" t="s">
        <v>470</v>
      </c>
    </row>
    <row r="143" spans="2:65" s="1" customFormat="1" ht="24" customHeight="1">
      <c r="B143" s="37"/>
      <c r="C143" s="230" t="s">
        <v>316</v>
      </c>
      <c r="D143" s="230" t="s">
        <v>192</v>
      </c>
      <c r="E143" s="231" t="s">
        <v>4348</v>
      </c>
      <c r="F143" s="232" t="s">
        <v>4349</v>
      </c>
      <c r="G143" s="233" t="s">
        <v>1708</v>
      </c>
      <c r="H143" s="234">
        <v>1</v>
      </c>
      <c r="I143" s="235"/>
      <c r="J143" s="236">
        <f>ROUND(I143*H143,2)</f>
        <v>0</v>
      </c>
      <c r="K143" s="232" t="s">
        <v>445</v>
      </c>
      <c r="L143" s="42"/>
      <c r="M143" s="237" t="s">
        <v>1</v>
      </c>
      <c r="N143" s="238" t="s">
        <v>41</v>
      </c>
      <c r="O143" s="85"/>
      <c r="P143" s="239">
        <f>O143*H143</f>
        <v>0</v>
      </c>
      <c r="Q143" s="239">
        <v>0</v>
      </c>
      <c r="R143" s="239">
        <f>Q143*H143</f>
        <v>0</v>
      </c>
      <c r="S143" s="239">
        <v>0</v>
      </c>
      <c r="T143" s="240">
        <f>S143*H143</f>
        <v>0</v>
      </c>
      <c r="AR143" s="241" t="s">
        <v>197</v>
      </c>
      <c r="AT143" s="241" t="s">
        <v>192</v>
      </c>
      <c r="AU143" s="241" t="s">
        <v>76</v>
      </c>
      <c r="AY143" s="16" t="s">
        <v>190</v>
      </c>
      <c r="BE143" s="242">
        <f>IF(N143="základní",J143,0)</f>
        <v>0</v>
      </c>
      <c r="BF143" s="242">
        <f>IF(N143="snížená",J143,0)</f>
        <v>0</v>
      </c>
      <c r="BG143" s="242">
        <f>IF(N143="zákl. přenesená",J143,0)</f>
        <v>0</v>
      </c>
      <c r="BH143" s="242">
        <f>IF(N143="sníž. přenesená",J143,0)</f>
        <v>0</v>
      </c>
      <c r="BI143" s="242">
        <f>IF(N143="nulová",J143,0)</f>
        <v>0</v>
      </c>
      <c r="BJ143" s="16" t="s">
        <v>83</v>
      </c>
      <c r="BK143" s="242">
        <f>ROUND(I143*H143,2)</f>
        <v>0</v>
      </c>
      <c r="BL143" s="16" t="s">
        <v>197</v>
      </c>
      <c r="BM143" s="241" t="s">
        <v>483</v>
      </c>
    </row>
    <row r="144" spans="2:65" s="1" customFormat="1" ht="24" customHeight="1">
      <c r="B144" s="37"/>
      <c r="C144" s="230" t="s">
        <v>324</v>
      </c>
      <c r="D144" s="230" t="s">
        <v>192</v>
      </c>
      <c r="E144" s="231" t="s">
        <v>4350</v>
      </c>
      <c r="F144" s="232" t="s">
        <v>4351</v>
      </c>
      <c r="G144" s="233" t="s">
        <v>1708</v>
      </c>
      <c r="H144" s="234">
        <v>1</v>
      </c>
      <c r="I144" s="235"/>
      <c r="J144" s="236">
        <f>ROUND(I144*H144,2)</f>
        <v>0</v>
      </c>
      <c r="K144" s="232" t="s">
        <v>445</v>
      </c>
      <c r="L144" s="42"/>
      <c r="M144" s="237" t="s">
        <v>1</v>
      </c>
      <c r="N144" s="238" t="s">
        <v>41</v>
      </c>
      <c r="O144" s="85"/>
      <c r="P144" s="239">
        <f>O144*H144</f>
        <v>0</v>
      </c>
      <c r="Q144" s="239">
        <v>0</v>
      </c>
      <c r="R144" s="239">
        <f>Q144*H144</f>
        <v>0</v>
      </c>
      <c r="S144" s="239">
        <v>0</v>
      </c>
      <c r="T144" s="240">
        <f>S144*H144</f>
        <v>0</v>
      </c>
      <c r="AR144" s="241" t="s">
        <v>197</v>
      </c>
      <c r="AT144" s="241" t="s">
        <v>192</v>
      </c>
      <c r="AU144" s="241" t="s">
        <v>76</v>
      </c>
      <c r="AY144" s="16" t="s">
        <v>190</v>
      </c>
      <c r="BE144" s="242">
        <f>IF(N144="základní",J144,0)</f>
        <v>0</v>
      </c>
      <c r="BF144" s="242">
        <f>IF(N144="snížená",J144,0)</f>
        <v>0</v>
      </c>
      <c r="BG144" s="242">
        <f>IF(N144="zákl. přenesená",J144,0)</f>
        <v>0</v>
      </c>
      <c r="BH144" s="242">
        <f>IF(N144="sníž. přenesená",J144,0)</f>
        <v>0</v>
      </c>
      <c r="BI144" s="242">
        <f>IF(N144="nulová",J144,0)</f>
        <v>0</v>
      </c>
      <c r="BJ144" s="16" t="s">
        <v>83</v>
      </c>
      <c r="BK144" s="242">
        <f>ROUND(I144*H144,2)</f>
        <v>0</v>
      </c>
      <c r="BL144" s="16" t="s">
        <v>197</v>
      </c>
      <c r="BM144" s="241" t="s">
        <v>504</v>
      </c>
    </row>
    <row r="145" spans="2:65" s="1" customFormat="1" ht="24" customHeight="1">
      <c r="B145" s="37"/>
      <c r="C145" s="230" t="s">
        <v>329</v>
      </c>
      <c r="D145" s="230" t="s">
        <v>192</v>
      </c>
      <c r="E145" s="231" t="s">
        <v>4352</v>
      </c>
      <c r="F145" s="232" t="s">
        <v>4353</v>
      </c>
      <c r="G145" s="233" t="s">
        <v>1708</v>
      </c>
      <c r="H145" s="234">
        <v>1</v>
      </c>
      <c r="I145" s="235"/>
      <c r="J145" s="236">
        <f>ROUND(I145*H145,2)</f>
        <v>0</v>
      </c>
      <c r="K145" s="232" t="s">
        <v>445</v>
      </c>
      <c r="L145" s="42"/>
      <c r="M145" s="237" t="s">
        <v>1</v>
      </c>
      <c r="N145" s="238" t="s">
        <v>41</v>
      </c>
      <c r="O145" s="85"/>
      <c r="P145" s="239">
        <f>O145*H145</f>
        <v>0</v>
      </c>
      <c r="Q145" s="239">
        <v>0</v>
      </c>
      <c r="R145" s="239">
        <f>Q145*H145</f>
        <v>0</v>
      </c>
      <c r="S145" s="239">
        <v>0</v>
      </c>
      <c r="T145" s="240">
        <f>S145*H145</f>
        <v>0</v>
      </c>
      <c r="AR145" s="241" t="s">
        <v>197</v>
      </c>
      <c r="AT145" s="241" t="s">
        <v>192</v>
      </c>
      <c r="AU145" s="241" t="s">
        <v>76</v>
      </c>
      <c r="AY145" s="16" t="s">
        <v>190</v>
      </c>
      <c r="BE145" s="242">
        <f>IF(N145="základní",J145,0)</f>
        <v>0</v>
      </c>
      <c r="BF145" s="242">
        <f>IF(N145="snížená",J145,0)</f>
        <v>0</v>
      </c>
      <c r="BG145" s="242">
        <f>IF(N145="zákl. přenesená",J145,0)</f>
        <v>0</v>
      </c>
      <c r="BH145" s="242">
        <f>IF(N145="sníž. přenesená",J145,0)</f>
        <v>0</v>
      </c>
      <c r="BI145" s="242">
        <f>IF(N145="nulová",J145,0)</f>
        <v>0</v>
      </c>
      <c r="BJ145" s="16" t="s">
        <v>83</v>
      </c>
      <c r="BK145" s="242">
        <f>ROUND(I145*H145,2)</f>
        <v>0</v>
      </c>
      <c r="BL145" s="16" t="s">
        <v>197</v>
      </c>
      <c r="BM145" s="241" t="s">
        <v>524</v>
      </c>
    </row>
    <row r="146" spans="2:65" s="1" customFormat="1" ht="24" customHeight="1">
      <c r="B146" s="37"/>
      <c r="C146" s="230" t="s">
        <v>346</v>
      </c>
      <c r="D146" s="230" t="s">
        <v>192</v>
      </c>
      <c r="E146" s="231" t="s">
        <v>4354</v>
      </c>
      <c r="F146" s="232" t="s">
        <v>4355</v>
      </c>
      <c r="G146" s="233" t="s">
        <v>1708</v>
      </c>
      <c r="H146" s="234">
        <v>2</v>
      </c>
      <c r="I146" s="235"/>
      <c r="J146" s="236">
        <f>ROUND(I146*H146,2)</f>
        <v>0</v>
      </c>
      <c r="K146" s="232" t="s">
        <v>445</v>
      </c>
      <c r="L146" s="42"/>
      <c r="M146" s="237" t="s">
        <v>1</v>
      </c>
      <c r="N146" s="238" t="s">
        <v>41</v>
      </c>
      <c r="O146" s="85"/>
      <c r="P146" s="239">
        <f>O146*H146</f>
        <v>0</v>
      </c>
      <c r="Q146" s="239">
        <v>0</v>
      </c>
      <c r="R146" s="239">
        <f>Q146*H146</f>
        <v>0</v>
      </c>
      <c r="S146" s="239">
        <v>0</v>
      </c>
      <c r="T146" s="240">
        <f>S146*H146</f>
        <v>0</v>
      </c>
      <c r="AR146" s="241" t="s">
        <v>197</v>
      </c>
      <c r="AT146" s="241" t="s">
        <v>192</v>
      </c>
      <c r="AU146" s="241" t="s">
        <v>76</v>
      </c>
      <c r="AY146" s="16" t="s">
        <v>190</v>
      </c>
      <c r="BE146" s="242">
        <f>IF(N146="základní",J146,0)</f>
        <v>0</v>
      </c>
      <c r="BF146" s="242">
        <f>IF(N146="snížená",J146,0)</f>
        <v>0</v>
      </c>
      <c r="BG146" s="242">
        <f>IF(N146="zákl. přenesená",J146,0)</f>
        <v>0</v>
      </c>
      <c r="BH146" s="242">
        <f>IF(N146="sníž. přenesená",J146,0)</f>
        <v>0</v>
      </c>
      <c r="BI146" s="242">
        <f>IF(N146="nulová",J146,0)</f>
        <v>0</v>
      </c>
      <c r="BJ146" s="16" t="s">
        <v>83</v>
      </c>
      <c r="BK146" s="242">
        <f>ROUND(I146*H146,2)</f>
        <v>0</v>
      </c>
      <c r="BL146" s="16" t="s">
        <v>197</v>
      </c>
      <c r="BM146" s="241" t="s">
        <v>533</v>
      </c>
    </row>
    <row r="147" spans="2:65" s="1" customFormat="1" ht="24" customHeight="1">
      <c r="B147" s="37"/>
      <c r="C147" s="230" t="s">
        <v>351</v>
      </c>
      <c r="D147" s="230" t="s">
        <v>192</v>
      </c>
      <c r="E147" s="231" t="s">
        <v>4356</v>
      </c>
      <c r="F147" s="232" t="s">
        <v>4357</v>
      </c>
      <c r="G147" s="233" t="s">
        <v>3753</v>
      </c>
      <c r="H147" s="234">
        <v>3</v>
      </c>
      <c r="I147" s="235"/>
      <c r="J147" s="236">
        <f>ROUND(I147*H147,2)</f>
        <v>0</v>
      </c>
      <c r="K147" s="232" t="s">
        <v>445</v>
      </c>
      <c r="L147" s="42"/>
      <c r="M147" s="237" t="s">
        <v>1</v>
      </c>
      <c r="N147" s="238" t="s">
        <v>41</v>
      </c>
      <c r="O147" s="85"/>
      <c r="P147" s="239">
        <f>O147*H147</f>
        <v>0</v>
      </c>
      <c r="Q147" s="239">
        <v>0</v>
      </c>
      <c r="R147" s="239">
        <f>Q147*H147</f>
        <v>0</v>
      </c>
      <c r="S147" s="239">
        <v>0</v>
      </c>
      <c r="T147" s="240">
        <f>S147*H147</f>
        <v>0</v>
      </c>
      <c r="AR147" s="241" t="s">
        <v>197</v>
      </c>
      <c r="AT147" s="241" t="s">
        <v>192</v>
      </c>
      <c r="AU147" s="241" t="s">
        <v>76</v>
      </c>
      <c r="AY147" s="16" t="s">
        <v>190</v>
      </c>
      <c r="BE147" s="242">
        <f>IF(N147="základní",J147,0)</f>
        <v>0</v>
      </c>
      <c r="BF147" s="242">
        <f>IF(N147="snížená",J147,0)</f>
        <v>0</v>
      </c>
      <c r="BG147" s="242">
        <f>IF(N147="zákl. přenesená",J147,0)</f>
        <v>0</v>
      </c>
      <c r="BH147" s="242">
        <f>IF(N147="sníž. přenesená",J147,0)</f>
        <v>0</v>
      </c>
      <c r="BI147" s="242">
        <f>IF(N147="nulová",J147,0)</f>
        <v>0</v>
      </c>
      <c r="BJ147" s="16" t="s">
        <v>83</v>
      </c>
      <c r="BK147" s="242">
        <f>ROUND(I147*H147,2)</f>
        <v>0</v>
      </c>
      <c r="BL147" s="16" t="s">
        <v>197</v>
      </c>
      <c r="BM147" s="241" t="s">
        <v>554</v>
      </c>
    </row>
    <row r="148" spans="2:65" s="1" customFormat="1" ht="24" customHeight="1">
      <c r="B148" s="37"/>
      <c r="C148" s="230" t="s">
        <v>362</v>
      </c>
      <c r="D148" s="230" t="s">
        <v>192</v>
      </c>
      <c r="E148" s="231" t="s">
        <v>4358</v>
      </c>
      <c r="F148" s="232" t="s">
        <v>4359</v>
      </c>
      <c r="G148" s="233" t="s">
        <v>3753</v>
      </c>
      <c r="H148" s="234">
        <v>3</v>
      </c>
      <c r="I148" s="235"/>
      <c r="J148" s="236">
        <f>ROUND(I148*H148,2)</f>
        <v>0</v>
      </c>
      <c r="K148" s="232" t="s">
        <v>445</v>
      </c>
      <c r="L148" s="42"/>
      <c r="M148" s="237" t="s">
        <v>1</v>
      </c>
      <c r="N148" s="238" t="s">
        <v>41</v>
      </c>
      <c r="O148" s="85"/>
      <c r="P148" s="239">
        <f>O148*H148</f>
        <v>0</v>
      </c>
      <c r="Q148" s="239">
        <v>0</v>
      </c>
      <c r="R148" s="239">
        <f>Q148*H148</f>
        <v>0</v>
      </c>
      <c r="S148" s="239">
        <v>0</v>
      </c>
      <c r="T148" s="240">
        <f>S148*H148</f>
        <v>0</v>
      </c>
      <c r="AR148" s="241" t="s">
        <v>197</v>
      </c>
      <c r="AT148" s="241" t="s">
        <v>192</v>
      </c>
      <c r="AU148" s="241" t="s">
        <v>76</v>
      </c>
      <c r="AY148" s="16" t="s">
        <v>190</v>
      </c>
      <c r="BE148" s="242">
        <f>IF(N148="základní",J148,0)</f>
        <v>0</v>
      </c>
      <c r="BF148" s="242">
        <f>IF(N148="snížená",J148,0)</f>
        <v>0</v>
      </c>
      <c r="BG148" s="242">
        <f>IF(N148="zákl. přenesená",J148,0)</f>
        <v>0</v>
      </c>
      <c r="BH148" s="242">
        <f>IF(N148="sníž. přenesená",J148,0)</f>
        <v>0</v>
      </c>
      <c r="BI148" s="242">
        <f>IF(N148="nulová",J148,0)</f>
        <v>0</v>
      </c>
      <c r="BJ148" s="16" t="s">
        <v>83</v>
      </c>
      <c r="BK148" s="242">
        <f>ROUND(I148*H148,2)</f>
        <v>0</v>
      </c>
      <c r="BL148" s="16" t="s">
        <v>197</v>
      </c>
      <c r="BM148" s="241" t="s">
        <v>562</v>
      </c>
    </row>
    <row r="149" spans="2:65" s="1" customFormat="1" ht="16.5" customHeight="1">
      <c r="B149" s="37"/>
      <c r="C149" s="230" t="s">
        <v>369</v>
      </c>
      <c r="D149" s="230" t="s">
        <v>192</v>
      </c>
      <c r="E149" s="231" t="s">
        <v>4360</v>
      </c>
      <c r="F149" s="232" t="s">
        <v>4361</v>
      </c>
      <c r="G149" s="233" t="s">
        <v>255</v>
      </c>
      <c r="H149" s="234">
        <v>2</v>
      </c>
      <c r="I149" s="235"/>
      <c r="J149" s="236">
        <f>ROUND(I149*H149,2)</f>
        <v>0</v>
      </c>
      <c r="K149" s="232" t="s">
        <v>445</v>
      </c>
      <c r="L149" s="42"/>
      <c r="M149" s="237" t="s">
        <v>1</v>
      </c>
      <c r="N149" s="238" t="s">
        <v>41</v>
      </c>
      <c r="O149" s="85"/>
      <c r="P149" s="239">
        <f>O149*H149</f>
        <v>0</v>
      </c>
      <c r="Q149" s="239">
        <v>0</v>
      </c>
      <c r="R149" s="239">
        <f>Q149*H149</f>
        <v>0</v>
      </c>
      <c r="S149" s="239">
        <v>0</v>
      </c>
      <c r="T149" s="240">
        <f>S149*H149</f>
        <v>0</v>
      </c>
      <c r="AR149" s="241" t="s">
        <v>197</v>
      </c>
      <c r="AT149" s="241" t="s">
        <v>192</v>
      </c>
      <c r="AU149" s="241" t="s">
        <v>76</v>
      </c>
      <c r="AY149" s="16" t="s">
        <v>190</v>
      </c>
      <c r="BE149" s="242">
        <f>IF(N149="základní",J149,0)</f>
        <v>0</v>
      </c>
      <c r="BF149" s="242">
        <f>IF(N149="snížená",J149,0)</f>
        <v>0</v>
      </c>
      <c r="BG149" s="242">
        <f>IF(N149="zákl. přenesená",J149,0)</f>
        <v>0</v>
      </c>
      <c r="BH149" s="242">
        <f>IF(N149="sníž. přenesená",J149,0)</f>
        <v>0</v>
      </c>
      <c r="BI149" s="242">
        <f>IF(N149="nulová",J149,0)</f>
        <v>0</v>
      </c>
      <c r="BJ149" s="16" t="s">
        <v>83</v>
      </c>
      <c r="BK149" s="242">
        <f>ROUND(I149*H149,2)</f>
        <v>0</v>
      </c>
      <c r="BL149" s="16" t="s">
        <v>197</v>
      </c>
      <c r="BM149" s="241" t="s">
        <v>574</v>
      </c>
    </row>
    <row r="150" spans="2:65" s="1" customFormat="1" ht="24" customHeight="1">
      <c r="B150" s="37"/>
      <c r="C150" s="230" t="s">
        <v>380</v>
      </c>
      <c r="D150" s="230" t="s">
        <v>192</v>
      </c>
      <c r="E150" s="231" t="s">
        <v>4362</v>
      </c>
      <c r="F150" s="232" t="s">
        <v>4363</v>
      </c>
      <c r="G150" s="233" t="s">
        <v>881</v>
      </c>
      <c r="H150" s="234">
        <v>80</v>
      </c>
      <c r="I150" s="235"/>
      <c r="J150" s="236">
        <f>ROUND(I150*H150,2)</f>
        <v>0</v>
      </c>
      <c r="K150" s="232" t="s">
        <v>445</v>
      </c>
      <c r="L150" s="42"/>
      <c r="M150" s="237" t="s">
        <v>1</v>
      </c>
      <c r="N150" s="238" t="s">
        <v>41</v>
      </c>
      <c r="O150" s="85"/>
      <c r="P150" s="239">
        <f>O150*H150</f>
        <v>0</v>
      </c>
      <c r="Q150" s="239">
        <v>0</v>
      </c>
      <c r="R150" s="239">
        <f>Q150*H150</f>
        <v>0</v>
      </c>
      <c r="S150" s="239">
        <v>0</v>
      </c>
      <c r="T150" s="240">
        <f>S150*H150</f>
        <v>0</v>
      </c>
      <c r="AR150" s="241" t="s">
        <v>197</v>
      </c>
      <c r="AT150" s="241" t="s">
        <v>192</v>
      </c>
      <c r="AU150" s="241" t="s">
        <v>76</v>
      </c>
      <c r="AY150" s="16" t="s">
        <v>190</v>
      </c>
      <c r="BE150" s="242">
        <f>IF(N150="základní",J150,0)</f>
        <v>0</v>
      </c>
      <c r="BF150" s="242">
        <f>IF(N150="snížená",J150,0)</f>
        <v>0</v>
      </c>
      <c r="BG150" s="242">
        <f>IF(N150="zákl. přenesená",J150,0)</f>
        <v>0</v>
      </c>
      <c r="BH150" s="242">
        <f>IF(N150="sníž. přenesená",J150,0)</f>
        <v>0</v>
      </c>
      <c r="BI150" s="242">
        <f>IF(N150="nulová",J150,0)</f>
        <v>0</v>
      </c>
      <c r="BJ150" s="16" t="s">
        <v>83</v>
      </c>
      <c r="BK150" s="242">
        <f>ROUND(I150*H150,2)</f>
        <v>0</v>
      </c>
      <c r="BL150" s="16" t="s">
        <v>197</v>
      </c>
      <c r="BM150" s="241" t="s">
        <v>583</v>
      </c>
    </row>
    <row r="151" spans="2:65" s="1" customFormat="1" ht="24" customHeight="1">
      <c r="B151" s="37"/>
      <c r="C151" s="230" t="s">
        <v>385</v>
      </c>
      <c r="D151" s="230" t="s">
        <v>192</v>
      </c>
      <c r="E151" s="231" t="s">
        <v>4364</v>
      </c>
      <c r="F151" s="232" t="s">
        <v>4365</v>
      </c>
      <c r="G151" s="233" t="s">
        <v>881</v>
      </c>
      <c r="H151" s="234">
        <v>180</v>
      </c>
      <c r="I151" s="235"/>
      <c r="J151" s="236">
        <f>ROUND(I151*H151,2)</f>
        <v>0</v>
      </c>
      <c r="K151" s="232" t="s">
        <v>445</v>
      </c>
      <c r="L151" s="42"/>
      <c r="M151" s="237" t="s">
        <v>1</v>
      </c>
      <c r="N151" s="238" t="s">
        <v>41</v>
      </c>
      <c r="O151" s="85"/>
      <c r="P151" s="239">
        <f>O151*H151</f>
        <v>0</v>
      </c>
      <c r="Q151" s="239">
        <v>0</v>
      </c>
      <c r="R151" s="239">
        <f>Q151*H151</f>
        <v>0</v>
      </c>
      <c r="S151" s="239">
        <v>0</v>
      </c>
      <c r="T151" s="240">
        <f>S151*H151</f>
        <v>0</v>
      </c>
      <c r="AR151" s="241" t="s">
        <v>197</v>
      </c>
      <c r="AT151" s="241" t="s">
        <v>192</v>
      </c>
      <c r="AU151" s="241" t="s">
        <v>76</v>
      </c>
      <c r="AY151" s="16" t="s">
        <v>190</v>
      </c>
      <c r="BE151" s="242">
        <f>IF(N151="základní",J151,0)</f>
        <v>0</v>
      </c>
      <c r="BF151" s="242">
        <f>IF(N151="snížená",J151,0)</f>
        <v>0</v>
      </c>
      <c r="BG151" s="242">
        <f>IF(N151="zákl. přenesená",J151,0)</f>
        <v>0</v>
      </c>
      <c r="BH151" s="242">
        <f>IF(N151="sníž. přenesená",J151,0)</f>
        <v>0</v>
      </c>
      <c r="BI151" s="242">
        <f>IF(N151="nulová",J151,0)</f>
        <v>0</v>
      </c>
      <c r="BJ151" s="16" t="s">
        <v>83</v>
      </c>
      <c r="BK151" s="242">
        <f>ROUND(I151*H151,2)</f>
        <v>0</v>
      </c>
      <c r="BL151" s="16" t="s">
        <v>197</v>
      </c>
      <c r="BM151" s="241" t="s">
        <v>587</v>
      </c>
    </row>
    <row r="152" spans="2:65" s="1" customFormat="1" ht="24" customHeight="1">
      <c r="B152" s="37"/>
      <c r="C152" s="230" t="s">
        <v>390</v>
      </c>
      <c r="D152" s="230" t="s">
        <v>192</v>
      </c>
      <c r="E152" s="231" t="s">
        <v>4366</v>
      </c>
      <c r="F152" s="232" t="s">
        <v>4367</v>
      </c>
      <c r="G152" s="233" t="s">
        <v>2456</v>
      </c>
      <c r="H152" s="234">
        <v>20</v>
      </c>
      <c r="I152" s="235"/>
      <c r="J152" s="236">
        <f>ROUND(I152*H152,2)</f>
        <v>0</v>
      </c>
      <c r="K152" s="232" t="s">
        <v>445</v>
      </c>
      <c r="L152" s="42"/>
      <c r="M152" s="237" t="s">
        <v>1</v>
      </c>
      <c r="N152" s="238" t="s">
        <v>41</v>
      </c>
      <c r="O152" s="85"/>
      <c r="P152" s="239">
        <f>O152*H152</f>
        <v>0</v>
      </c>
      <c r="Q152" s="239">
        <v>0</v>
      </c>
      <c r="R152" s="239">
        <f>Q152*H152</f>
        <v>0</v>
      </c>
      <c r="S152" s="239">
        <v>0</v>
      </c>
      <c r="T152" s="240">
        <f>S152*H152</f>
        <v>0</v>
      </c>
      <c r="AR152" s="241" t="s">
        <v>197</v>
      </c>
      <c r="AT152" s="241" t="s">
        <v>192</v>
      </c>
      <c r="AU152" s="241" t="s">
        <v>76</v>
      </c>
      <c r="AY152" s="16" t="s">
        <v>190</v>
      </c>
      <c r="BE152" s="242">
        <f>IF(N152="základní",J152,0)</f>
        <v>0</v>
      </c>
      <c r="BF152" s="242">
        <f>IF(N152="snížená",J152,0)</f>
        <v>0</v>
      </c>
      <c r="BG152" s="242">
        <f>IF(N152="zákl. přenesená",J152,0)</f>
        <v>0</v>
      </c>
      <c r="BH152" s="242">
        <f>IF(N152="sníž. přenesená",J152,0)</f>
        <v>0</v>
      </c>
      <c r="BI152" s="242">
        <f>IF(N152="nulová",J152,0)</f>
        <v>0</v>
      </c>
      <c r="BJ152" s="16" t="s">
        <v>83</v>
      </c>
      <c r="BK152" s="242">
        <f>ROUND(I152*H152,2)</f>
        <v>0</v>
      </c>
      <c r="BL152" s="16" t="s">
        <v>197</v>
      </c>
      <c r="BM152" s="241" t="s">
        <v>600</v>
      </c>
    </row>
    <row r="153" spans="2:65" s="1" customFormat="1" ht="16.5" customHeight="1">
      <c r="B153" s="37"/>
      <c r="C153" s="230" t="s">
        <v>395</v>
      </c>
      <c r="D153" s="230" t="s">
        <v>192</v>
      </c>
      <c r="E153" s="231" t="s">
        <v>4368</v>
      </c>
      <c r="F153" s="232" t="s">
        <v>4369</v>
      </c>
      <c r="G153" s="233" t="s">
        <v>4370</v>
      </c>
      <c r="H153" s="234">
        <v>1</v>
      </c>
      <c r="I153" s="235"/>
      <c r="J153" s="236">
        <f>ROUND(I153*H153,2)</f>
        <v>0</v>
      </c>
      <c r="K153" s="232" t="s">
        <v>445</v>
      </c>
      <c r="L153" s="42"/>
      <c r="M153" s="293" t="s">
        <v>1</v>
      </c>
      <c r="N153" s="294" t="s">
        <v>41</v>
      </c>
      <c r="O153" s="295"/>
      <c r="P153" s="296">
        <f>O153*H153</f>
        <v>0</v>
      </c>
      <c r="Q153" s="296">
        <v>0</v>
      </c>
      <c r="R153" s="296">
        <f>Q153*H153</f>
        <v>0</v>
      </c>
      <c r="S153" s="296">
        <v>0</v>
      </c>
      <c r="T153" s="297">
        <f>S153*H153</f>
        <v>0</v>
      </c>
      <c r="AR153" s="241" t="s">
        <v>197</v>
      </c>
      <c r="AT153" s="241" t="s">
        <v>192</v>
      </c>
      <c r="AU153" s="241" t="s">
        <v>76</v>
      </c>
      <c r="AY153" s="16" t="s">
        <v>190</v>
      </c>
      <c r="BE153" s="242">
        <f>IF(N153="základní",J153,0)</f>
        <v>0</v>
      </c>
      <c r="BF153" s="242">
        <f>IF(N153="snížená",J153,0)</f>
        <v>0</v>
      </c>
      <c r="BG153" s="242">
        <f>IF(N153="zákl. přenesená",J153,0)</f>
        <v>0</v>
      </c>
      <c r="BH153" s="242">
        <f>IF(N153="sníž. přenesená",J153,0)</f>
        <v>0</v>
      </c>
      <c r="BI153" s="242">
        <f>IF(N153="nulová",J153,0)</f>
        <v>0</v>
      </c>
      <c r="BJ153" s="16" t="s">
        <v>83</v>
      </c>
      <c r="BK153" s="242">
        <f>ROUND(I153*H153,2)</f>
        <v>0</v>
      </c>
      <c r="BL153" s="16" t="s">
        <v>197</v>
      </c>
      <c r="BM153" s="241" t="s">
        <v>604</v>
      </c>
    </row>
    <row r="154" spans="2:12" s="1" customFormat="1" ht="6.95" customHeight="1">
      <c r="B154" s="60"/>
      <c r="C154" s="61"/>
      <c r="D154" s="61"/>
      <c r="E154" s="61"/>
      <c r="F154" s="61"/>
      <c r="G154" s="61"/>
      <c r="H154" s="61"/>
      <c r="I154" s="181"/>
      <c r="J154" s="61"/>
      <c r="K154" s="61"/>
      <c r="L154" s="42"/>
    </row>
  </sheetData>
  <sheetProtection password="CC35" sheet="1" objects="1" scenarios="1" formatColumns="0" formatRows="0" autoFilter="0"/>
  <autoFilter ref="C119:K15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8:H108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5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123</v>
      </c>
    </row>
    <row r="3" spans="2:46" ht="6.95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19"/>
      <c r="AT3" s="16" t="s">
        <v>85</v>
      </c>
    </row>
    <row r="4" spans="2:46" ht="24.95" customHeight="1">
      <c r="B4" s="19"/>
      <c r="D4" s="144" t="s">
        <v>128</v>
      </c>
      <c r="L4" s="19"/>
      <c r="M4" s="14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6" t="s">
        <v>16</v>
      </c>
      <c r="L6" s="19"/>
    </row>
    <row r="7" spans="2:12" ht="16.5" customHeight="1">
      <c r="B7" s="19"/>
      <c r="E7" s="147" t="str">
        <f>'Rekapitulace stavby'!K6</f>
        <v>Modernizace energocentra – TS 1, Krajská zdravotní a.s. – Nemocnice Teplice o.z.</v>
      </c>
      <c r="F7" s="146"/>
      <c r="G7" s="146"/>
      <c r="H7" s="146"/>
      <c r="L7" s="19"/>
    </row>
    <row r="8" spans="2:12" ht="12" customHeight="1">
      <c r="B8" s="19"/>
      <c r="D8" s="146" t="s">
        <v>129</v>
      </c>
      <c r="L8" s="19"/>
    </row>
    <row r="9" spans="2:12" s="1" customFormat="1" ht="16.5" customHeight="1">
      <c r="B9" s="42"/>
      <c r="E9" s="147" t="s">
        <v>3043</v>
      </c>
      <c r="F9" s="1"/>
      <c r="G9" s="1"/>
      <c r="H9" s="1"/>
      <c r="I9" s="148"/>
      <c r="L9" s="42"/>
    </row>
    <row r="10" spans="2:12" s="1" customFormat="1" ht="12" customHeight="1">
      <c r="B10" s="42"/>
      <c r="D10" s="146" t="s">
        <v>131</v>
      </c>
      <c r="I10" s="148"/>
      <c r="L10" s="42"/>
    </row>
    <row r="11" spans="2:12" s="1" customFormat="1" ht="36.95" customHeight="1">
      <c r="B11" s="42"/>
      <c r="E11" s="149" t="s">
        <v>4371</v>
      </c>
      <c r="F11" s="1"/>
      <c r="G11" s="1"/>
      <c r="H11" s="1"/>
      <c r="I11" s="148"/>
      <c r="L11" s="42"/>
    </row>
    <row r="12" spans="2:12" s="1" customFormat="1" ht="12">
      <c r="B12" s="42"/>
      <c r="I12" s="148"/>
      <c r="L12" s="42"/>
    </row>
    <row r="13" spans="2:12" s="1" customFormat="1" ht="12" customHeight="1">
      <c r="B13" s="42"/>
      <c r="D13" s="146" t="s">
        <v>18</v>
      </c>
      <c r="F13" s="135" t="s">
        <v>1</v>
      </c>
      <c r="I13" s="150" t="s">
        <v>19</v>
      </c>
      <c r="J13" s="135" t="s">
        <v>1</v>
      </c>
      <c r="L13" s="42"/>
    </row>
    <row r="14" spans="2:12" s="1" customFormat="1" ht="12" customHeight="1">
      <c r="B14" s="42"/>
      <c r="D14" s="146" t="s">
        <v>20</v>
      </c>
      <c r="F14" s="135" t="s">
        <v>21</v>
      </c>
      <c r="I14" s="150" t="s">
        <v>22</v>
      </c>
      <c r="J14" s="151" t="str">
        <f>'Rekapitulace stavby'!AN8</f>
        <v>5. 4. 2019</v>
      </c>
      <c r="L14" s="42"/>
    </row>
    <row r="15" spans="2:12" s="1" customFormat="1" ht="10.8" customHeight="1">
      <c r="B15" s="42"/>
      <c r="I15" s="148"/>
      <c r="L15" s="42"/>
    </row>
    <row r="16" spans="2:12" s="1" customFormat="1" ht="12" customHeight="1">
      <c r="B16" s="42"/>
      <c r="D16" s="146" t="s">
        <v>24</v>
      </c>
      <c r="I16" s="150" t="s">
        <v>25</v>
      </c>
      <c r="J16" s="135" t="s">
        <v>1</v>
      </c>
      <c r="L16" s="42"/>
    </row>
    <row r="17" spans="2:12" s="1" customFormat="1" ht="18" customHeight="1">
      <c r="B17" s="42"/>
      <c r="E17" s="135" t="s">
        <v>133</v>
      </c>
      <c r="I17" s="150" t="s">
        <v>27</v>
      </c>
      <c r="J17" s="135" t="s">
        <v>1</v>
      </c>
      <c r="L17" s="42"/>
    </row>
    <row r="18" spans="2:12" s="1" customFormat="1" ht="6.95" customHeight="1">
      <c r="B18" s="42"/>
      <c r="I18" s="148"/>
      <c r="L18" s="42"/>
    </row>
    <row r="19" spans="2:12" s="1" customFormat="1" ht="12" customHeight="1">
      <c r="B19" s="42"/>
      <c r="D19" s="146" t="s">
        <v>28</v>
      </c>
      <c r="I19" s="150" t="s">
        <v>25</v>
      </c>
      <c r="J19" s="32" t="str">
        <f>'Rekapitulace stavby'!AN13</f>
        <v>Vyplň údaj</v>
      </c>
      <c r="L19" s="42"/>
    </row>
    <row r="20" spans="2:12" s="1" customFormat="1" ht="18" customHeight="1">
      <c r="B20" s="42"/>
      <c r="E20" s="32" t="str">
        <f>'Rekapitulace stavby'!E14</f>
        <v>Vyplň údaj</v>
      </c>
      <c r="F20" s="135"/>
      <c r="G20" s="135"/>
      <c r="H20" s="135"/>
      <c r="I20" s="150" t="s">
        <v>27</v>
      </c>
      <c r="J20" s="32" t="str">
        <f>'Rekapitulace stavby'!AN14</f>
        <v>Vyplň údaj</v>
      </c>
      <c r="L20" s="42"/>
    </row>
    <row r="21" spans="2:12" s="1" customFormat="1" ht="6.95" customHeight="1">
      <c r="B21" s="42"/>
      <c r="I21" s="148"/>
      <c r="L21" s="42"/>
    </row>
    <row r="22" spans="2:12" s="1" customFormat="1" ht="12" customHeight="1">
      <c r="B22" s="42"/>
      <c r="D22" s="146" t="s">
        <v>30</v>
      </c>
      <c r="I22" s="150" t="s">
        <v>25</v>
      </c>
      <c r="J22" s="135" t="s">
        <v>1</v>
      </c>
      <c r="L22" s="42"/>
    </row>
    <row r="23" spans="2:12" s="1" customFormat="1" ht="18" customHeight="1">
      <c r="B23" s="42"/>
      <c r="E23" s="135" t="s">
        <v>31</v>
      </c>
      <c r="I23" s="150" t="s">
        <v>27</v>
      </c>
      <c r="J23" s="135" t="s">
        <v>1</v>
      </c>
      <c r="L23" s="42"/>
    </row>
    <row r="24" spans="2:12" s="1" customFormat="1" ht="6.95" customHeight="1">
      <c r="B24" s="42"/>
      <c r="I24" s="148"/>
      <c r="L24" s="42"/>
    </row>
    <row r="25" spans="2:12" s="1" customFormat="1" ht="12" customHeight="1">
      <c r="B25" s="42"/>
      <c r="D25" s="146" t="s">
        <v>33</v>
      </c>
      <c r="I25" s="150" t="s">
        <v>25</v>
      </c>
      <c r="J25" s="135" t="s">
        <v>1</v>
      </c>
      <c r="L25" s="42"/>
    </row>
    <row r="26" spans="2:12" s="1" customFormat="1" ht="18" customHeight="1">
      <c r="B26" s="42"/>
      <c r="E26" s="135" t="s">
        <v>4266</v>
      </c>
      <c r="I26" s="150" t="s">
        <v>27</v>
      </c>
      <c r="J26" s="135" t="s">
        <v>1</v>
      </c>
      <c r="L26" s="42"/>
    </row>
    <row r="27" spans="2:12" s="1" customFormat="1" ht="6.95" customHeight="1">
      <c r="B27" s="42"/>
      <c r="I27" s="148"/>
      <c r="L27" s="42"/>
    </row>
    <row r="28" spans="2:12" s="1" customFormat="1" ht="12" customHeight="1">
      <c r="B28" s="42"/>
      <c r="D28" s="146" t="s">
        <v>35</v>
      </c>
      <c r="I28" s="148"/>
      <c r="L28" s="42"/>
    </row>
    <row r="29" spans="2:12" s="7" customFormat="1" ht="16.5" customHeight="1">
      <c r="B29" s="152"/>
      <c r="E29" s="153" t="s">
        <v>1</v>
      </c>
      <c r="F29" s="153"/>
      <c r="G29" s="153"/>
      <c r="H29" s="153"/>
      <c r="I29" s="154"/>
      <c r="L29" s="152"/>
    </row>
    <row r="30" spans="2:12" s="1" customFormat="1" ht="6.95" customHeight="1">
      <c r="B30" s="42"/>
      <c r="I30" s="148"/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5"/>
      <c r="J31" s="77"/>
      <c r="K31" s="77"/>
      <c r="L31" s="42"/>
    </row>
    <row r="32" spans="2:12" s="1" customFormat="1" ht="25.4" customHeight="1">
      <c r="B32" s="42"/>
      <c r="D32" s="156" t="s">
        <v>36</v>
      </c>
      <c r="I32" s="148"/>
      <c r="J32" s="157">
        <f>ROUND(J125,2)</f>
        <v>0</v>
      </c>
      <c r="L32" s="42"/>
    </row>
    <row r="33" spans="2:12" s="1" customFormat="1" ht="6.95" customHeight="1">
      <c r="B33" s="42"/>
      <c r="D33" s="77"/>
      <c r="E33" s="77"/>
      <c r="F33" s="77"/>
      <c r="G33" s="77"/>
      <c r="H33" s="77"/>
      <c r="I33" s="155"/>
      <c r="J33" s="77"/>
      <c r="K33" s="77"/>
      <c r="L33" s="42"/>
    </row>
    <row r="34" spans="2:12" s="1" customFormat="1" ht="14.4" customHeight="1">
      <c r="B34" s="42"/>
      <c r="F34" s="158" t="s">
        <v>38</v>
      </c>
      <c r="I34" s="159" t="s">
        <v>37</v>
      </c>
      <c r="J34" s="158" t="s">
        <v>39</v>
      </c>
      <c r="L34" s="42"/>
    </row>
    <row r="35" spans="2:12" s="1" customFormat="1" ht="14.4" customHeight="1">
      <c r="B35" s="42"/>
      <c r="D35" s="160" t="s">
        <v>40</v>
      </c>
      <c r="E35" s="146" t="s">
        <v>41</v>
      </c>
      <c r="F35" s="161">
        <f>ROUND((SUM(BE125:BE156)),2)</f>
        <v>0</v>
      </c>
      <c r="I35" s="162">
        <v>0.21</v>
      </c>
      <c r="J35" s="161">
        <f>ROUND(((SUM(BE125:BE156))*I35),2)</f>
        <v>0</v>
      </c>
      <c r="L35" s="42"/>
    </row>
    <row r="36" spans="2:12" s="1" customFormat="1" ht="14.4" customHeight="1">
      <c r="B36" s="42"/>
      <c r="E36" s="146" t="s">
        <v>42</v>
      </c>
      <c r="F36" s="161">
        <f>ROUND((SUM(BF125:BF156)),2)</f>
        <v>0</v>
      </c>
      <c r="I36" s="162">
        <v>0.15</v>
      </c>
      <c r="J36" s="161">
        <f>ROUND(((SUM(BF125:BF156))*I36),2)</f>
        <v>0</v>
      </c>
      <c r="L36" s="42"/>
    </row>
    <row r="37" spans="2:12" s="1" customFormat="1" ht="14.4" customHeight="1" hidden="1">
      <c r="B37" s="42"/>
      <c r="E37" s="146" t="s">
        <v>43</v>
      </c>
      <c r="F37" s="161">
        <f>ROUND((SUM(BG125:BG156)),2)</f>
        <v>0</v>
      </c>
      <c r="I37" s="162">
        <v>0.21</v>
      </c>
      <c r="J37" s="161">
        <f>0</f>
        <v>0</v>
      </c>
      <c r="L37" s="42"/>
    </row>
    <row r="38" spans="2:12" s="1" customFormat="1" ht="14.4" customHeight="1" hidden="1">
      <c r="B38" s="42"/>
      <c r="E38" s="146" t="s">
        <v>44</v>
      </c>
      <c r="F38" s="161">
        <f>ROUND((SUM(BH125:BH156)),2)</f>
        <v>0</v>
      </c>
      <c r="I38" s="162">
        <v>0.15</v>
      </c>
      <c r="J38" s="161">
        <f>0</f>
        <v>0</v>
      </c>
      <c r="L38" s="42"/>
    </row>
    <row r="39" spans="2:12" s="1" customFormat="1" ht="14.4" customHeight="1" hidden="1">
      <c r="B39" s="42"/>
      <c r="E39" s="146" t="s">
        <v>45</v>
      </c>
      <c r="F39" s="161">
        <f>ROUND((SUM(BI125:BI156)),2)</f>
        <v>0</v>
      </c>
      <c r="I39" s="162">
        <v>0</v>
      </c>
      <c r="J39" s="161">
        <f>0</f>
        <v>0</v>
      </c>
      <c r="L39" s="42"/>
    </row>
    <row r="40" spans="2:12" s="1" customFormat="1" ht="6.95" customHeight="1">
      <c r="B40" s="42"/>
      <c r="I40" s="148"/>
      <c r="L40" s="42"/>
    </row>
    <row r="41" spans="2:12" s="1" customFormat="1" ht="25.4" customHeight="1">
      <c r="B41" s="42"/>
      <c r="C41" s="163"/>
      <c r="D41" s="164" t="s">
        <v>46</v>
      </c>
      <c r="E41" s="165"/>
      <c r="F41" s="165"/>
      <c r="G41" s="166" t="s">
        <v>47</v>
      </c>
      <c r="H41" s="167" t="s">
        <v>48</v>
      </c>
      <c r="I41" s="168"/>
      <c r="J41" s="169">
        <f>SUM(J32:J39)</f>
        <v>0</v>
      </c>
      <c r="K41" s="170"/>
      <c r="L41" s="42"/>
    </row>
    <row r="42" spans="2:12" s="1" customFormat="1" ht="14.4" customHeight="1">
      <c r="B42" s="42"/>
      <c r="I42" s="148"/>
      <c r="L42" s="42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1" t="s">
        <v>49</v>
      </c>
      <c r="E50" s="172"/>
      <c r="F50" s="172"/>
      <c r="G50" s="171" t="s">
        <v>50</v>
      </c>
      <c r="H50" s="172"/>
      <c r="I50" s="173"/>
      <c r="J50" s="172"/>
      <c r="K50" s="172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4" t="s">
        <v>51</v>
      </c>
      <c r="E61" s="175"/>
      <c r="F61" s="176" t="s">
        <v>52</v>
      </c>
      <c r="G61" s="174" t="s">
        <v>51</v>
      </c>
      <c r="H61" s="175"/>
      <c r="I61" s="177"/>
      <c r="J61" s="178" t="s">
        <v>52</v>
      </c>
      <c r="K61" s="175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1" t="s">
        <v>53</v>
      </c>
      <c r="E65" s="172"/>
      <c r="F65" s="172"/>
      <c r="G65" s="171" t="s">
        <v>54</v>
      </c>
      <c r="H65" s="172"/>
      <c r="I65" s="173"/>
      <c r="J65" s="172"/>
      <c r="K65" s="172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4" t="s">
        <v>51</v>
      </c>
      <c r="E76" s="175"/>
      <c r="F76" s="176" t="s">
        <v>52</v>
      </c>
      <c r="G76" s="174" t="s">
        <v>51</v>
      </c>
      <c r="H76" s="175"/>
      <c r="I76" s="177"/>
      <c r="J76" s="178" t="s">
        <v>52</v>
      </c>
      <c r="K76" s="175"/>
      <c r="L76" s="42"/>
    </row>
    <row r="77" spans="2:12" s="1" customFormat="1" ht="14.4" customHeight="1"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42"/>
    </row>
    <row r="81" spans="2:12" s="1" customFormat="1" ht="6.95" customHeight="1"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42"/>
    </row>
    <row r="82" spans="2:12" s="1" customFormat="1" ht="24.95" customHeight="1">
      <c r="B82" s="37"/>
      <c r="C82" s="22" t="s">
        <v>134</v>
      </c>
      <c r="D82" s="38"/>
      <c r="E82" s="38"/>
      <c r="F82" s="38"/>
      <c r="G82" s="38"/>
      <c r="H82" s="38"/>
      <c r="I82" s="148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8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8"/>
      <c r="J84" s="38"/>
      <c r="K84" s="38"/>
      <c r="L84" s="42"/>
    </row>
    <row r="85" spans="2:12" s="1" customFormat="1" ht="16.5" customHeight="1">
      <c r="B85" s="37"/>
      <c r="C85" s="38"/>
      <c r="D85" s="38"/>
      <c r="E85" s="185" t="str">
        <f>E7</f>
        <v>Modernizace energocentra – TS 1, Krajská zdravotní a.s. – Nemocnice Teplice o.z.</v>
      </c>
      <c r="F85" s="31"/>
      <c r="G85" s="31"/>
      <c r="H85" s="31"/>
      <c r="I85" s="148"/>
      <c r="J85" s="38"/>
      <c r="K85" s="38"/>
      <c r="L85" s="42"/>
    </row>
    <row r="86" spans="2:12" ht="12" customHeight="1">
      <c r="B86" s="20"/>
      <c r="C86" s="31" t="s">
        <v>129</v>
      </c>
      <c r="D86" s="21"/>
      <c r="E86" s="21"/>
      <c r="F86" s="21"/>
      <c r="G86" s="21"/>
      <c r="H86" s="21"/>
      <c r="I86" s="140"/>
      <c r="J86" s="21"/>
      <c r="K86" s="21"/>
      <c r="L86" s="19"/>
    </row>
    <row r="87" spans="2:12" s="1" customFormat="1" ht="16.5" customHeight="1">
      <c r="B87" s="37"/>
      <c r="C87" s="38"/>
      <c r="D87" s="38"/>
      <c r="E87" s="185" t="s">
        <v>3043</v>
      </c>
      <c r="F87" s="38"/>
      <c r="G87" s="38"/>
      <c r="H87" s="38"/>
      <c r="I87" s="148"/>
      <c r="J87" s="38"/>
      <c r="K87" s="38"/>
      <c r="L87" s="42"/>
    </row>
    <row r="88" spans="2:12" s="1" customFormat="1" ht="12" customHeight="1">
      <c r="B88" s="37"/>
      <c r="C88" s="31" t="s">
        <v>131</v>
      </c>
      <c r="D88" s="38"/>
      <c r="E88" s="38"/>
      <c r="F88" s="38"/>
      <c r="G88" s="38"/>
      <c r="H88" s="38"/>
      <c r="I88" s="148"/>
      <c r="J88" s="38"/>
      <c r="K88" s="38"/>
      <c r="L88" s="42"/>
    </row>
    <row r="89" spans="2:12" s="1" customFormat="1" ht="16.5" customHeight="1">
      <c r="B89" s="37"/>
      <c r="C89" s="38"/>
      <c r="D89" s="38"/>
      <c r="E89" s="70" t="str">
        <f>E11</f>
        <v>D2_51_5 - Naftové hospodářství</v>
      </c>
      <c r="F89" s="38"/>
      <c r="G89" s="38"/>
      <c r="H89" s="38"/>
      <c r="I89" s="148"/>
      <c r="J89" s="38"/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8"/>
      <c r="J90" s="38"/>
      <c r="K90" s="38"/>
      <c r="L90" s="42"/>
    </row>
    <row r="91" spans="2:12" s="1" customFormat="1" ht="12" customHeight="1">
      <c r="B91" s="37"/>
      <c r="C91" s="31" t="s">
        <v>20</v>
      </c>
      <c r="D91" s="38"/>
      <c r="E91" s="38"/>
      <c r="F91" s="26" t="str">
        <f>F14</f>
        <v>Teplice</v>
      </c>
      <c r="G91" s="38"/>
      <c r="H91" s="38"/>
      <c r="I91" s="150" t="s">
        <v>22</v>
      </c>
      <c r="J91" s="73" t="str">
        <f>IF(J14="","",J14)</f>
        <v>5. 4. 2019</v>
      </c>
      <c r="K91" s="38"/>
      <c r="L91" s="42"/>
    </row>
    <row r="92" spans="2:12" s="1" customFormat="1" ht="6.95" customHeight="1">
      <c r="B92" s="37"/>
      <c r="C92" s="38"/>
      <c r="D92" s="38"/>
      <c r="E92" s="38"/>
      <c r="F92" s="38"/>
      <c r="G92" s="38"/>
      <c r="H92" s="38"/>
      <c r="I92" s="148"/>
      <c r="J92" s="38"/>
      <c r="K92" s="38"/>
      <c r="L92" s="42"/>
    </row>
    <row r="93" spans="2:12" s="1" customFormat="1" ht="43.05" customHeight="1">
      <c r="B93" s="37"/>
      <c r="C93" s="31" t="s">
        <v>24</v>
      </c>
      <c r="D93" s="38"/>
      <c r="E93" s="38"/>
      <c r="F93" s="26" t="str">
        <f>E17</f>
        <v>Krajská zdravotní a.s, Ústí nad Labem</v>
      </c>
      <c r="G93" s="38"/>
      <c r="H93" s="38"/>
      <c r="I93" s="150" t="s">
        <v>30</v>
      </c>
      <c r="J93" s="35" t="str">
        <f>E23</f>
        <v>Atelier Penta v.o.s., Mrštíkova 12, Jihlava</v>
      </c>
      <c r="K93" s="38"/>
      <c r="L93" s="42"/>
    </row>
    <row r="94" spans="2:12" s="1" customFormat="1" ht="15.15" customHeight="1">
      <c r="B94" s="37"/>
      <c r="C94" s="31" t="s">
        <v>28</v>
      </c>
      <c r="D94" s="38"/>
      <c r="E94" s="38"/>
      <c r="F94" s="26" t="str">
        <f>IF(E20="","",E20)</f>
        <v>Vyplň údaj</v>
      </c>
      <c r="G94" s="38"/>
      <c r="H94" s="38"/>
      <c r="I94" s="150" t="s">
        <v>33</v>
      </c>
      <c r="J94" s="35" t="str">
        <f>E26</f>
        <v>Hynek Farka</v>
      </c>
      <c r="K94" s="3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8"/>
      <c r="J95" s="38"/>
      <c r="K95" s="38"/>
      <c r="L95" s="42"/>
    </row>
    <row r="96" spans="2:12" s="1" customFormat="1" ht="29.25" customHeight="1">
      <c r="B96" s="37"/>
      <c r="C96" s="186" t="s">
        <v>135</v>
      </c>
      <c r="D96" s="187"/>
      <c r="E96" s="187"/>
      <c r="F96" s="187"/>
      <c r="G96" s="187"/>
      <c r="H96" s="187"/>
      <c r="I96" s="188"/>
      <c r="J96" s="189" t="s">
        <v>136</v>
      </c>
      <c r="K96" s="187"/>
      <c r="L96" s="42"/>
    </row>
    <row r="97" spans="2:12" s="1" customFormat="1" ht="10.3" customHeight="1">
      <c r="B97" s="37"/>
      <c r="C97" s="38"/>
      <c r="D97" s="38"/>
      <c r="E97" s="38"/>
      <c r="F97" s="38"/>
      <c r="G97" s="38"/>
      <c r="H97" s="38"/>
      <c r="I97" s="148"/>
      <c r="J97" s="38"/>
      <c r="K97" s="38"/>
      <c r="L97" s="42"/>
    </row>
    <row r="98" spans="2:47" s="1" customFormat="1" ht="22.8" customHeight="1">
      <c r="B98" s="37"/>
      <c r="C98" s="190" t="s">
        <v>137</v>
      </c>
      <c r="D98" s="38"/>
      <c r="E98" s="38"/>
      <c r="F98" s="38"/>
      <c r="G98" s="38"/>
      <c r="H98" s="38"/>
      <c r="I98" s="148"/>
      <c r="J98" s="104">
        <f>J125</f>
        <v>0</v>
      </c>
      <c r="K98" s="38"/>
      <c r="L98" s="42"/>
      <c r="AU98" s="16" t="s">
        <v>138</v>
      </c>
    </row>
    <row r="99" spans="2:12" s="8" customFormat="1" ht="24.95" customHeight="1">
      <c r="B99" s="191"/>
      <c r="C99" s="192"/>
      <c r="D99" s="193" t="s">
        <v>4372</v>
      </c>
      <c r="E99" s="194"/>
      <c r="F99" s="194"/>
      <c r="G99" s="194"/>
      <c r="H99" s="194"/>
      <c r="I99" s="195"/>
      <c r="J99" s="196">
        <f>J126</f>
        <v>0</v>
      </c>
      <c r="K99" s="192"/>
      <c r="L99" s="197"/>
    </row>
    <row r="100" spans="2:12" s="8" customFormat="1" ht="24.95" customHeight="1">
      <c r="B100" s="191"/>
      <c r="C100" s="192"/>
      <c r="D100" s="193" t="s">
        <v>4373</v>
      </c>
      <c r="E100" s="194"/>
      <c r="F100" s="194"/>
      <c r="G100" s="194"/>
      <c r="H100" s="194"/>
      <c r="I100" s="195"/>
      <c r="J100" s="196">
        <f>J138</f>
        <v>0</v>
      </c>
      <c r="K100" s="192"/>
      <c r="L100" s="197"/>
    </row>
    <row r="101" spans="2:12" s="8" customFormat="1" ht="24.95" customHeight="1">
      <c r="B101" s="191"/>
      <c r="C101" s="192"/>
      <c r="D101" s="193" t="s">
        <v>4374</v>
      </c>
      <c r="E101" s="194"/>
      <c r="F101" s="194"/>
      <c r="G101" s="194"/>
      <c r="H101" s="194"/>
      <c r="I101" s="195"/>
      <c r="J101" s="196">
        <f>J142</f>
        <v>0</v>
      </c>
      <c r="K101" s="192"/>
      <c r="L101" s="197"/>
    </row>
    <row r="102" spans="2:12" s="8" customFormat="1" ht="24.95" customHeight="1">
      <c r="B102" s="191"/>
      <c r="C102" s="192"/>
      <c r="D102" s="193" t="s">
        <v>4375</v>
      </c>
      <c r="E102" s="194"/>
      <c r="F102" s="194"/>
      <c r="G102" s="194"/>
      <c r="H102" s="194"/>
      <c r="I102" s="195"/>
      <c r="J102" s="196">
        <f>J148</f>
        <v>0</v>
      </c>
      <c r="K102" s="192"/>
      <c r="L102" s="197"/>
    </row>
    <row r="103" spans="2:12" s="8" customFormat="1" ht="24.95" customHeight="1">
      <c r="B103" s="191"/>
      <c r="C103" s="192"/>
      <c r="D103" s="193" t="s">
        <v>4376</v>
      </c>
      <c r="E103" s="194"/>
      <c r="F103" s="194"/>
      <c r="G103" s="194"/>
      <c r="H103" s="194"/>
      <c r="I103" s="195"/>
      <c r="J103" s="196">
        <f>J151</f>
        <v>0</v>
      </c>
      <c r="K103" s="192"/>
      <c r="L103" s="197"/>
    </row>
    <row r="104" spans="2:12" s="1" customFormat="1" ht="21.8" customHeight="1">
      <c r="B104" s="37"/>
      <c r="C104" s="38"/>
      <c r="D104" s="38"/>
      <c r="E104" s="38"/>
      <c r="F104" s="38"/>
      <c r="G104" s="38"/>
      <c r="H104" s="38"/>
      <c r="I104" s="148"/>
      <c r="J104" s="38"/>
      <c r="K104" s="38"/>
      <c r="L104" s="42"/>
    </row>
    <row r="105" spans="2:12" s="1" customFormat="1" ht="6.95" customHeight="1">
      <c r="B105" s="60"/>
      <c r="C105" s="61"/>
      <c r="D105" s="61"/>
      <c r="E105" s="61"/>
      <c r="F105" s="61"/>
      <c r="G105" s="61"/>
      <c r="H105" s="61"/>
      <c r="I105" s="181"/>
      <c r="J105" s="61"/>
      <c r="K105" s="61"/>
      <c r="L105" s="42"/>
    </row>
    <row r="109" spans="2:12" s="1" customFormat="1" ht="6.95" customHeight="1">
      <c r="B109" s="62"/>
      <c r="C109" s="63"/>
      <c r="D109" s="63"/>
      <c r="E109" s="63"/>
      <c r="F109" s="63"/>
      <c r="G109" s="63"/>
      <c r="H109" s="63"/>
      <c r="I109" s="184"/>
      <c r="J109" s="63"/>
      <c r="K109" s="63"/>
      <c r="L109" s="42"/>
    </row>
    <row r="110" spans="2:12" s="1" customFormat="1" ht="24.95" customHeight="1">
      <c r="B110" s="37"/>
      <c r="C110" s="22" t="s">
        <v>175</v>
      </c>
      <c r="D110" s="38"/>
      <c r="E110" s="38"/>
      <c r="F110" s="38"/>
      <c r="G110" s="38"/>
      <c r="H110" s="38"/>
      <c r="I110" s="148"/>
      <c r="J110" s="38"/>
      <c r="K110" s="38"/>
      <c r="L110" s="42"/>
    </row>
    <row r="111" spans="2:12" s="1" customFormat="1" ht="6.95" customHeight="1">
      <c r="B111" s="37"/>
      <c r="C111" s="38"/>
      <c r="D111" s="38"/>
      <c r="E111" s="38"/>
      <c r="F111" s="38"/>
      <c r="G111" s="38"/>
      <c r="H111" s="38"/>
      <c r="I111" s="148"/>
      <c r="J111" s="38"/>
      <c r="K111" s="38"/>
      <c r="L111" s="42"/>
    </row>
    <row r="112" spans="2:12" s="1" customFormat="1" ht="12" customHeight="1">
      <c r="B112" s="37"/>
      <c r="C112" s="31" t="s">
        <v>16</v>
      </c>
      <c r="D112" s="38"/>
      <c r="E112" s="38"/>
      <c r="F112" s="38"/>
      <c r="G112" s="38"/>
      <c r="H112" s="38"/>
      <c r="I112" s="148"/>
      <c r="J112" s="38"/>
      <c r="K112" s="38"/>
      <c r="L112" s="42"/>
    </row>
    <row r="113" spans="2:12" s="1" customFormat="1" ht="16.5" customHeight="1">
      <c r="B113" s="37"/>
      <c r="C113" s="38"/>
      <c r="D113" s="38"/>
      <c r="E113" s="185" t="str">
        <f>E7</f>
        <v>Modernizace energocentra – TS 1, Krajská zdravotní a.s. – Nemocnice Teplice o.z.</v>
      </c>
      <c r="F113" s="31"/>
      <c r="G113" s="31"/>
      <c r="H113" s="31"/>
      <c r="I113" s="148"/>
      <c r="J113" s="38"/>
      <c r="K113" s="38"/>
      <c r="L113" s="42"/>
    </row>
    <row r="114" spans="2:12" ht="12" customHeight="1">
      <c r="B114" s="20"/>
      <c r="C114" s="31" t="s">
        <v>129</v>
      </c>
      <c r="D114" s="21"/>
      <c r="E114" s="21"/>
      <c r="F114" s="21"/>
      <c r="G114" s="21"/>
      <c r="H114" s="21"/>
      <c r="I114" s="140"/>
      <c r="J114" s="21"/>
      <c r="K114" s="21"/>
      <c r="L114" s="19"/>
    </row>
    <row r="115" spans="2:12" s="1" customFormat="1" ht="16.5" customHeight="1">
      <c r="B115" s="37"/>
      <c r="C115" s="38"/>
      <c r="D115" s="38"/>
      <c r="E115" s="185" t="s">
        <v>3043</v>
      </c>
      <c r="F115" s="38"/>
      <c r="G115" s="38"/>
      <c r="H115" s="38"/>
      <c r="I115" s="148"/>
      <c r="J115" s="38"/>
      <c r="K115" s="38"/>
      <c r="L115" s="42"/>
    </row>
    <row r="116" spans="2:12" s="1" customFormat="1" ht="12" customHeight="1">
      <c r="B116" s="37"/>
      <c r="C116" s="31" t="s">
        <v>131</v>
      </c>
      <c r="D116" s="38"/>
      <c r="E116" s="38"/>
      <c r="F116" s="38"/>
      <c r="G116" s="38"/>
      <c r="H116" s="38"/>
      <c r="I116" s="148"/>
      <c r="J116" s="38"/>
      <c r="K116" s="38"/>
      <c r="L116" s="42"/>
    </row>
    <row r="117" spans="2:12" s="1" customFormat="1" ht="16.5" customHeight="1">
      <c r="B117" s="37"/>
      <c r="C117" s="38"/>
      <c r="D117" s="38"/>
      <c r="E117" s="70" t="str">
        <f>E11</f>
        <v>D2_51_5 - Naftové hospodářství</v>
      </c>
      <c r="F117" s="38"/>
      <c r="G117" s="38"/>
      <c r="H117" s="38"/>
      <c r="I117" s="148"/>
      <c r="J117" s="38"/>
      <c r="K117" s="38"/>
      <c r="L117" s="42"/>
    </row>
    <row r="118" spans="2:12" s="1" customFormat="1" ht="6.95" customHeight="1">
      <c r="B118" s="37"/>
      <c r="C118" s="38"/>
      <c r="D118" s="38"/>
      <c r="E118" s="38"/>
      <c r="F118" s="38"/>
      <c r="G118" s="38"/>
      <c r="H118" s="38"/>
      <c r="I118" s="148"/>
      <c r="J118" s="38"/>
      <c r="K118" s="38"/>
      <c r="L118" s="42"/>
    </row>
    <row r="119" spans="2:12" s="1" customFormat="1" ht="12" customHeight="1">
      <c r="B119" s="37"/>
      <c r="C119" s="31" t="s">
        <v>20</v>
      </c>
      <c r="D119" s="38"/>
      <c r="E119" s="38"/>
      <c r="F119" s="26" t="str">
        <f>F14</f>
        <v>Teplice</v>
      </c>
      <c r="G119" s="38"/>
      <c r="H119" s="38"/>
      <c r="I119" s="150" t="s">
        <v>22</v>
      </c>
      <c r="J119" s="73" t="str">
        <f>IF(J14="","",J14)</f>
        <v>5. 4. 2019</v>
      </c>
      <c r="K119" s="38"/>
      <c r="L119" s="42"/>
    </row>
    <row r="120" spans="2:12" s="1" customFormat="1" ht="6.95" customHeight="1">
      <c r="B120" s="37"/>
      <c r="C120" s="38"/>
      <c r="D120" s="38"/>
      <c r="E120" s="38"/>
      <c r="F120" s="38"/>
      <c r="G120" s="38"/>
      <c r="H120" s="38"/>
      <c r="I120" s="148"/>
      <c r="J120" s="38"/>
      <c r="K120" s="38"/>
      <c r="L120" s="42"/>
    </row>
    <row r="121" spans="2:12" s="1" customFormat="1" ht="43.05" customHeight="1">
      <c r="B121" s="37"/>
      <c r="C121" s="31" t="s">
        <v>24</v>
      </c>
      <c r="D121" s="38"/>
      <c r="E121" s="38"/>
      <c r="F121" s="26" t="str">
        <f>E17</f>
        <v>Krajská zdravotní a.s, Ústí nad Labem</v>
      </c>
      <c r="G121" s="38"/>
      <c r="H121" s="38"/>
      <c r="I121" s="150" t="s">
        <v>30</v>
      </c>
      <c r="J121" s="35" t="str">
        <f>E23</f>
        <v>Atelier Penta v.o.s., Mrštíkova 12, Jihlava</v>
      </c>
      <c r="K121" s="38"/>
      <c r="L121" s="42"/>
    </row>
    <row r="122" spans="2:12" s="1" customFormat="1" ht="15.15" customHeight="1">
      <c r="B122" s="37"/>
      <c r="C122" s="31" t="s">
        <v>28</v>
      </c>
      <c r="D122" s="38"/>
      <c r="E122" s="38"/>
      <c r="F122" s="26" t="str">
        <f>IF(E20="","",E20)</f>
        <v>Vyplň údaj</v>
      </c>
      <c r="G122" s="38"/>
      <c r="H122" s="38"/>
      <c r="I122" s="150" t="s">
        <v>33</v>
      </c>
      <c r="J122" s="35" t="str">
        <f>E26</f>
        <v>Hynek Farka</v>
      </c>
      <c r="K122" s="38"/>
      <c r="L122" s="42"/>
    </row>
    <row r="123" spans="2:12" s="1" customFormat="1" ht="10.3" customHeight="1">
      <c r="B123" s="37"/>
      <c r="C123" s="38"/>
      <c r="D123" s="38"/>
      <c r="E123" s="38"/>
      <c r="F123" s="38"/>
      <c r="G123" s="38"/>
      <c r="H123" s="38"/>
      <c r="I123" s="148"/>
      <c r="J123" s="38"/>
      <c r="K123" s="38"/>
      <c r="L123" s="42"/>
    </row>
    <row r="124" spans="2:20" s="10" customFormat="1" ht="29.25" customHeight="1">
      <c r="B124" s="204"/>
      <c r="C124" s="205" t="s">
        <v>176</v>
      </c>
      <c r="D124" s="206" t="s">
        <v>61</v>
      </c>
      <c r="E124" s="206" t="s">
        <v>57</v>
      </c>
      <c r="F124" s="206" t="s">
        <v>58</v>
      </c>
      <c r="G124" s="206" t="s">
        <v>177</v>
      </c>
      <c r="H124" s="206" t="s">
        <v>178</v>
      </c>
      <c r="I124" s="207" t="s">
        <v>179</v>
      </c>
      <c r="J124" s="206" t="s">
        <v>136</v>
      </c>
      <c r="K124" s="208" t="s">
        <v>180</v>
      </c>
      <c r="L124" s="209"/>
      <c r="M124" s="94" t="s">
        <v>1</v>
      </c>
      <c r="N124" s="95" t="s">
        <v>40</v>
      </c>
      <c r="O124" s="95" t="s">
        <v>181</v>
      </c>
      <c r="P124" s="95" t="s">
        <v>182</v>
      </c>
      <c r="Q124" s="95" t="s">
        <v>183</v>
      </c>
      <c r="R124" s="95" t="s">
        <v>184</v>
      </c>
      <c r="S124" s="95" t="s">
        <v>185</v>
      </c>
      <c r="T124" s="96" t="s">
        <v>186</v>
      </c>
    </row>
    <row r="125" spans="2:63" s="1" customFormat="1" ht="22.8" customHeight="1">
      <c r="B125" s="37"/>
      <c r="C125" s="101" t="s">
        <v>187</v>
      </c>
      <c r="D125" s="38"/>
      <c r="E125" s="38"/>
      <c r="F125" s="38"/>
      <c r="G125" s="38"/>
      <c r="H125" s="38"/>
      <c r="I125" s="148"/>
      <c r="J125" s="210">
        <f>BK125</f>
        <v>0</v>
      </c>
      <c r="K125" s="38"/>
      <c r="L125" s="42"/>
      <c r="M125" s="97"/>
      <c r="N125" s="98"/>
      <c r="O125" s="98"/>
      <c r="P125" s="211">
        <f>P126+P138+P142+P148+P151</f>
        <v>0</v>
      </c>
      <c r="Q125" s="98"/>
      <c r="R125" s="211">
        <f>R126+R138+R142+R148+R151</f>
        <v>0</v>
      </c>
      <c r="S125" s="98"/>
      <c r="T125" s="212">
        <f>T126+T138+T142+T148+T151</f>
        <v>0</v>
      </c>
      <c r="AT125" s="16" t="s">
        <v>75</v>
      </c>
      <c r="AU125" s="16" t="s">
        <v>138</v>
      </c>
      <c r="BK125" s="213">
        <f>BK126+BK138+BK142+BK148+BK151</f>
        <v>0</v>
      </c>
    </row>
    <row r="126" spans="2:63" s="11" customFormat="1" ht="25.9" customHeight="1">
      <c r="B126" s="214"/>
      <c r="C126" s="215"/>
      <c r="D126" s="216" t="s">
        <v>75</v>
      </c>
      <c r="E126" s="217" t="s">
        <v>4377</v>
      </c>
      <c r="F126" s="217" t="s">
        <v>4378</v>
      </c>
      <c r="G126" s="215"/>
      <c r="H126" s="215"/>
      <c r="I126" s="218"/>
      <c r="J126" s="219">
        <f>BK126</f>
        <v>0</v>
      </c>
      <c r="K126" s="215"/>
      <c r="L126" s="220"/>
      <c r="M126" s="221"/>
      <c r="N126" s="222"/>
      <c r="O126" s="222"/>
      <c r="P126" s="223">
        <f>SUM(P127:P137)</f>
        <v>0</v>
      </c>
      <c r="Q126" s="222"/>
      <c r="R126" s="223">
        <f>SUM(R127:R137)</f>
        <v>0</v>
      </c>
      <c r="S126" s="222"/>
      <c r="T126" s="224">
        <f>SUM(T127:T137)</f>
        <v>0</v>
      </c>
      <c r="AR126" s="225" t="s">
        <v>83</v>
      </c>
      <c r="AT126" s="226" t="s">
        <v>75</v>
      </c>
      <c r="AU126" s="226" t="s">
        <v>76</v>
      </c>
      <c r="AY126" s="225" t="s">
        <v>190</v>
      </c>
      <c r="BK126" s="227">
        <f>SUM(BK127:BK137)</f>
        <v>0</v>
      </c>
    </row>
    <row r="127" spans="2:65" s="1" customFormat="1" ht="24" customHeight="1">
      <c r="B127" s="37"/>
      <c r="C127" s="230" t="s">
        <v>83</v>
      </c>
      <c r="D127" s="230" t="s">
        <v>192</v>
      </c>
      <c r="E127" s="231" t="s">
        <v>4379</v>
      </c>
      <c r="F127" s="232" t="s">
        <v>4380</v>
      </c>
      <c r="G127" s="233" t="s">
        <v>1708</v>
      </c>
      <c r="H127" s="234">
        <v>2</v>
      </c>
      <c r="I127" s="235"/>
      <c r="J127" s="236">
        <f>ROUND(I127*H127,2)</f>
        <v>0</v>
      </c>
      <c r="K127" s="232" t="s">
        <v>445</v>
      </c>
      <c r="L127" s="42"/>
      <c r="M127" s="237" t="s">
        <v>1</v>
      </c>
      <c r="N127" s="238" t="s">
        <v>41</v>
      </c>
      <c r="O127" s="85"/>
      <c r="P127" s="239">
        <f>O127*H127</f>
        <v>0</v>
      </c>
      <c r="Q127" s="239">
        <v>0</v>
      </c>
      <c r="R127" s="239">
        <f>Q127*H127</f>
        <v>0</v>
      </c>
      <c r="S127" s="239">
        <v>0</v>
      </c>
      <c r="T127" s="240">
        <f>S127*H127</f>
        <v>0</v>
      </c>
      <c r="AR127" s="241" t="s">
        <v>197</v>
      </c>
      <c r="AT127" s="241" t="s">
        <v>192</v>
      </c>
      <c r="AU127" s="241" t="s">
        <v>83</v>
      </c>
      <c r="AY127" s="16" t="s">
        <v>190</v>
      </c>
      <c r="BE127" s="242">
        <f>IF(N127="základní",J127,0)</f>
        <v>0</v>
      </c>
      <c r="BF127" s="242">
        <f>IF(N127="snížená",J127,0)</f>
        <v>0</v>
      </c>
      <c r="BG127" s="242">
        <f>IF(N127="zákl. přenesená",J127,0)</f>
        <v>0</v>
      </c>
      <c r="BH127" s="242">
        <f>IF(N127="sníž. přenesená",J127,0)</f>
        <v>0</v>
      </c>
      <c r="BI127" s="242">
        <f>IF(N127="nulová",J127,0)</f>
        <v>0</v>
      </c>
      <c r="BJ127" s="16" t="s">
        <v>83</v>
      </c>
      <c r="BK127" s="242">
        <f>ROUND(I127*H127,2)</f>
        <v>0</v>
      </c>
      <c r="BL127" s="16" t="s">
        <v>197</v>
      </c>
      <c r="BM127" s="241" t="s">
        <v>85</v>
      </c>
    </row>
    <row r="128" spans="2:65" s="1" customFormat="1" ht="16.5" customHeight="1">
      <c r="B128" s="37"/>
      <c r="C128" s="230" t="s">
        <v>85</v>
      </c>
      <c r="D128" s="230" t="s">
        <v>192</v>
      </c>
      <c r="E128" s="231" t="s">
        <v>4381</v>
      </c>
      <c r="F128" s="232" t="s">
        <v>4382</v>
      </c>
      <c r="G128" s="233" t="s">
        <v>1708</v>
      </c>
      <c r="H128" s="234">
        <v>2</v>
      </c>
      <c r="I128" s="235"/>
      <c r="J128" s="236">
        <f>ROUND(I128*H128,2)</f>
        <v>0</v>
      </c>
      <c r="K128" s="232" t="s">
        <v>445</v>
      </c>
      <c r="L128" s="42"/>
      <c r="M128" s="237" t="s">
        <v>1</v>
      </c>
      <c r="N128" s="238" t="s">
        <v>41</v>
      </c>
      <c r="O128" s="85"/>
      <c r="P128" s="239">
        <f>O128*H128</f>
        <v>0</v>
      </c>
      <c r="Q128" s="239">
        <v>0</v>
      </c>
      <c r="R128" s="239">
        <f>Q128*H128</f>
        <v>0</v>
      </c>
      <c r="S128" s="239">
        <v>0</v>
      </c>
      <c r="T128" s="240">
        <f>S128*H128</f>
        <v>0</v>
      </c>
      <c r="AR128" s="241" t="s">
        <v>197</v>
      </c>
      <c r="AT128" s="241" t="s">
        <v>192</v>
      </c>
      <c r="AU128" s="241" t="s">
        <v>83</v>
      </c>
      <c r="AY128" s="16" t="s">
        <v>190</v>
      </c>
      <c r="BE128" s="242">
        <f>IF(N128="základní",J128,0)</f>
        <v>0</v>
      </c>
      <c r="BF128" s="242">
        <f>IF(N128="snížená",J128,0)</f>
        <v>0</v>
      </c>
      <c r="BG128" s="242">
        <f>IF(N128="zákl. přenesená",J128,0)</f>
        <v>0</v>
      </c>
      <c r="BH128" s="242">
        <f>IF(N128="sníž. přenesená",J128,0)</f>
        <v>0</v>
      </c>
      <c r="BI128" s="242">
        <f>IF(N128="nulová",J128,0)</f>
        <v>0</v>
      </c>
      <c r="BJ128" s="16" t="s">
        <v>83</v>
      </c>
      <c r="BK128" s="242">
        <f>ROUND(I128*H128,2)</f>
        <v>0</v>
      </c>
      <c r="BL128" s="16" t="s">
        <v>197</v>
      </c>
      <c r="BM128" s="241" t="s">
        <v>197</v>
      </c>
    </row>
    <row r="129" spans="2:65" s="1" customFormat="1" ht="16.5" customHeight="1">
      <c r="B129" s="37"/>
      <c r="C129" s="230" t="s">
        <v>207</v>
      </c>
      <c r="D129" s="230" t="s">
        <v>192</v>
      </c>
      <c r="E129" s="231" t="s">
        <v>4383</v>
      </c>
      <c r="F129" s="232" t="s">
        <v>4384</v>
      </c>
      <c r="G129" s="233" t="s">
        <v>1708</v>
      </c>
      <c r="H129" s="234">
        <v>2</v>
      </c>
      <c r="I129" s="235"/>
      <c r="J129" s="236">
        <f>ROUND(I129*H129,2)</f>
        <v>0</v>
      </c>
      <c r="K129" s="232" t="s">
        <v>445</v>
      </c>
      <c r="L129" s="42"/>
      <c r="M129" s="237" t="s">
        <v>1</v>
      </c>
      <c r="N129" s="238" t="s">
        <v>41</v>
      </c>
      <c r="O129" s="85"/>
      <c r="P129" s="239">
        <f>O129*H129</f>
        <v>0</v>
      </c>
      <c r="Q129" s="239">
        <v>0</v>
      </c>
      <c r="R129" s="239">
        <f>Q129*H129</f>
        <v>0</v>
      </c>
      <c r="S129" s="239">
        <v>0</v>
      </c>
      <c r="T129" s="240">
        <f>S129*H129</f>
        <v>0</v>
      </c>
      <c r="AR129" s="241" t="s">
        <v>197</v>
      </c>
      <c r="AT129" s="241" t="s">
        <v>192</v>
      </c>
      <c r="AU129" s="241" t="s">
        <v>83</v>
      </c>
      <c r="AY129" s="16" t="s">
        <v>190</v>
      </c>
      <c r="BE129" s="242">
        <f>IF(N129="základní",J129,0)</f>
        <v>0</v>
      </c>
      <c r="BF129" s="242">
        <f>IF(N129="snížená",J129,0)</f>
        <v>0</v>
      </c>
      <c r="BG129" s="242">
        <f>IF(N129="zákl. přenesená",J129,0)</f>
        <v>0</v>
      </c>
      <c r="BH129" s="242">
        <f>IF(N129="sníž. přenesená",J129,0)</f>
        <v>0</v>
      </c>
      <c r="BI129" s="242">
        <f>IF(N129="nulová",J129,0)</f>
        <v>0</v>
      </c>
      <c r="BJ129" s="16" t="s">
        <v>83</v>
      </c>
      <c r="BK129" s="242">
        <f>ROUND(I129*H129,2)</f>
        <v>0</v>
      </c>
      <c r="BL129" s="16" t="s">
        <v>197</v>
      </c>
      <c r="BM129" s="241" t="s">
        <v>221</v>
      </c>
    </row>
    <row r="130" spans="2:65" s="1" customFormat="1" ht="16.5" customHeight="1">
      <c r="B130" s="37"/>
      <c r="C130" s="230" t="s">
        <v>197</v>
      </c>
      <c r="D130" s="230" t="s">
        <v>192</v>
      </c>
      <c r="E130" s="231" t="s">
        <v>4385</v>
      </c>
      <c r="F130" s="232" t="s">
        <v>4386</v>
      </c>
      <c r="G130" s="233" t="s">
        <v>1708</v>
      </c>
      <c r="H130" s="234">
        <v>2</v>
      </c>
      <c r="I130" s="235"/>
      <c r="J130" s="236">
        <f>ROUND(I130*H130,2)</f>
        <v>0</v>
      </c>
      <c r="K130" s="232" t="s">
        <v>445</v>
      </c>
      <c r="L130" s="42"/>
      <c r="M130" s="237" t="s">
        <v>1</v>
      </c>
      <c r="N130" s="238" t="s">
        <v>41</v>
      </c>
      <c r="O130" s="85"/>
      <c r="P130" s="239">
        <f>O130*H130</f>
        <v>0</v>
      </c>
      <c r="Q130" s="239">
        <v>0</v>
      </c>
      <c r="R130" s="239">
        <f>Q130*H130</f>
        <v>0</v>
      </c>
      <c r="S130" s="239">
        <v>0</v>
      </c>
      <c r="T130" s="240">
        <f>S130*H130</f>
        <v>0</v>
      </c>
      <c r="AR130" s="241" t="s">
        <v>197</v>
      </c>
      <c r="AT130" s="241" t="s">
        <v>192</v>
      </c>
      <c r="AU130" s="241" t="s">
        <v>83</v>
      </c>
      <c r="AY130" s="16" t="s">
        <v>190</v>
      </c>
      <c r="BE130" s="242">
        <f>IF(N130="základní",J130,0)</f>
        <v>0</v>
      </c>
      <c r="BF130" s="242">
        <f>IF(N130="snížená",J130,0)</f>
        <v>0</v>
      </c>
      <c r="BG130" s="242">
        <f>IF(N130="zákl. přenesená",J130,0)</f>
        <v>0</v>
      </c>
      <c r="BH130" s="242">
        <f>IF(N130="sníž. přenesená",J130,0)</f>
        <v>0</v>
      </c>
      <c r="BI130" s="242">
        <f>IF(N130="nulová",J130,0)</f>
        <v>0</v>
      </c>
      <c r="BJ130" s="16" t="s">
        <v>83</v>
      </c>
      <c r="BK130" s="242">
        <f>ROUND(I130*H130,2)</f>
        <v>0</v>
      </c>
      <c r="BL130" s="16" t="s">
        <v>197</v>
      </c>
      <c r="BM130" s="241" t="s">
        <v>229</v>
      </c>
    </row>
    <row r="131" spans="2:65" s="1" customFormat="1" ht="16.5" customHeight="1">
      <c r="B131" s="37"/>
      <c r="C131" s="230" t="s">
        <v>217</v>
      </c>
      <c r="D131" s="230" t="s">
        <v>192</v>
      </c>
      <c r="E131" s="231" t="s">
        <v>4387</v>
      </c>
      <c r="F131" s="232" t="s">
        <v>4388</v>
      </c>
      <c r="G131" s="233" t="s">
        <v>1708</v>
      </c>
      <c r="H131" s="234">
        <v>2</v>
      </c>
      <c r="I131" s="235"/>
      <c r="J131" s="236">
        <f>ROUND(I131*H131,2)</f>
        <v>0</v>
      </c>
      <c r="K131" s="232" t="s">
        <v>445</v>
      </c>
      <c r="L131" s="42"/>
      <c r="M131" s="237" t="s">
        <v>1</v>
      </c>
      <c r="N131" s="238" t="s">
        <v>41</v>
      </c>
      <c r="O131" s="85"/>
      <c r="P131" s="239">
        <f>O131*H131</f>
        <v>0</v>
      </c>
      <c r="Q131" s="239">
        <v>0</v>
      </c>
      <c r="R131" s="239">
        <f>Q131*H131</f>
        <v>0</v>
      </c>
      <c r="S131" s="239">
        <v>0</v>
      </c>
      <c r="T131" s="240">
        <f>S131*H131</f>
        <v>0</v>
      </c>
      <c r="AR131" s="241" t="s">
        <v>197</v>
      </c>
      <c r="AT131" s="241" t="s">
        <v>192</v>
      </c>
      <c r="AU131" s="241" t="s">
        <v>83</v>
      </c>
      <c r="AY131" s="16" t="s">
        <v>190</v>
      </c>
      <c r="BE131" s="242">
        <f>IF(N131="základní",J131,0)</f>
        <v>0</v>
      </c>
      <c r="BF131" s="242">
        <f>IF(N131="snížená",J131,0)</f>
        <v>0</v>
      </c>
      <c r="BG131" s="242">
        <f>IF(N131="zákl. přenesená",J131,0)</f>
        <v>0</v>
      </c>
      <c r="BH131" s="242">
        <f>IF(N131="sníž. přenesená",J131,0)</f>
        <v>0</v>
      </c>
      <c r="BI131" s="242">
        <f>IF(N131="nulová",J131,0)</f>
        <v>0</v>
      </c>
      <c r="BJ131" s="16" t="s">
        <v>83</v>
      </c>
      <c r="BK131" s="242">
        <f>ROUND(I131*H131,2)</f>
        <v>0</v>
      </c>
      <c r="BL131" s="16" t="s">
        <v>197</v>
      </c>
      <c r="BM131" s="241" t="s">
        <v>238</v>
      </c>
    </row>
    <row r="132" spans="2:65" s="1" customFormat="1" ht="16.5" customHeight="1">
      <c r="B132" s="37"/>
      <c r="C132" s="230" t="s">
        <v>221</v>
      </c>
      <c r="D132" s="230" t="s">
        <v>192</v>
      </c>
      <c r="E132" s="231" t="s">
        <v>4389</v>
      </c>
      <c r="F132" s="232" t="s">
        <v>4390</v>
      </c>
      <c r="G132" s="233" t="s">
        <v>1708</v>
      </c>
      <c r="H132" s="234">
        <v>2</v>
      </c>
      <c r="I132" s="235"/>
      <c r="J132" s="236">
        <f>ROUND(I132*H132,2)</f>
        <v>0</v>
      </c>
      <c r="K132" s="232" t="s">
        <v>445</v>
      </c>
      <c r="L132" s="42"/>
      <c r="M132" s="237" t="s">
        <v>1</v>
      </c>
      <c r="N132" s="238" t="s">
        <v>41</v>
      </c>
      <c r="O132" s="85"/>
      <c r="P132" s="239">
        <f>O132*H132</f>
        <v>0</v>
      </c>
      <c r="Q132" s="239">
        <v>0</v>
      </c>
      <c r="R132" s="239">
        <f>Q132*H132</f>
        <v>0</v>
      </c>
      <c r="S132" s="239">
        <v>0</v>
      </c>
      <c r="T132" s="240">
        <f>S132*H132</f>
        <v>0</v>
      </c>
      <c r="AR132" s="241" t="s">
        <v>197</v>
      </c>
      <c r="AT132" s="241" t="s">
        <v>192</v>
      </c>
      <c r="AU132" s="241" t="s">
        <v>83</v>
      </c>
      <c r="AY132" s="16" t="s">
        <v>190</v>
      </c>
      <c r="BE132" s="242">
        <f>IF(N132="základní",J132,0)</f>
        <v>0</v>
      </c>
      <c r="BF132" s="242">
        <f>IF(N132="snížená",J132,0)</f>
        <v>0</v>
      </c>
      <c r="BG132" s="242">
        <f>IF(N132="zákl. přenesená",J132,0)</f>
        <v>0</v>
      </c>
      <c r="BH132" s="242">
        <f>IF(N132="sníž. přenesená",J132,0)</f>
        <v>0</v>
      </c>
      <c r="BI132" s="242">
        <f>IF(N132="nulová",J132,0)</f>
        <v>0</v>
      </c>
      <c r="BJ132" s="16" t="s">
        <v>83</v>
      </c>
      <c r="BK132" s="242">
        <f>ROUND(I132*H132,2)</f>
        <v>0</v>
      </c>
      <c r="BL132" s="16" t="s">
        <v>197</v>
      </c>
      <c r="BM132" s="241" t="s">
        <v>248</v>
      </c>
    </row>
    <row r="133" spans="2:65" s="1" customFormat="1" ht="16.5" customHeight="1">
      <c r="B133" s="37"/>
      <c r="C133" s="230" t="s">
        <v>225</v>
      </c>
      <c r="D133" s="230" t="s">
        <v>192</v>
      </c>
      <c r="E133" s="231" t="s">
        <v>4391</v>
      </c>
      <c r="F133" s="232" t="s">
        <v>4392</v>
      </c>
      <c r="G133" s="233" t="s">
        <v>1708</v>
      </c>
      <c r="H133" s="234">
        <v>2</v>
      </c>
      <c r="I133" s="235"/>
      <c r="J133" s="236">
        <f>ROUND(I133*H133,2)</f>
        <v>0</v>
      </c>
      <c r="K133" s="232" t="s">
        <v>445</v>
      </c>
      <c r="L133" s="42"/>
      <c r="M133" s="237" t="s">
        <v>1</v>
      </c>
      <c r="N133" s="238" t="s">
        <v>41</v>
      </c>
      <c r="O133" s="85"/>
      <c r="P133" s="239">
        <f>O133*H133</f>
        <v>0</v>
      </c>
      <c r="Q133" s="239">
        <v>0</v>
      </c>
      <c r="R133" s="239">
        <f>Q133*H133</f>
        <v>0</v>
      </c>
      <c r="S133" s="239">
        <v>0</v>
      </c>
      <c r="T133" s="240">
        <f>S133*H133</f>
        <v>0</v>
      </c>
      <c r="AR133" s="241" t="s">
        <v>197</v>
      </c>
      <c r="AT133" s="241" t="s">
        <v>192</v>
      </c>
      <c r="AU133" s="241" t="s">
        <v>83</v>
      </c>
      <c r="AY133" s="16" t="s">
        <v>190</v>
      </c>
      <c r="BE133" s="242">
        <f>IF(N133="základní",J133,0)</f>
        <v>0</v>
      </c>
      <c r="BF133" s="242">
        <f>IF(N133="snížená",J133,0)</f>
        <v>0</v>
      </c>
      <c r="BG133" s="242">
        <f>IF(N133="zákl. přenesená",J133,0)</f>
        <v>0</v>
      </c>
      <c r="BH133" s="242">
        <f>IF(N133="sníž. přenesená",J133,0)</f>
        <v>0</v>
      </c>
      <c r="BI133" s="242">
        <f>IF(N133="nulová",J133,0)</f>
        <v>0</v>
      </c>
      <c r="BJ133" s="16" t="s">
        <v>83</v>
      </c>
      <c r="BK133" s="242">
        <f>ROUND(I133*H133,2)</f>
        <v>0</v>
      </c>
      <c r="BL133" s="16" t="s">
        <v>197</v>
      </c>
      <c r="BM133" s="241" t="s">
        <v>261</v>
      </c>
    </row>
    <row r="134" spans="2:65" s="1" customFormat="1" ht="16.5" customHeight="1">
      <c r="B134" s="37"/>
      <c r="C134" s="230" t="s">
        <v>229</v>
      </c>
      <c r="D134" s="230" t="s">
        <v>192</v>
      </c>
      <c r="E134" s="231" t="s">
        <v>4393</v>
      </c>
      <c r="F134" s="232" t="s">
        <v>4394</v>
      </c>
      <c r="G134" s="233" t="s">
        <v>1708</v>
      </c>
      <c r="H134" s="234">
        <v>2</v>
      </c>
      <c r="I134" s="235"/>
      <c r="J134" s="236">
        <f>ROUND(I134*H134,2)</f>
        <v>0</v>
      </c>
      <c r="K134" s="232" t="s">
        <v>445</v>
      </c>
      <c r="L134" s="42"/>
      <c r="M134" s="237" t="s">
        <v>1</v>
      </c>
      <c r="N134" s="238" t="s">
        <v>41</v>
      </c>
      <c r="O134" s="85"/>
      <c r="P134" s="239">
        <f>O134*H134</f>
        <v>0</v>
      </c>
      <c r="Q134" s="239">
        <v>0</v>
      </c>
      <c r="R134" s="239">
        <f>Q134*H134</f>
        <v>0</v>
      </c>
      <c r="S134" s="239">
        <v>0</v>
      </c>
      <c r="T134" s="240">
        <f>S134*H134</f>
        <v>0</v>
      </c>
      <c r="AR134" s="241" t="s">
        <v>197</v>
      </c>
      <c r="AT134" s="241" t="s">
        <v>192</v>
      </c>
      <c r="AU134" s="241" t="s">
        <v>83</v>
      </c>
      <c r="AY134" s="16" t="s">
        <v>190</v>
      </c>
      <c r="BE134" s="242">
        <f>IF(N134="základní",J134,0)</f>
        <v>0</v>
      </c>
      <c r="BF134" s="242">
        <f>IF(N134="snížená",J134,0)</f>
        <v>0</v>
      </c>
      <c r="BG134" s="242">
        <f>IF(N134="zákl. přenesená",J134,0)</f>
        <v>0</v>
      </c>
      <c r="BH134" s="242">
        <f>IF(N134="sníž. přenesená",J134,0)</f>
        <v>0</v>
      </c>
      <c r="BI134" s="242">
        <f>IF(N134="nulová",J134,0)</f>
        <v>0</v>
      </c>
      <c r="BJ134" s="16" t="s">
        <v>83</v>
      </c>
      <c r="BK134" s="242">
        <f>ROUND(I134*H134,2)</f>
        <v>0</v>
      </c>
      <c r="BL134" s="16" t="s">
        <v>197</v>
      </c>
      <c r="BM134" s="241" t="s">
        <v>272</v>
      </c>
    </row>
    <row r="135" spans="2:65" s="1" customFormat="1" ht="16.5" customHeight="1">
      <c r="B135" s="37"/>
      <c r="C135" s="230" t="s">
        <v>233</v>
      </c>
      <c r="D135" s="230" t="s">
        <v>192</v>
      </c>
      <c r="E135" s="231" t="s">
        <v>4395</v>
      </c>
      <c r="F135" s="232" t="s">
        <v>4396</v>
      </c>
      <c r="G135" s="233" t="s">
        <v>1708</v>
      </c>
      <c r="H135" s="234">
        <v>7</v>
      </c>
      <c r="I135" s="235"/>
      <c r="J135" s="236">
        <f>ROUND(I135*H135,2)</f>
        <v>0</v>
      </c>
      <c r="K135" s="232" t="s">
        <v>445</v>
      </c>
      <c r="L135" s="42"/>
      <c r="M135" s="237" t="s">
        <v>1</v>
      </c>
      <c r="N135" s="238" t="s">
        <v>41</v>
      </c>
      <c r="O135" s="85"/>
      <c r="P135" s="239">
        <f>O135*H135</f>
        <v>0</v>
      </c>
      <c r="Q135" s="239">
        <v>0</v>
      </c>
      <c r="R135" s="239">
        <f>Q135*H135</f>
        <v>0</v>
      </c>
      <c r="S135" s="239">
        <v>0</v>
      </c>
      <c r="T135" s="240">
        <f>S135*H135</f>
        <v>0</v>
      </c>
      <c r="AR135" s="241" t="s">
        <v>197</v>
      </c>
      <c r="AT135" s="241" t="s">
        <v>192</v>
      </c>
      <c r="AU135" s="241" t="s">
        <v>83</v>
      </c>
      <c r="AY135" s="16" t="s">
        <v>190</v>
      </c>
      <c r="BE135" s="242">
        <f>IF(N135="základní",J135,0)</f>
        <v>0</v>
      </c>
      <c r="BF135" s="242">
        <f>IF(N135="snížená",J135,0)</f>
        <v>0</v>
      </c>
      <c r="BG135" s="242">
        <f>IF(N135="zákl. přenesená",J135,0)</f>
        <v>0</v>
      </c>
      <c r="BH135" s="242">
        <f>IF(N135="sníž. přenesená",J135,0)</f>
        <v>0</v>
      </c>
      <c r="BI135" s="242">
        <f>IF(N135="nulová",J135,0)</f>
        <v>0</v>
      </c>
      <c r="BJ135" s="16" t="s">
        <v>83</v>
      </c>
      <c r="BK135" s="242">
        <f>ROUND(I135*H135,2)</f>
        <v>0</v>
      </c>
      <c r="BL135" s="16" t="s">
        <v>197</v>
      </c>
      <c r="BM135" s="241" t="s">
        <v>282</v>
      </c>
    </row>
    <row r="136" spans="2:65" s="1" customFormat="1" ht="16.5" customHeight="1">
      <c r="B136" s="37"/>
      <c r="C136" s="230" t="s">
        <v>238</v>
      </c>
      <c r="D136" s="230" t="s">
        <v>192</v>
      </c>
      <c r="E136" s="231" t="s">
        <v>4397</v>
      </c>
      <c r="F136" s="232" t="s">
        <v>4398</v>
      </c>
      <c r="G136" s="233" t="s">
        <v>1708</v>
      </c>
      <c r="H136" s="234">
        <v>2</v>
      </c>
      <c r="I136" s="235"/>
      <c r="J136" s="236">
        <f>ROUND(I136*H136,2)</f>
        <v>0</v>
      </c>
      <c r="K136" s="232" t="s">
        <v>445</v>
      </c>
      <c r="L136" s="42"/>
      <c r="M136" s="237" t="s">
        <v>1</v>
      </c>
      <c r="N136" s="238" t="s">
        <v>41</v>
      </c>
      <c r="O136" s="85"/>
      <c r="P136" s="239">
        <f>O136*H136</f>
        <v>0</v>
      </c>
      <c r="Q136" s="239">
        <v>0</v>
      </c>
      <c r="R136" s="239">
        <f>Q136*H136</f>
        <v>0</v>
      </c>
      <c r="S136" s="239">
        <v>0</v>
      </c>
      <c r="T136" s="240">
        <f>S136*H136</f>
        <v>0</v>
      </c>
      <c r="AR136" s="241" t="s">
        <v>197</v>
      </c>
      <c r="AT136" s="241" t="s">
        <v>192</v>
      </c>
      <c r="AU136" s="241" t="s">
        <v>83</v>
      </c>
      <c r="AY136" s="16" t="s">
        <v>190</v>
      </c>
      <c r="BE136" s="242">
        <f>IF(N136="základní",J136,0)</f>
        <v>0</v>
      </c>
      <c r="BF136" s="242">
        <f>IF(N136="snížená",J136,0)</f>
        <v>0</v>
      </c>
      <c r="BG136" s="242">
        <f>IF(N136="zákl. přenesená",J136,0)</f>
        <v>0</v>
      </c>
      <c r="BH136" s="242">
        <f>IF(N136="sníž. přenesená",J136,0)</f>
        <v>0</v>
      </c>
      <c r="BI136" s="242">
        <f>IF(N136="nulová",J136,0)</f>
        <v>0</v>
      </c>
      <c r="BJ136" s="16" t="s">
        <v>83</v>
      </c>
      <c r="BK136" s="242">
        <f>ROUND(I136*H136,2)</f>
        <v>0</v>
      </c>
      <c r="BL136" s="16" t="s">
        <v>197</v>
      </c>
      <c r="BM136" s="241" t="s">
        <v>293</v>
      </c>
    </row>
    <row r="137" spans="2:65" s="1" customFormat="1" ht="16.5" customHeight="1">
      <c r="B137" s="37"/>
      <c r="C137" s="230" t="s">
        <v>242</v>
      </c>
      <c r="D137" s="230" t="s">
        <v>192</v>
      </c>
      <c r="E137" s="231" t="s">
        <v>4399</v>
      </c>
      <c r="F137" s="232" t="s">
        <v>4400</v>
      </c>
      <c r="G137" s="233" t="s">
        <v>4331</v>
      </c>
      <c r="H137" s="234">
        <v>1</v>
      </c>
      <c r="I137" s="235"/>
      <c r="J137" s="236">
        <f>ROUND(I137*H137,2)</f>
        <v>0</v>
      </c>
      <c r="K137" s="232" t="s">
        <v>445</v>
      </c>
      <c r="L137" s="42"/>
      <c r="M137" s="237" t="s">
        <v>1</v>
      </c>
      <c r="N137" s="238" t="s">
        <v>41</v>
      </c>
      <c r="O137" s="85"/>
      <c r="P137" s="239">
        <f>O137*H137</f>
        <v>0</v>
      </c>
      <c r="Q137" s="239">
        <v>0</v>
      </c>
      <c r="R137" s="239">
        <f>Q137*H137</f>
        <v>0</v>
      </c>
      <c r="S137" s="239">
        <v>0</v>
      </c>
      <c r="T137" s="240">
        <f>S137*H137</f>
        <v>0</v>
      </c>
      <c r="AR137" s="241" t="s">
        <v>197</v>
      </c>
      <c r="AT137" s="241" t="s">
        <v>192</v>
      </c>
      <c r="AU137" s="241" t="s">
        <v>83</v>
      </c>
      <c r="AY137" s="16" t="s">
        <v>190</v>
      </c>
      <c r="BE137" s="242">
        <f>IF(N137="základní",J137,0)</f>
        <v>0</v>
      </c>
      <c r="BF137" s="242">
        <f>IF(N137="snížená",J137,0)</f>
        <v>0</v>
      </c>
      <c r="BG137" s="242">
        <f>IF(N137="zákl. přenesená",J137,0)</f>
        <v>0</v>
      </c>
      <c r="BH137" s="242">
        <f>IF(N137="sníž. přenesená",J137,0)</f>
        <v>0</v>
      </c>
      <c r="BI137" s="242">
        <f>IF(N137="nulová",J137,0)</f>
        <v>0</v>
      </c>
      <c r="BJ137" s="16" t="s">
        <v>83</v>
      </c>
      <c r="BK137" s="242">
        <f>ROUND(I137*H137,2)</f>
        <v>0</v>
      </c>
      <c r="BL137" s="16" t="s">
        <v>197</v>
      </c>
      <c r="BM137" s="241" t="s">
        <v>4401</v>
      </c>
    </row>
    <row r="138" spans="2:63" s="11" customFormat="1" ht="25.9" customHeight="1">
      <c r="B138" s="214"/>
      <c r="C138" s="215"/>
      <c r="D138" s="216" t="s">
        <v>75</v>
      </c>
      <c r="E138" s="217" t="s">
        <v>4402</v>
      </c>
      <c r="F138" s="217" t="s">
        <v>4403</v>
      </c>
      <c r="G138" s="215"/>
      <c r="H138" s="215"/>
      <c r="I138" s="218"/>
      <c r="J138" s="219">
        <f>BK138</f>
        <v>0</v>
      </c>
      <c r="K138" s="215"/>
      <c r="L138" s="220"/>
      <c r="M138" s="221"/>
      <c r="N138" s="222"/>
      <c r="O138" s="222"/>
      <c r="P138" s="223">
        <f>SUM(P139:P141)</f>
        <v>0</v>
      </c>
      <c r="Q138" s="222"/>
      <c r="R138" s="223">
        <f>SUM(R139:R141)</f>
        <v>0</v>
      </c>
      <c r="S138" s="222"/>
      <c r="T138" s="224">
        <f>SUM(T139:T141)</f>
        <v>0</v>
      </c>
      <c r="AR138" s="225" t="s">
        <v>83</v>
      </c>
      <c r="AT138" s="226" t="s">
        <v>75</v>
      </c>
      <c r="AU138" s="226" t="s">
        <v>76</v>
      </c>
      <c r="AY138" s="225" t="s">
        <v>190</v>
      </c>
      <c r="BK138" s="227">
        <f>SUM(BK139:BK141)</f>
        <v>0</v>
      </c>
    </row>
    <row r="139" spans="2:65" s="1" customFormat="1" ht="16.5" customHeight="1">
      <c r="B139" s="37"/>
      <c r="C139" s="230" t="s">
        <v>248</v>
      </c>
      <c r="D139" s="230" t="s">
        <v>192</v>
      </c>
      <c r="E139" s="231" t="s">
        <v>4404</v>
      </c>
      <c r="F139" s="232" t="s">
        <v>4405</v>
      </c>
      <c r="G139" s="233" t="s">
        <v>3753</v>
      </c>
      <c r="H139" s="234">
        <v>75</v>
      </c>
      <c r="I139" s="235"/>
      <c r="J139" s="236">
        <f>ROUND(I139*H139,2)</f>
        <v>0</v>
      </c>
      <c r="K139" s="232" t="s">
        <v>445</v>
      </c>
      <c r="L139" s="42"/>
      <c r="M139" s="237" t="s">
        <v>1</v>
      </c>
      <c r="N139" s="238" t="s">
        <v>41</v>
      </c>
      <c r="O139" s="85"/>
      <c r="P139" s="239">
        <f>O139*H139</f>
        <v>0</v>
      </c>
      <c r="Q139" s="239">
        <v>0</v>
      </c>
      <c r="R139" s="239">
        <f>Q139*H139</f>
        <v>0</v>
      </c>
      <c r="S139" s="239">
        <v>0</v>
      </c>
      <c r="T139" s="240">
        <f>S139*H139</f>
        <v>0</v>
      </c>
      <c r="AR139" s="241" t="s">
        <v>197</v>
      </c>
      <c r="AT139" s="241" t="s">
        <v>192</v>
      </c>
      <c r="AU139" s="241" t="s">
        <v>83</v>
      </c>
      <c r="AY139" s="16" t="s">
        <v>190</v>
      </c>
      <c r="BE139" s="242">
        <f>IF(N139="základní",J139,0)</f>
        <v>0</v>
      </c>
      <c r="BF139" s="242">
        <f>IF(N139="snížená",J139,0)</f>
        <v>0</v>
      </c>
      <c r="BG139" s="242">
        <f>IF(N139="zákl. přenesená",J139,0)</f>
        <v>0</v>
      </c>
      <c r="BH139" s="242">
        <f>IF(N139="sníž. přenesená",J139,0)</f>
        <v>0</v>
      </c>
      <c r="BI139" s="242">
        <f>IF(N139="nulová",J139,0)</f>
        <v>0</v>
      </c>
      <c r="BJ139" s="16" t="s">
        <v>83</v>
      </c>
      <c r="BK139" s="242">
        <f>ROUND(I139*H139,2)</f>
        <v>0</v>
      </c>
      <c r="BL139" s="16" t="s">
        <v>197</v>
      </c>
      <c r="BM139" s="241" t="s">
        <v>311</v>
      </c>
    </row>
    <row r="140" spans="2:65" s="1" customFormat="1" ht="16.5" customHeight="1">
      <c r="B140" s="37"/>
      <c r="C140" s="230" t="s">
        <v>252</v>
      </c>
      <c r="D140" s="230" t="s">
        <v>192</v>
      </c>
      <c r="E140" s="231" t="s">
        <v>4406</v>
      </c>
      <c r="F140" s="232" t="s">
        <v>4407</v>
      </c>
      <c r="G140" s="233" t="s">
        <v>3753</v>
      </c>
      <c r="H140" s="234">
        <v>1</v>
      </c>
      <c r="I140" s="235"/>
      <c r="J140" s="236">
        <f>ROUND(I140*H140,2)</f>
        <v>0</v>
      </c>
      <c r="K140" s="232" t="s">
        <v>445</v>
      </c>
      <c r="L140" s="42"/>
      <c r="M140" s="237" t="s">
        <v>1</v>
      </c>
      <c r="N140" s="238" t="s">
        <v>41</v>
      </c>
      <c r="O140" s="85"/>
      <c r="P140" s="239">
        <f>O140*H140</f>
        <v>0</v>
      </c>
      <c r="Q140" s="239">
        <v>0</v>
      </c>
      <c r="R140" s="239">
        <f>Q140*H140</f>
        <v>0</v>
      </c>
      <c r="S140" s="239">
        <v>0</v>
      </c>
      <c r="T140" s="240">
        <f>S140*H140</f>
        <v>0</v>
      </c>
      <c r="AR140" s="241" t="s">
        <v>197</v>
      </c>
      <c r="AT140" s="241" t="s">
        <v>192</v>
      </c>
      <c r="AU140" s="241" t="s">
        <v>83</v>
      </c>
      <c r="AY140" s="16" t="s">
        <v>190</v>
      </c>
      <c r="BE140" s="242">
        <f>IF(N140="základní",J140,0)</f>
        <v>0</v>
      </c>
      <c r="BF140" s="242">
        <f>IF(N140="snížená",J140,0)</f>
        <v>0</v>
      </c>
      <c r="BG140" s="242">
        <f>IF(N140="zákl. přenesená",J140,0)</f>
        <v>0</v>
      </c>
      <c r="BH140" s="242">
        <f>IF(N140="sníž. přenesená",J140,0)</f>
        <v>0</v>
      </c>
      <c r="BI140" s="242">
        <f>IF(N140="nulová",J140,0)</f>
        <v>0</v>
      </c>
      <c r="BJ140" s="16" t="s">
        <v>83</v>
      </c>
      <c r="BK140" s="242">
        <f>ROUND(I140*H140,2)</f>
        <v>0</v>
      </c>
      <c r="BL140" s="16" t="s">
        <v>197</v>
      </c>
      <c r="BM140" s="241" t="s">
        <v>324</v>
      </c>
    </row>
    <row r="141" spans="2:65" s="1" customFormat="1" ht="16.5" customHeight="1">
      <c r="B141" s="37"/>
      <c r="C141" s="230" t="s">
        <v>261</v>
      </c>
      <c r="D141" s="230" t="s">
        <v>192</v>
      </c>
      <c r="E141" s="231" t="s">
        <v>4408</v>
      </c>
      <c r="F141" s="232" t="s">
        <v>4409</v>
      </c>
      <c r="G141" s="233" t="s">
        <v>881</v>
      </c>
      <c r="H141" s="234">
        <v>150</v>
      </c>
      <c r="I141" s="235"/>
      <c r="J141" s="236">
        <f>ROUND(I141*H141,2)</f>
        <v>0</v>
      </c>
      <c r="K141" s="232" t="s">
        <v>445</v>
      </c>
      <c r="L141" s="42"/>
      <c r="M141" s="237" t="s">
        <v>1</v>
      </c>
      <c r="N141" s="238" t="s">
        <v>41</v>
      </c>
      <c r="O141" s="85"/>
      <c r="P141" s="239">
        <f>O141*H141</f>
        <v>0</v>
      </c>
      <c r="Q141" s="239">
        <v>0</v>
      </c>
      <c r="R141" s="239">
        <f>Q141*H141</f>
        <v>0</v>
      </c>
      <c r="S141" s="239">
        <v>0</v>
      </c>
      <c r="T141" s="240">
        <f>S141*H141</f>
        <v>0</v>
      </c>
      <c r="AR141" s="241" t="s">
        <v>197</v>
      </c>
      <c r="AT141" s="241" t="s">
        <v>192</v>
      </c>
      <c r="AU141" s="241" t="s">
        <v>83</v>
      </c>
      <c r="AY141" s="16" t="s">
        <v>190</v>
      </c>
      <c r="BE141" s="242">
        <f>IF(N141="základní",J141,0)</f>
        <v>0</v>
      </c>
      <c r="BF141" s="242">
        <f>IF(N141="snížená",J141,0)</f>
        <v>0</v>
      </c>
      <c r="BG141" s="242">
        <f>IF(N141="zákl. přenesená",J141,0)</f>
        <v>0</v>
      </c>
      <c r="BH141" s="242">
        <f>IF(N141="sníž. přenesená",J141,0)</f>
        <v>0</v>
      </c>
      <c r="BI141" s="242">
        <f>IF(N141="nulová",J141,0)</f>
        <v>0</v>
      </c>
      <c r="BJ141" s="16" t="s">
        <v>83</v>
      </c>
      <c r="BK141" s="242">
        <f>ROUND(I141*H141,2)</f>
        <v>0</v>
      </c>
      <c r="BL141" s="16" t="s">
        <v>197</v>
      </c>
      <c r="BM141" s="241" t="s">
        <v>346</v>
      </c>
    </row>
    <row r="142" spans="2:63" s="11" customFormat="1" ht="25.9" customHeight="1">
      <c r="B142" s="214"/>
      <c r="C142" s="215"/>
      <c r="D142" s="216" t="s">
        <v>75</v>
      </c>
      <c r="E142" s="217" t="s">
        <v>4410</v>
      </c>
      <c r="F142" s="217" t="s">
        <v>4411</v>
      </c>
      <c r="G142" s="215"/>
      <c r="H142" s="215"/>
      <c r="I142" s="218"/>
      <c r="J142" s="219">
        <f>BK142</f>
        <v>0</v>
      </c>
      <c r="K142" s="215"/>
      <c r="L142" s="220"/>
      <c r="M142" s="221"/>
      <c r="N142" s="222"/>
      <c r="O142" s="222"/>
      <c r="P142" s="223">
        <f>SUM(P143:P147)</f>
        <v>0</v>
      </c>
      <c r="Q142" s="222"/>
      <c r="R142" s="223">
        <f>SUM(R143:R147)</f>
        <v>0</v>
      </c>
      <c r="S142" s="222"/>
      <c r="T142" s="224">
        <f>SUM(T143:T147)</f>
        <v>0</v>
      </c>
      <c r="AR142" s="225" t="s">
        <v>83</v>
      </c>
      <c r="AT142" s="226" t="s">
        <v>75</v>
      </c>
      <c r="AU142" s="226" t="s">
        <v>76</v>
      </c>
      <c r="AY142" s="225" t="s">
        <v>190</v>
      </c>
      <c r="BK142" s="227">
        <f>SUM(BK143:BK147)</f>
        <v>0</v>
      </c>
    </row>
    <row r="143" spans="2:65" s="1" customFormat="1" ht="16.5" customHeight="1">
      <c r="B143" s="37"/>
      <c r="C143" s="230" t="s">
        <v>8</v>
      </c>
      <c r="D143" s="230" t="s">
        <v>192</v>
      </c>
      <c r="E143" s="231" t="s">
        <v>4412</v>
      </c>
      <c r="F143" s="232" t="s">
        <v>4413</v>
      </c>
      <c r="G143" s="233" t="s">
        <v>1708</v>
      </c>
      <c r="H143" s="234">
        <v>2</v>
      </c>
      <c r="I143" s="235"/>
      <c r="J143" s="236">
        <f>ROUND(I143*H143,2)</f>
        <v>0</v>
      </c>
      <c r="K143" s="232" t="s">
        <v>445</v>
      </c>
      <c r="L143" s="42"/>
      <c r="M143" s="237" t="s">
        <v>1</v>
      </c>
      <c r="N143" s="238" t="s">
        <v>41</v>
      </c>
      <c r="O143" s="85"/>
      <c r="P143" s="239">
        <f>O143*H143</f>
        <v>0</v>
      </c>
      <c r="Q143" s="239">
        <v>0</v>
      </c>
      <c r="R143" s="239">
        <f>Q143*H143</f>
        <v>0</v>
      </c>
      <c r="S143" s="239">
        <v>0</v>
      </c>
      <c r="T143" s="240">
        <f>S143*H143</f>
        <v>0</v>
      </c>
      <c r="AR143" s="241" t="s">
        <v>197</v>
      </c>
      <c r="AT143" s="241" t="s">
        <v>192</v>
      </c>
      <c r="AU143" s="241" t="s">
        <v>83</v>
      </c>
      <c r="AY143" s="16" t="s">
        <v>190</v>
      </c>
      <c r="BE143" s="242">
        <f>IF(N143="základní",J143,0)</f>
        <v>0</v>
      </c>
      <c r="BF143" s="242">
        <f>IF(N143="snížená",J143,0)</f>
        <v>0</v>
      </c>
      <c r="BG143" s="242">
        <f>IF(N143="zákl. přenesená",J143,0)</f>
        <v>0</v>
      </c>
      <c r="BH143" s="242">
        <f>IF(N143="sníž. přenesená",J143,0)</f>
        <v>0</v>
      </c>
      <c r="BI143" s="242">
        <f>IF(N143="nulová",J143,0)</f>
        <v>0</v>
      </c>
      <c r="BJ143" s="16" t="s">
        <v>83</v>
      </c>
      <c r="BK143" s="242">
        <f>ROUND(I143*H143,2)</f>
        <v>0</v>
      </c>
      <c r="BL143" s="16" t="s">
        <v>197</v>
      </c>
      <c r="BM143" s="241" t="s">
        <v>362</v>
      </c>
    </row>
    <row r="144" spans="2:65" s="1" customFormat="1" ht="24" customHeight="1">
      <c r="B144" s="37"/>
      <c r="C144" s="230" t="s">
        <v>272</v>
      </c>
      <c r="D144" s="230" t="s">
        <v>192</v>
      </c>
      <c r="E144" s="231" t="s">
        <v>4414</v>
      </c>
      <c r="F144" s="232" t="s">
        <v>4415</v>
      </c>
      <c r="G144" s="233" t="s">
        <v>1708</v>
      </c>
      <c r="H144" s="234">
        <v>2</v>
      </c>
      <c r="I144" s="235"/>
      <c r="J144" s="236">
        <f>ROUND(I144*H144,2)</f>
        <v>0</v>
      </c>
      <c r="K144" s="232" t="s">
        <v>445</v>
      </c>
      <c r="L144" s="42"/>
      <c r="M144" s="237" t="s">
        <v>1</v>
      </c>
      <c r="N144" s="238" t="s">
        <v>41</v>
      </c>
      <c r="O144" s="85"/>
      <c r="P144" s="239">
        <f>O144*H144</f>
        <v>0</v>
      </c>
      <c r="Q144" s="239">
        <v>0</v>
      </c>
      <c r="R144" s="239">
        <f>Q144*H144</f>
        <v>0</v>
      </c>
      <c r="S144" s="239">
        <v>0</v>
      </c>
      <c r="T144" s="240">
        <f>S144*H144</f>
        <v>0</v>
      </c>
      <c r="AR144" s="241" t="s">
        <v>197</v>
      </c>
      <c r="AT144" s="241" t="s">
        <v>192</v>
      </c>
      <c r="AU144" s="241" t="s">
        <v>83</v>
      </c>
      <c r="AY144" s="16" t="s">
        <v>190</v>
      </c>
      <c r="BE144" s="242">
        <f>IF(N144="základní",J144,0)</f>
        <v>0</v>
      </c>
      <c r="BF144" s="242">
        <f>IF(N144="snížená",J144,0)</f>
        <v>0</v>
      </c>
      <c r="BG144" s="242">
        <f>IF(N144="zákl. přenesená",J144,0)</f>
        <v>0</v>
      </c>
      <c r="BH144" s="242">
        <f>IF(N144="sníž. přenesená",J144,0)</f>
        <v>0</v>
      </c>
      <c r="BI144" s="242">
        <f>IF(N144="nulová",J144,0)</f>
        <v>0</v>
      </c>
      <c r="BJ144" s="16" t="s">
        <v>83</v>
      </c>
      <c r="BK144" s="242">
        <f>ROUND(I144*H144,2)</f>
        <v>0</v>
      </c>
      <c r="BL144" s="16" t="s">
        <v>197</v>
      </c>
      <c r="BM144" s="241" t="s">
        <v>380</v>
      </c>
    </row>
    <row r="145" spans="2:65" s="1" customFormat="1" ht="24" customHeight="1">
      <c r="B145" s="37"/>
      <c r="C145" s="230" t="s">
        <v>277</v>
      </c>
      <c r="D145" s="230" t="s">
        <v>192</v>
      </c>
      <c r="E145" s="231" t="s">
        <v>4416</v>
      </c>
      <c r="F145" s="232" t="s">
        <v>4417</v>
      </c>
      <c r="G145" s="233" t="s">
        <v>1708</v>
      </c>
      <c r="H145" s="234">
        <v>2</v>
      </c>
      <c r="I145" s="235"/>
      <c r="J145" s="236">
        <f>ROUND(I145*H145,2)</f>
        <v>0</v>
      </c>
      <c r="K145" s="232" t="s">
        <v>445</v>
      </c>
      <c r="L145" s="42"/>
      <c r="M145" s="237" t="s">
        <v>1</v>
      </c>
      <c r="N145" s="238" t="s">
        <v>41</v>
      </c>
      <c r="O145" s="85"/>
      <c r="P145" s="239">
        <f>O145*H145</f>
        <v>0</v>
      </c>
      <c r="Q145" s="239">
        <v>0</v>
      </c>
      <c r="R145" s="239">
        <f>Q145*H145</f>
        <v>0</v>
      </c>
      <c r="S145" s="239">
        <v>0</v>
      </c>
      <c r="T145" s="240">
        <f>S145*H145</f>
        <v>0</v>
      </c>
      <c r="AR145" s="241" t="s">
        <v>197</v>
      </c>
      <c r="AT145" s="241" t="s">
        <v>192</v>
      </c>
      <c r="AU145" s="241" t="s">
        <v>83</v>
      </c>
      <c r="AY145" s="16" t="s">
        <v>190</v>
      </c>
      <c r="BE145" s="242">
        <f>IF(N145="základní",J145,0)</f>
        <v>0</v>
      </c>
      <c r="BF145" s="242">
        <f>IF(N145="snížená",J145,0)</f>
        <v>0</v>
      </c>
      <c r="BG145" s="242">
        <f>IF(N145="zákl. přenesená",J145,0)</f>
        <v>0</v>
      </c>
      <c r="BH145" s="242">
        <f>IF(N145="sníž. přenesená",J145,0)</f>
        <v>0</v>
      </c>
      <c r="BI145" s="242">
        <f>IF(N145="nulová",J145,0)</f>
        <v>0</v>
      </c>
      <c r="BJ145" s="16" t="s">
        <v>83</v>
      </c>
      <c r="BK145" s="242">
        <f>ROUND(I145*H145,2)</f>
        <v>0</v>
      </c>
      <c r="BL145" s="16" t="s">
        <v>197</v>
      </c>
      <c r="BM145" s="241" t="s">
        <v>390</v>
      </c>
    </row>
    <row r="146" spans="2:65" s="1" customFormat="1" ht="24" customHeight="1">
      <c r="B146" s="37"/>
      <c r="C146" s="230" t="s">
        <v>282</v>
      </c>
      <c r="D146" s="230" t="s">
        <v>192</v>
      </c>
      <c r="E146" s="231" t="s">
        <v>4418</v>
      </c>
      <c r="F146" s="232" t="s">
        <v>4419</v>
      </c>
      <c r="G146" s="233" t="s">
        <v>1708</v>
      </c>
      <c r="H146" s="234">
        <v>2</v>
      </c>
      <c r="I146" s="235"/>
      <c r="J146" s="236">
        <f>ROUND(I146*H146,2)</f>
        <v>0</v>
      </c>
      <c r="K146" s="232" t="s">
        <v>445</v>
      </c>
      <c r="L146" s="42"/>
      <c r="M146" s="237" t="s">
        <v>1</v>
      </c>
      <c r="N146" s="238" t="s">
        <v>41</v>
      </c>
      <c r="O146" s="85"/>
      <c r="P146" s="239">
        <f>O146*H146</f>
        <v>0</v>
      </c>
      <c r="Q146" s="239">
        <v>0</v>
      </c>
      <c r="R146" s="239">
        <f>Q146*H146</f>
        <v>0</v>
      </c>
      <c r="S146" s="239">
        <v>0</v>
      </c>
      <c r="T146" s="240">
        <f>S146*H146</f>
        <v>0</v>
      </c>
      <c r="AR146" s="241" t="s">
        <v>197</v>
      </c>
      <c r="AT146" s="241" t="s">
        <v>192</v>
      </c>
      <c r="AU146" s="241" t="s">
        <v>83</v>
      </c>
      <c r="AY146" s="16" t="s">
        <v>190</v>
      </c>
      <c r="BE146" s="242">
        <f>IF(N146="základní",J146,0)</f>
        <v>0</v>
      </c>
      <c r="BF146" s="242">
        <f>IF(N146="snížená",J146,0)</f>
        <v>0</v>
      </c>
      <c r="BG146" s="242">
        <f>IF(N146="zákl. přenesená",J146,0)</f>
        <v>0</v>
      </c>
      <c r="BH146" s="242">
        <f>IF(N146="sníž. přenesená",J146,0)</f>
        <v>0</v>
      </c>
      <c r="BI146" s="242">
        <f>IF(N146="nulová",J146,0)</f>
        <v>0</v>
      </c>
      <c r="BJ146" s="16" t="s">
        <v>83</v>
      </c>
      <c r="BK146" s="242">
        <f>ROUND(I146*H146,2)</f>
        <v>0</v>
      </c>
      <c r="BL146" s="16" t="s">
        <v>197</v>
      </c>
      <c r="BM146" s="241" t="s">
        <v>401</v>
      </c>
    </row>
    <row r="147" spans="2:65" s="1" customFormat="1" ht="16.5" customHeight="1">
      <c r="B147" s="37"/>
      <c r="C147" s="230" t="s">
        <v>286</v>
      </c>
      <c r="D147" s="230" t="s">
        <v>192</v>
      </c>
      <c r="E147" s="231" t="s">
        <v>4420</v>
      </c>
      <c r="F147" s="232" t="s">
        <v>4421</v>
      </c>
      <c r="G147" s="233" t="s">
        <v>1708</v>
      </c>
      <c r="H147" s="234">
        <v>2</v>
      </c>
      <c r="I147" s="235"/>
      <c r="J147" s="236">
        <f>ROUND(I147*H147,2)</f>
        <v>0</v>
      </c>
      <c r="K147" s="232" t="s">
        <v>445</v>
      </c>
      <c r="L147" s="42"/>
      <c r="M147" s="237" t="s">
        <v>1</v>
      </c>
      <c r="N147" s="238" t="s">
        <v>41</v>
      </c>
      <c r="O147" s="85"/>
      <c r="P147" s="239">
        <f>O147*H147</f>
        <v>0</v>
      </c>
      <c r="Q147" s="239">
        <v>0</v>
      </c>
      <c r="R147" s="239">
        <f>Q147*H147</f>
        <v>0</v>
      </c>
      <c r="S147" s="239">
        <v>0</v>
      </c>
      <c r="T147" s="240">
        <f>S147*H147</f>
        <v>0</v>
      </c>
      <c r="AR147" s="241" t="s">
        <v>197</v>
      </c>
      <c r="AT147" s="241" t="s">
        <v>192</v>
      </c>
      <c r="AU147" s="241" t="s">
        <v>83</v>
      </c>
      <c r="AY147" s="16" t="s">
        <v>190</v>
      </c>
      <c r="BE147" s="242">
        <f>IF(N147="základní",J147,0)</f>
        <v>0</v>
      </c>
      <c r="BF147" s="242">
        <f>IF(N147="snížená",J147,0)</f>
        <v>0</v>
      </c>
      <c r="BG147" s="242">
        <f>IF(N147="zákl. přenesená",J147,0)</f>
        <v>0</v>
      </c>
      <c r="BH147" s="242">
        <f>IF(N147="sníž. přenesená",J147,0)</f>
        <v>0</v>
      </c>
      <c r="BI147" s="242">
        <f>IF(N147="nulová",J147,0)</f>
        <v>0</v>
      </c>
      <c r="BJ147" s="16" t="s">
        <v>83</v>
      </c>
      <c r="BK147" s="242">
        <f>ROUND(I147*H147,2)</f>
        <v>0</v>
      </c>
      <c r="BL147" s="16" t="s">
        <v>197</v>
      </c>
      <c r="BM147" s="241" t="s">
        <v>417</v>
      </c>
    </row>
    <row r="148" spans="2:63" s="11" customFormat="1" ht="25.9" customHeight="1">
      <c r="B148" s="214"/>
      <c r="C148" s="215"/>
      <c r="D148" s="216" t="s">
        <v>75</v>
      </c>
      <c r="E148" s="217" t="s">
        <v>4422</v>
      </c>
      <c r="F148" s="217" t="s">
        <v>4423</v>
      </c>
      <c r="G148" s="215"/>
      <c r="H148" s="215"/>
      <c r="I148" s="218"/>
      <c r="J148" s="219">
        <f>BK148</f>
        <v>0</v>
      </c>
      <c r="K148" s="215"/>
      <c r="L148" s="220"/>
      <c r="M148" s="221"/>
      <c r="N148" s="222"/>
      <c r="O148" s="222"/>
      <c r="P148" s="223">
        <f>SUM(P149:P150)</f>
        <v>0</v>
      </c>
      <c r="Q148" s="222"/>
      <c r="R148" s="223">
        <f>SUM(R149:R150)</f>
        <v>0</v>
      </c>
      <c r="S148" s="222"/>
      <c r="T148" s="224">
        <f>SUM(T149:T150)</f>
        <v>0</v>
      </c>
      <c r="AR148" s="225" t="s">
        <v>83</v>
      </c>
      <c r="AT148" s="226" t="s">
        <v>75</v>
      </c>
      <c r="AU148" s="226" t="s">
        <v>76</v>
      </c>
      <c r="AY148" s="225" t="s">
        <v>190</v>
      </c>
      <c r="BK148" s="227">
        <f>SUM(BK149:BK150)</f>
        <v>0</v>
      </c>
    </row>
    <row r="149" spans="2:65" s="1" customFormat="1" ht="16.5" customHeight="1">
      <c r="B149" s="37"/>
      <c r="C149" s="230" t="s">
        <v>293</v>
      </c>
      <c r="D149" s="230" t="s">
        <v>192</v>
      </c>
      <c r="E149" s="231" t="s">
        <v>4424</v>
      </c>
      <c r="F149" s="232" t="s">
        <v>4425</v>
      </c>
      <c r="G149" s="233" t="s">
        <v>1628</v>
      </c>
      <c r="H149" s="234">
        <v>1</v>
      </c>
      <c r="I149" s="235"/>
      <c r="J149" s="236">
        <f>ROUND(I149*H149,2)</f>
        <v>0</v>
      </c>
      <c r="K149" s="232" t="s">
        <v>445</v>
      </c>
      <c r="L149" s="42"/>
      <c r="M149" s="237" t="s">
        <v>1</v>
      </c>
      <c r="N149" s="238" t="s">
        <v>41</v>
      </c>
      <c r="O149" s="85"/>
      <c r="P149" s="239">
        <f>O149*H149</f>
        <v>0</v>
      </c>
      <c r="Q149" s="239">
        <v>0</v>
      </c>
      <c r="R149" s="239">
        <f>Q149*H149</f>
        <v>0</v>
      </c>
      <c r="S149" s="239">
        <v>0</v>
      </c>
      <c r="T149" s="240">
        <f>S149*H149</f>
        <v>0</v>
      </c>
      <c r="AR149" s="241" t="s">
        <v>197</v>
      </c>
      <c r="AT149" s="241" t="s">
        <v>192</v>
      </c>
      <c r="AU149" s="241" t="s">
        <v>83</v>
      </c>
      <c r="AY149" s="16" t="s">
        <v>190</v>
      </c>
      <c r="BE149" s="242">
        <f>IF(N149="základní",J149,0)</f>
        <v>0</v>
      </c>
      <c r="BF149" s="242">
        <f>IF(N149="snížená",J149,0)</f>
        <v>0</v>
      </c>
      <c r="BG149" s="242">
        <f>IF(N149="zákl. přenesená",J149,0)</f>
        <v>0</v>
      </c>
      <c r="BH149" s="242">
        <f>IF(N149="sníž. přenesená",J149,0)</f>
        <v>0</v>
      </c>
      <c r="BI149" s="242">
        <f>IF(N149="nulová",J149,0)</f>
        <v>0</v>
      </c>
      <c r="BJ149" s="16" t="s">
        <v>83</v>
      </c>
      <c r="BK149" s="242">
        <f>ROUND(I149*H149,2)</f>
        <v>0</v>
      </c>
      <c r="BL149" s="16" t="s">
        <v>197</v>
      </c>
      <c r="BM149" s="241" t="s">
        <v>429</v>
      </c>
    </row>
    <row r="150" spans="2:65" s="1" customFormat="1" ht="16.5" customHeight="1">
      <c r="B150" s="37"/>
      <c r="C150" s="230" t="s">
        <v>7</v>
      </c>
      <c r="D150" s="230" t="s">
        <v>192</v>
      </c>
      <c r="E150" s="231" t="s">
        <v>4426</v>
      </c>
      <c r="F150" s="232" t="s">
        <v>4427</v>
      </c>
      <c r="G150" s="233" t="s">
        <v>1708</v>
      </c>
      <c r="H150" s="234">
        <v>1</v>
      </c>
      <c r="I150" s="235"/>
      <c r="J150" s="236">
        <f>ROUND(I150*H150,2)</f>
        <v>0</v>
      </c>
      <c r="K150" s="232" t="s">
        <v>445</v>
      </c>
      <c r="L150" s="42"/>
      <c r="M150" s="237" t="s">
        <v>1</v>
      </c>
      <c r="N150" s="238" t="s">
        <v>41</v>
      </c>
      <c r="O150" s="85"/>
      <c r="P150" s="239">
        <f>O150*H150</f>
        <v>0</v>
      </c>
      <c r="Q150" s="239">
        <v>0</v>
      </c>
      <c r="R150" s="239">
        <f>Q150*H150</f>
        <v>0</v>
      </c>
      <c r="S150" s="239">
        <v>0</v>
      </c>
      <c r="T150" s="240">
        <f>S150*H150</f>
        <v>0</v>
      </c>
      <c r="AR150" s="241" t="s">
        <v>197</v>
      </c>
      <c r="AT150" s="241" t="s">
        <v>192</v>
      </c>
      <c r="AU150" s="241" t="s">
        <v>83</v>
      </c>
      <c r="AY150" s="16" t="s">
        <v>190</v>
      </c>
      <c r="BE150" s="242">
        <f>IF(N150="základní",J150,0)</f>
        <v>0</v>
      </c>
      <c r="BF150" s="242">
        <f>IF(N150="snížená",J150,0)</f>
        <v>0</v>
      </c>
      <c r="BG150" s="242">
        <f>IF(N150="zákl. přenesená",J150,0)</f>
        <v>0</v>
      </c>
      <c r="BH150" s="242">
        <f>IF(N150="sníž. přenesená",J150,0)</f>
        <v>0</v>
      </c>
      <c r="BI150" s="242">
        <f>IF(N150="nulová",J150,0)</f>
        <v>0</v>
      </c>
      <c r="BJ150" s="16" t="s">
        <v>83</v>
      </c>
      <c r="BK150" s="242">
        <f>ROUND(I150*H150,2)</f>
        <v>0</v>
      </c>
      <c r="BL150" s="16" t="s">
        <v>197</v>
      </c>
      <c r="BM150" s="241" t="s">
        <v>442</v>
      </c>
    </row>
    <row r="151" spans="2:63" s="11" customFormat="1" ht="25.9" customHeight="1">
      <c r="B151" s="214"/>
      <c r="C151" s="215"/>
      <c r="D151" s="216" t="s">
        <v>75</v>
      </c>
      <c r="E151" s="217" t="s">
        <v>4428</v>
      </c>
      <c r="F151" s="217" t="s">
        <v>4429</v>
      </c>
      <c r="G151" s="215"/>
      <c r="H151" s="215"/>
      <c r="I151" s="218"/>
      <c r="J151" s="219">
        <f>BK151</f>
        <v>0</v>
      </c>
      <c r="K151" s="215"/>
      <c r="L151" s="220"/>
      <c r="M151" s="221"/>
      <c r="N151" s="222"/>
      <c r="O151" s="222"/>
      <c r="P151" s="223">
        <f>SUM(P152:P156)</f>
        <v>0</v>
      </c>
      <c r="Q151" s="222"/>
      <c r="R151" s="223">
        <f>SUM(R152:R156)</f>
        <v>0</v>
      </c>
      <c r="S151" s="222"/>
      <c r="T151" s="224">
        <f>SUM(T152:T156)</f>
        <v>0</v>
      </c>
      <c r="AR151" s="225" t="s">
        <v>83</v>
      </c>
      <c r="AT151" s="226" t="s">
        <v>75</v>
      </c>
      <c r="AU151" s="226" t="s">
        <v>76</v>
      </c>
      <c r="AY151" s="225" t="s">
        <v>190</v>
      </c>
      <c r="BK151" s="227">
        <f>SUM(BK152:BK156)</f>
        <v>0</v>
      </c>
    </row>
    <row r="152" spans="2:65" s="1" customFormat="1" ht="16.5" customHeight="1">
      <c r="B152" s="37"/>
      <c r="C152" s="230" t="s">
        <v>311</v>
      </c>
      <c r="D152" s="230" t="s">
        <v>192</v>
      </c>
      <c r="E152" s="231" t="s">
        <v>4430</v>
      </c>
      <c r="F152" s="232" t="s">
        <v>4431</v>
      </c>
      <c r="G152" s="233" t="s">
        <v>2456</v>
      </c>
      <c r="H152" s="234">
        <v>10</v>
      </c>
      <c r="I152" s="235"/>
      <c r="J152" s="236">
        <f>ROUND(I152*H152,2)</f>
        <v>0</v>
      </c>
      <c r="K152" s="232" t="s">
        <v>445</v>
      </c>
      <c r="L152" s="42"/>
      <c r="M152" s="237" t="s">
        <v>1</v>
      </c>
      <c r="N152" s="238" t="s">
        <v>41</v>
      </c>
      <c r="O152" s="85"/>
      <c r="P152" s="239">
        <f>O152*H152</f>
        <v>0</v>
      </c>
      <c r="Q152" s="239">
        <v>0</v>
      </c>
      <c r="R152" s="239">
        <f>Q152*H152</f>
        <v>0</v>
      </c>
      <c r="S152" s="239">
        <v>0</v>
      </c>
      <c r="T152" s="240">
        <f>S152*H152</f>
        <v>0</v>
      </c>
      <c r="AR152" s="241" t="s">
        <v>197</v>
      </c>
      <c r="AT152" s="241" t="s">
        <v>192</v>
      </c>
      <c r="AU152" s="241" t="s">
        <v>83</v>
      </c>
      <c r="AY152" s="16" t="s">
        <v>190</v>
      </c>
      <c r="BE152" s="242">
        <f>IF(N152="základní",J152,0)</f>
        <v>0</v>
      </c>
      <c r="BF152" s="242">
        <f>IF(N152="snížená",J152,0)</f>
        <v>0</v>
      </c>
      <c r="BG152" s="242">
        <f>IF(N152="zákl. přenesená",J152,0)</f>
        <v>0</v>
      </c>
      <c r="BH152" s="242">
        <f>IF(N152="sníž. přenesená",J152,0)</f>
        <v>0</v>
      </c>
      <c r="BI152" s="242">
        <f>IF(N152="nulová",J152,0)</f>
        <v>0</v>
      </c>
      <c r="BJ152" s="16" t="s">
        <v>83</v>
      </c>
      <c r="BK152" s="242">
        <f>ROUND(I152*H152,2)</f>
        <v>0</v>
      </c>
      <c r="BL152" s="16" t="s">
        <v>197</v>
      </c>
      <c r="BM152" s="241" t="s">
        <v>455</v>
      </c>
    </row>
    <row r="153" spans="2:65" s="1" customFormat="1" ht="16.5" customHeight="1">
      <c r="B153" s="37"/>
      <c r="C153" s="230" t="s">
        <v>316</v>
      </c>
      <c r="D153" s="230" t="s">
        <v>192</v>
      </c>
      <c r="E153" s="231" t="s">
        <v>4432</v>
      </c>
      <c r="F153" s="232" t="s">
        <v>4433</v>
      </c>
      <c r="G153" s="233" t="s">
        <v>2456</v>
      </c>
      <c r="H153" s="234">
        <v>12</v>
      </c>
      <c r="I153" s="235"/>
      <c r="J153" s="236">
        <f>ROUND(I153*H153,2)</f>
        <v>0</v>
      </c>
      <c r="K153" s="232" t="s">
        <v>445</v>
      </c>
      <c r="L153" s="42"/>
      <c r="M153" s="237" t="s">
        <v>1</v>
      </c>
      <c r="N153" s="238" t="s">
        <v>41</v>
      </c>
      <c r="O153" s="85"/>
      <c r="P153" s="239">
        <f>O153*H153</f>
        <v>0</v>
      </c>
      <c r="Q153" s="239">
        <v>0</v>
      </c>
      <c r="R153" s="239">
        <f>Q153*H153</f>
        <v>0</v>
      </c>
      <c r="S153" s="239">
        <v>0</v>
      </c>
      <c r="T153" s="240">
        <f>S153*H153</f>
        <v>0</v>
      </c>
      <c r="AR153" s="241" t="s">
        <v>197</v>
      </c>
      <c r="AT153" s="241" t="s">
        <v>192</v>
      </c>
      <c r="AU153" s="241" t="s">
        <v>83</v>
      </c>
      <c r="AY153" s="16" t="s">
        <v>190</v>
      </c>
      <c r="BE153" s="242">
        <f>IF(N153="základní",J153,0)</f>
        <v>0</v>
      </c>
      <c r="BF153" s="242">
        <f>IF(N153="snížená",J153,0)</f>
        <v>0</v>
      </c>
      <c r="BG153" s="242">
        <f>IF(N153="zákl. přenesená",J153,0)</f>
        <v>0</v>
      </c>
      <c r="BH153" s="242">
        <f>IF(N153="sníž. přenesená",J153,0)</f>
        <v>0</v>
      </c>
      <c r="BI153" s="242">
        <f>IF(N153="nulová",J153,0)</f>
        <v>0</v>
      </c>
      <c r="BJ153" s="16" t="s">
        <v>83</v>
      </c>
      <c r="BK153" s="242">
        <f>ROUND(I153*H153,2)</f>
        <v>0</v>
      </c>
      <c r="BL153" s="16" t="s">
        <v>197</v>
      </c>
      <c r="BM153" s="241" t="s">
        <v>470</v>
      </c>
    </row>
    <row r="154" spans="2:65" s="1" customFormat="1" ht="16.5" customHeight="1">
      <c r="B154" s="37"/>
      <c r="C154" s="230" t="s">
        <v>324</v>
      </c>
      <c r="D154" s="230" t="s">
        <v>192</v>
      </c>
      <c r="E154" s="231" t="s">
        <v>4434</v>
      </c>
      <c r="F154" s="232" t="s">
        <v>4435</v>
      </c>
      <c r="G154" s="233" t="s">
        <v>2456</v>
      </c>
      <c r="H154" s="234">
        <v>8</v>
      </c>
      <c r="I154" s="235"/>
      <c r="J154" s="236">
        <f>ROUND(I154*H154,2)</f>
        <v>0</v>
      </c>
      <c r="K154" s="232" t="s">
        <v>445</v>
      </c>
      <c r="L154" s="42"/>
      <c r="M154" s="237" t="s">
        <v>1</v>
      </c>
      <c r="N154" s="238" t="s">
        <v>41</v>
      </c>
      <c r="O154" s="85"/>
      <c r="P154" s="239">
        <f>O154*H154</f>
        <v>0</v>
      </c>
      <c r="Q154" s="239">
        <v>0</v>
      </c>
      <c r="R154" s="239">
        <f>Q154*H154</f>
        <v>0</v>
      </c>
      <c r="S154" s="239">
        <v>0</v>
      </c>
      <c r="T154" s="240">
        <f>S154*H154</f>
        <v>0</v>
      </c>
      <c r="AR154" s="241" t="s">
        <v>197</v>
      </c>
      <c r="AT154" s="241" t="s">
        <v>192</v>
      </c>
      <c r="AU154" s="241" t="s">
        <v>83</v>
      </c>
      <c r="AY154" s="16" t="s">
        <v>190</v>
      </c>
      <c r="BE154" s="242">
        <f>IF(N154="základní",J154,0)</f>
        <v>0</v>
      </c>
      <c r="BF154" s="242">
        <f>IF(N154="snížená",J154,0)</f>
        <v>0</v>
      </c>
      <c r="BG154" s="242">
        <f>IF(N154="zákl. přenesená",J154,0)</f>
        <v>0</v>
      </c>
      <c r="BH154" s="242">
        <f>IF(N154="sníž. přenesená",J154,0)</f>
        <v>0</v>
      </c>
      <c r="BI154" s="242">
        <f>IF(N154="nulová",J154,0)</f>
        <v>0</v>
      </c>
      <c r="BJ154" s="16" t="s">
        <v>83</v>
      </c>
      <c r="BK154" s="242">
        <f>ROUND(I154*H154,2)</f>
        <v>0</v>
      </c>
      <c r="BL154" s="16" t="s">
        <v>197</v>
      </c>
      <c r="BM154" s="241" t="s">
        <v>483</v>
      </c>
    </row>
    <row r="155" spans="2:65" s="1" customFormat="1" ht="16.5" customHeight="1">
      <c r="B155" s="37"/>
      <c r="C155" s="230" t="s">
        <v>329</v>
      </c>
      <c r="D155" s="230" t="s">
        <v>192</v>
      </c>
      <c r="E155" s="231" t="s">
        <v>4436</v>
      </c>
      <c r="F155" s="232" t="s">
        <v>4437</v>
      </c>
      <c r="G155" s="233" t="s">
        <v>2456</v>
      </c>
      <c r="H155" s="234">
        <v>12</v>
      </c>
      <c r="I155" s="235"/>
      <c r="J155" s="236">
        <f>ROUND(I155*H155,2)</f>
        <v>0</v>
      </c>
      <c r="K155" s="232" t="s">
        <v>445</v>
      </c>
      <c r="L155" s="42"/>
      <c r="M155" s="237" t="s">
        <v>1</v>
      </c>
      <c r="N155" s="238" t="s">
        <v>41</v>
      </c>
      <c r="O155" s="85"/>
      <c r="P155" s="239">
        <f>O155*H155</f>
        <v>0</v>
      </c>
      <c r="Q155" s="239">
        <v>0</v>
      </c>
      <c r="R155" s="239">
        <f>Q155*H155</f>
        <v>0</v>
      </c>
      <c r="S155" s="239">
        <v>0</v>
      </c>
      <c r="T155" s="240">
        <f>S155*H155</f>
        <v>0</v>
      </c>
      <c r="AR155" s="241" t="s">
        <v>197</v>
      </c>
      <c r="AT155" s="241" t="s">
        <v>192</v>
      </c>
      <c r="AU155" s="241" t="s">
        <v>83</v>
      </c>
      <c r="AY155" s="16" t="s">
        <v>190</v>
      </c>
      <c r="BE155" s="242">
        <f>IF(N155="základní",J155,0)</f>
        <v>0</v>
      </c>
      <c r="BF155" s="242">
        <f>IF(N155="snížená",J155,0)</f>
        <v>0</v>
      </c>
      <c r="BG155" s="242">
        <f>IF(N155="zákl. přenesená",J155,0)</f>
        <v>0</v>
      </c>
      <c r="BH155" s="242">
        <f>IF(N155="sníž. přenesená",J155,0)</f>
        <v>0</v>
      </c>
      <c r="BI155" s="242">
        <f>IF(N155="nulová",J155,0)</f>
        <v>0</v>
      </c>
      <c r="BJ155" s="16" t="s">
        <v>83</v>
      </c>
      <c r="BK155" s="242">
        <f>ROUND(I155*H155,2)</f>
        <v>0</v>
      </c>
      <c r="BL155" s="16" t="s">
        <v>197</v>
      </c>
      <c r="BM155" s="241" t="s">
        <v>504</v>
      </c>
    </row>
    <row r="156" spans="2:65" s="1" customFormat="1" ht="16.5" customHeight="1">
      <c r="B156" s="37"/>
      <c r="C156" s="230" t="s">
        <v>346</v>
      </c>
      <c r="D156" s="230" t="s">
        <v>192</v>
      </c>
      <c r="E156" s="231" t="s">
        <v>4438</v>
      </c>
      <c r="F156" s="232" t="s">
        <v>4439</v>
      </c>
      <c r="G156" s="233" t="s">
        <v>2456</v>
      </c>
      <c r="H156" s="234">
        <v>24</v>
      </c>
      <c r="I156" s="235"/>
      <c r="J156" s="236">
        <f>ROUND(I156*H156,2)</f>
        <v>0</v>
      </c>
      <c r="K156" s="232" t="s">
        <v>445</v>
      </c>
      <c r="L156" s="42"/>
      <c r="M156" s="293" t="s">
        <v>1</v>
      </c>
      <c r="N156" s="294" t="s">
        <v>41</v>
      </c>
      <c r="O156" s="295"/>
      <c r="P156" s="296">
        <f>O156*H156</f>
        <v>0</v>
      </c>
      <c r="Q156" s="296">
        <v>0</v>
      </c>
      <c r="R156" s="296">
        <f>Q156*H156</f>
        <v>0</v>
      </c>
      <c r="S156" s="296">
        <v>0</v>
      </c>
      <c r="T156" s="297">
        <f>S156*H156</f>
        <v>0</v>
      </c>
      <c r="AR156" s="241" t="s">
        <v>197</v>
      </c>
      <c r="AT156" s="241" t="s">
        <v>192</v>
      </c>
      <c r="AU156" s="241" t="s">
        <v>83</v>
      </c>
      <c r="AY156" s="16" t="s">
        <v>190</v>
      </c>
      <c r="BE156" s="242">
        <f>IF(N156="základní",J156,0)</f>
        <v>0</v>
      </c>
      <c r="BF156" s="242">
        <f>IF(N156="snížená",J156,0)</f>
        <v>0</v>
      </c>
      <c r="BG156" s="242">
        <f>IF(N156="zákl. přenesená",J156,0)</f>
        <v>0</v>
      </c>
      <c r="BH156" s="242">
        <f>IF(N156="sníž. přenesená",J156,0)</f>
        <v>0</v>
      </c>
      <c r="BI156" s="242">
        <f>IF(N156="nulová",J156,0)</f>
        <v>0</v>
      </c>
      <c r="BJ156" s="16" t="s">
        <v>83</v>
      </c>
      <c r="BK156" s="242">
        <f>ROUND(I156*H156,2)</f>
        <v>0</v>
      </c>
      <c r="BL156" s="16" t="s">
        <v>197</v>
      </c>
      <c r="BM156" s="241" t="s">
        <v>524</v>
      </c>
    </row>
    <row r="157" spans="2:12" s="1" customFormat="1" ht="6.95" customHeight="1">
      <c r="B157" s="60"/>
      <c r="C157" s="61"/>
      <c r="D157" s="61"/>
      <c r="E157" s="61"/>
      <c r="F157" s="61"/>
      <c r="G157" s="61"/>
      <c r="H157" s="61"/>
      <c r="I157" s="181"/>
      <c r="J157" s="61"/>
      <c r="K157" s="61"/>
      <c r="L157" s="42"/>
    </row>
  </sheetData>
  <sheetProtection password="CC35" sheet="1" objects="1" scenarios="1" formatColumns="0" formatRows="0" autoFilter="0"/>
  <autoFilter ref="C124:K15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4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127</v>
      </c>
    </row>
    <row r="3" spans="2:46" ht="6.95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19"/>
      <c r="AT3" s="16" t="s">
        <v>85</v>
      </c>
    </row>
    <row r="4" spans="2:46" ht="24.95" customHeight="1">
      <c r="B4" s="19"/>
      <c r="D4" s="144" t="s">
        <v>128</v>
      </c>
      <c r="L4" s="19"/>
      <c r="M4" s="14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6" t="s">
        <v>16</v>
      </c>
      <c r="L6" s="19"/>
    </row>
    <row r="7" spans="2:12" ht="16.5" customHeight="1">
      <c r="B7" s="19"/>
      <c r="E7" s="147" t="str">
        <f>'Rekapitulace stavby'!K6</f>
        <v>Modernizace energocentra – TS 1, Krajská zdravotní a.s. – Nemocnice Teplice o.z.</v>
      </c>
      <c r="F7" s="146"/>
      <c r="G7" s="146"/>
      <c r="H7" s="146"/>
      <c r="L7" s="19"/>
    </row>
    <row r="8" spans="2:12" s="1" customFormat="1" ht="12" customHeight="1">
      <c r="B8" s="42"/>
      <c r="D8" s="146" t="s">
        <v>129</v>
      </c>
      <c r="I8" s="148"/>
      <c r="L8" s="42"/>
    </row>
    <row r="9" spans="2:12" s="1" customFormat="1" ht="36.95" customHeight="1">
      <c r="B9" s="42"/>
      <c r="E9" s="149" t="s">
        <v>4440</v>
      </c>
      <c r="F9" s="1"/>
      <c r="G9" s="1"/>
      <c r="H9" s="1"/>
      <c r="I9" s="148"/>
      <c r="L9" s="42"/>
    </row>
    <row r="10" spans="2:12" s="1" customFormat="1" ht="12">
      <c r="B10" s="42"/>
      <c r="I10" s="148"/>
      <c r="L10" s="42"/>
    </row>
    <row r="11" spans="2:12" s="1" customFormat="1" ht="12" customHeight="1">
      <c r="B11" s="42"/>
      <c r="D11" s="146" t="s">
        <v>18</v>
      </c>
      <c r="F11" s="135" t="s">
        <v>1</v>
      </c>
      <c r="I11" s="150" t="s">
        <v>19</v>
      </c>
      <c r="J11" s="135" t="s">
        <v>1</v>
      </c>
      <c r="L11" s="42"/>
    </row>
    <row r="12" spans="2:12" s="1" customFormat="1" ht="12" customHeight="1">
      <c r="B12" s="42"/>
      <c r="D12" s="146" t="s">
        <v>20</v>
      </c>
      <c r="F12" s="135" t="s">
        <v>21</v>
      </c>
      <c r="I12" s="150" t="s">
        <v>22</v>
      </c>
      <c r="J12" s="151" t="str">
        <f>'Rekapitulace stavby'!AN8</f>
        <v>5. 4. 2019</v>
      </c>
      <c r="L12" s="42"/>
    </row>
    <row r="13" spans="2:12" s="1" customFormat="1" ht="10.8" customHeight="1">
      <c r="B13" s="42"/>
      <c r="I13" s="148"/>
      <c r="L13" s="42"/>
    </row>
    <row r="14" spans="2:12" s="1" customFormat="1" ht="12" customHeight="1">
      <c r="B14" s="42"/>
      <c r="D14" s="146" t="s">
        <v>24</v>
      </c>
      <c r="I14" s="150" t="s">
        <v>25</v>
      </c>
      <c r="J14" s="135" t="s">
        <v>1</v>
      </c>
      <c r="L14" s="42"/>
    </row>
    <row r="15" spans="2:12" s="1" customFormat="1" ht="18" customHeight="1">
      <c r="B15" s="42"/>
      <c r="E15" s="135" t="s">
        <v>4441</v>
      </c>
      <c r="I15" s="150" t="s">
        <v>27</v>
      </c>
      <c r="J15" s="135" t="s">
        <v>1</v>
      </c>
      <c r="L15" s="42"/>
    </row>
    <row r="16" spans="2:12" s="1" customFormat="1" ht="6.95" customHeight="1">
      <c r="B16" s="42"/>
      <c r="I16" s="148"/>
      <c r="L16" s="42"/>
    </row>
    <row r="17" spans="2:12" s="1" customFormat="1" ht="12" customHeight="1">
      <c r="B17" s="42"/>
      <c r="D17" s="146" t="s">
        <v>28</v>
      </c>
      <c r="I17" s="150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35"/>
      <c r="G18" s="135"/>
      <c r="H18" s="135"/>
      <c r="I18" s="150" t="s">
        <v>27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48"/>
      <c r="L19" s="42"/>
    </row>
    <row r="20" spans="2:12" s="1" customFormat="1" ht="12" customHeight="1">
      <c r="B20" s="42"/>
      <c r="D20" s="146" t="s">
        <v>30</v>
      </c>
      <c r="I20" s="150" t="s">
        <v>25</v>
      </c>
      <c r="J20" s="135" t="s">
        <v>1</v>
      </c>
      <c r="L20" s="42"/>
    </row>
    <row r="21" spans="2:12" s="1" customFormat="1" ht="18" customHeight="1">
      <c r="B21" s="42"/>
      <c r="E21" s="135" t="s">
        <v>31</v>
      </c>
      <c r="I21" s="150" t="s">
        <v>27</v>
      </c>
      <c r="J21" s="135" t="s">
        <v>1</v>
      </c>
      <c r="L21" s="42"/>
    </row>
    <row r="22" spans="2:12" s="1" customFormat="1" ht="6.95" customHeight="1">
      <c r="B22" s="42"/>
      <c r="I22" s="148"/>
      <c r="L22" s="42"/>
    </row>
    <row r="23" spans="2:12" s="1" customFormat="1" ht="12" customHeight="1">
      <c r="B23" s="42"/>
      <c r="D23" s="146" t="s">
        <v>33</v>
      </c>
      <c r="I23" s="150" t="s">
        <v>25</v>
      </c>
      <c r="J23" s="135" t="s">
        <v>1</v>
      </c>
      <c r="L23" s="42"/>
    </row>
    <row r="24" spans="2:12" s="1" customFormat="1" ht="18" customHeight="1">
      <c r="B24" s="42"/>
      <c r="E24" s="135" t="s">
        <v>34</v>
      </c>
      <c r="I24" s="150" t="s">
        <v>27</v>
      </c>
      <c r="J24" s="135" t="s">
        <v>1</v>
      </c>
      <c r="L24" s="42"/>
    </row>
    <row r="25" spans="2:12" s="1" customFormat="1" ht="6.95" customHeight="1">
      <c r="B25" s="42"/>
      <c r="I25" s="148"/>
      <c r="L25" s="42"/>
    </row>
    <row r="26" spans="2:12" s="1" customFormat="1" ht="12" customHeight="1">
      <c r="B26" s="42"/>
      <c r="D26" s="146" t="s">
        <v>35</v>
      </c>
      <c r="I26" s="148"/>
      <c r="L26" s="42"/>
    </row>
    <row r="27" spans="2:12" s="7" customFormat="1" ht="16.5" customHeight="1">
      <c r="B27" s="152"/>
      <c r="E27" s="153" t="s">
        <v>1</v>
      </c>
      <c r="F27" s="153"/>
      <c r="G27" s="153"/>
      <c r="H27" s="153"/>
      <c r="I27" s="154"/>
      <c r="L27" s="152"/>
    </row>
    <row r="28" spans="2:12" s="1" customFormat="1" ht="6.95" customHeight="1">
      <c r="B28" s="42"/>
      <c r="I28" s="148"/>
      <c r="L28" s="42"/>
    </row>
    <row r="29" spans="2:12" s="1" customFormat="1" ht="6.95" customHeight="1">
      <c r="B29" s="42"/>
      <c r="D29" s="77"/>
      <c r="E29" s="77"/>
      <c r="F29" s="77"/>
      <c r="G29" s="77"/>
      <c r="H29" s="77"/>
      <c r="I29" s="155"/>
      <c r="J29" s="77"/>
      <c r="K29" s="77"/>
      <c r="L29" s="42"/>
    </row>
    <row r="30" spans="2:12" s="1" customFormat="1" ht="25.4" customHeight="1">
      <c r="B30" s="42"/>
      <c r="D30" s="156" t="s">
        <v>36</v>
      </c>
      <c r="I30" s="148"/>
      <c r="J30" s="157">
        <f>ROUND(J124,2)</f>
        <v>0</v>
      </c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5"/>
      <c r="J31" s="77"/>
      <c r="K31" s="77"/>
      <c r="L31" s="42"/>
    </row>
    <row r="32" spans="2:12" s="1" customFormat="1" ht="14.4" customHeight="1">
      <c r="B32" s="42"/>
      <c r="F32" s="158" t="s">
        <v>38</v>
      </c>
      <c r="I32" s="159" t="s">
        <v>37</v>
      </c>
      <c r="J32" s="158" t="s">
        <v>39</v>
      </c>
      <c r="L32" s="42"/>
    </row>
    <row r="33" spans="2:12" s="1" customFormat="1" ht="14.4" customHeight="1">
      <c r="B33" s="42"/>
      <c r="D33" s="160" t="s">
        <v>40</v>
      </c>
      <c r="E33" s="146" t="s">
        <v>41</v>
      </c>
      <c r="F33" s="161">
        <f>ROUND((SUM(BE124:BE247)),2)</f>
        <v>0</v>
      </c>
      <c r="I33" s="162">
        <v>0.21</v>
      </c>
      <c r="J33" s="161">
        <f>ROUND(((SUM(BE124:BE247))*I33),2)</f>
        <v>0</v>
      </c>
      <c r="L33" s="42"/>
    </row>
    <row r="34" spans="2:12" s="1" customFormat="1" ht="14.4" customHeight="1">
      <c r="B34" s="42"/>
      <c r="E34" s="146" t="s">
        <v>42</v>
      </c>
      <c r="F34" s="161">
        <f>ROUND((SUM(BF124:BF247)),2)</f>
        <v>0</v>
      </c>
      <c r="I34" s="162">
        <v>0.15</v>
      </c>
      <c r="J34" s="161">
        <f>ROUND(((SUM(BF124:BF247))*I34),2)</f>
        <v>0</v>
      </c>
      <c r="L34" s="42"/>
    </row>
    <row r="35" spans="2:12" s="1" customFormat="1" ht="14.4" customHeight="1" hidden="1">
      <c r="B35" s="42"/>
      <c r="E35" s="146" t="s">
        <v>43</v>
      </c>
      <c r="F35" s="161">
        <f>ROUND((SUM(BG124:BG247)),2)</f>
        <v>0</v>
      </c>
      <c r="I35" s="162">
        <v>0.21</v>
      </c>
      <c r="J35" s="161">
        <f>0</f>
        <v>0</v>
      </c>
      <c r="L35" s="42"/>
    </row>
    <row r="36" spans="2:12" s="1" customFormat="1" ht="14.4" customHeight="1" hidden="1">
      <c r="B36" s="42"/>
      <c r="E36" s="146" t="s">
        <v>44</v>
      </c>
      <c r="F36" s="161">
        <f>ROUND((SUM(BH124:BH247)),2)</f>
        <v>0</v>
      </c>
      <c r="I36" s="162">
        <v>0.15</v>
      </c>
      <c r="J36" s="161">
        <f>0</f>
        <v>0</v>
      </c>
      <c r="L36" s="42"/>
    </row>
    <row r="37" spans="2:12" s="1" customFormat="1" ht="14.4" customHeight="1" hidden="1">
      <c r="B37" s="42"/>
      <c r="E37" s="146" t="s">
        <v>45</v>
      </c>
      <c r="F37" s="161">
        <f>ROUND((SUM(BI124:BI247)),2)</f>
        <v>0</v>
      </c>
      <c r="I37" s="162">
        <v>0</v>
      </c>
      <c r="J37" s="161">
        <f>0</f>
        <v>0</v>
      </c>
      <c r="L37" s="42"/>
    </row>
    <row r="38" spans="2:12" s="1" customFormat="1" ht="6.95" customHeight="1">
      <c r="B38" s="42"/>
      <c r="I38" s="148"/>
      <c r="L38" s="42"/>
    </row>
    <row r="39" spans="2:12" s="1" customFormat="1" ht="25.4" customHeight="1">
      <c r="B39" s="42"/>
      <c r="C39" s="163"/>
      <c r="D39" s="164" t="s">
        <v>46</v>
      </c>
      <c r="E39" s="165"/>
      <c r="F39" s="165"/>
      <c r="G39" s="166" t="s">
        <v>47</v>
      </c>
      <c r="H39" s="167" t="s">
        <v>48</v>
      </c>
      <c r="I39" s="168"/>
      <c r="J39" s="169">
        <f>SUM(J30:J37)</f>
        <v>0</v>
      </c>
      <c r="K39" s="170"/>
      <c r="L39" s="42"/>
    </row>
    <row r="40" spans="2:12" s="1" customFormat="1" ht="14.4" customHeight="1">
      <c r="B40" s="42"/>
      <c r="I40" s="148"/>
      <c r="L40" s="42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1" t="s">
        <v>49</v>
      </c>
      <c r="E50" s="172"/>
      <c r="F50" s="172"/>
      <c r="G50" s="171" t="s">
        <v>50</v>
      </c>
      <c r="H50" s="172"/>
      <c r="I50" s="173"/>
      <c r="J50" s="172"/>
      <c r="K50" s="172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4" t="s">
        <v>51</v>
      </c>
      <c r="E61" s="175"/>
      <c r="F61" s="176" t="s">
        <v>52</v>
      </c>
      <c r="G61" s="174" t="s">
        <v>51</v>
      </c>
      <c r="H61" s="175"/>
      <c r="I61" s="177"/>
      <c r="J61" s="178" t="s">
        <v>52</v>
      </c>
      <c r="K61" s="175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1" t="s">
        <v>53</v>
      </c>
      <c r="E65" s="172"/>
      <c r="F65" s="172"/>
      <c r="G65" s="171" t="s">
        <v>54</v>
      </c>
      <c r="H65" s="172"/>
      <c r="I65" s="173"/>
      <c r="J65" s="172"/>
      <c r="K65" s="172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4" t="s">
        <v>51</v>
      </c>
      <c r="E76" s="175"/>
      <c r="F76" s="176" t="s">
        <v>52</v>
      </c>
      <c r="G76" s="174" t="s">
        <v>51</v>
      </c>
      <c r="H76" s="175"/>
      <c r="I76" s="177"/>
      <c r="J76" s="178" t="s">
        <v>52</v>
      </c>
      <c r="K76" s="175"/>
      <c r="L76" s="42"/>
    </row>
    <row r="77" spans="2:12" s="1" customFormat="1" ht="14.4" customHeight="1"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42"/>
    </row>
    <row r="81" spans="2:12" s="1" customFormat="1" ht="6.95" customHeight="1"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42"/>
    </row>
    <row r="82" spans="2:12" s="1" customFormat="1" ht="24.95" customHeight="1">
      <c r="B82" s="37"/>
      <c r="C82" s="22" t="s">
        <v>134</v>
      </c>
      <c r="D82" s="38"/>
      <c r="E82" s="38"/>
      <c r="F82" s="38"/>
      <c r="G82" s="38"/>
      <c r="H82" s="38"/>
      <c r="I82" s="148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8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8"/>
      <c r="J84" s="38"/>
      <c r="K84" s="38"/>
      <c r="L84" s="42"/>
    </row>
    <row r="85" spans="2:12" s="1" customFormat="1" ht="16.5" customHeight="1">
      <c r="B85" s="37"/>
      <c r="C85" s="38"/>
      <c r="D85" s="38"/>
      <c r="E85" s="185" t="str">
        <f>E7</f>
        <v>Modernizace energocentra – TS 1, Krajská zdravotní a.s. – Nemocnice Teplice o.z.</v>
      </c>
      <c r="F85" s="31"/>
      <c r="G85" s="31"/>
      <c r="H85" s="31"/>
      <c r="I85" s="148"/>
      <c r="J85" s="38"/>
      <c r="K85" s="38"/>
      <c r="L85" s="42"/>
    </row>
    <row r="86" spans="2:12" s="1" customFormat="1" ht="12" customHeight="1">
      <c r="B86" s="37"/>
      <c r="C86" s="31" t="s">
        <v>129</v>
      </c>
      <c r="D86" s="38"/>
      <c r="E86" s="38"/>
      <c r="F86" s="38"/>
      <c r="G86" s="38"/>
      <c r="H86" s="38"/>
      <c r="I86" s="148"/>
      <c r="J86" s="38"/>
      <c r="K86" s="38"/>
      <c r="L86" s="42"/>
    </row>
    <row r="87" spans="2:12" s="1" customFormat="1" ht="16.5" customHeight="1">
      <c r="B87" s="37"/>
      <c r="C87" s="38"/>
      <c r="D87" s="38"/>
      <c r="E87" s="70" t="str">
        <f>E9</f>
        <v>OVN - Ostatní a vedlejší náklady</v>
      </c>
      <c r="F87" s="38"/>
      <c r="G87" s="38"/>
      <c r="H87" s="38"/>
      <c r="I87" s="148"/>
      <c r="J87" s="38"/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48"/>
      <c r="J88" s="38"/>
      <c r="K88" s="38"/>
      <c r="L88" s="42"/>
    </row>
    <row r="89" spans="2:12" s="1" customFormat="1" ht="12" customHeight="1">
      <c r="B89" s="37"/>
      <c r="C89" s="31" t="s">
        <v>20</v>
      </c>
      <c r="D89" s="38"/>
      <c r="E89" s="38"/>
      <c r="F89" s="26" t="str">
        <f>F12</f>
        <v>Teplice</v>
      </c>
      <c r="G89" s="38"/>
      <c r="H89" s="38"/>
      <c r="I89" s="150" t="s">
        <v>22</v>
      </c>
      <c r="J89" s="73" t="str">
        <f>IF(J12="","",J12)</f>
        <v>5. 4. 2019</v>
      </c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8"/>
      <c r="J90" s="38"/>
      <c r="K90" s="38"/>
      <c r="L90" s="42"/>
    </row>
    <row r="91" spans="2:12" s="1" customFormat="1" ht="43.05" customHeight="1">
      <c r="B91" s="37"/>
      <c r="C91" s="31" t="s">
        <v>24</v>
      </c>
      <c r="D91" s="38"/>
      <c r="E91" s="38"/>
      <c r="F91" s="26" t="str">
        <f>E15</f>
        <v>Krajská zdravotní a.s., Ústí nad Labem</v>
      </c>
      <c r="G91" s="38"/>
      <c r="H91" s="38"/>
      <c r="I91" s="150" t="s">
        <v>30</v>
      </c>
      <c r="J91" s="35" t="str">
        <f>E21</f>
        <v>Atelier Penta v.o.s., Mrštíkova 12, Jihlava</v>
      </c>
      <c r="K91" s="38"/>
      <c r="L91" s="42"/>
    </row>
    <row r="92" spans="2:12" s="1" customFormat="1" ht="15.15" customHeight="1">
      <c r="B92" s="37"/>
      <c r="C92" s="31" t="s">
        <v>28</v>
      </c>
      <c r="D92" s="38"/>
      <c r="E92" s="38"/>
      <c r="F92" s="26" t="str">
        <f>IF(E18="","",E18)</f>
        <v>Vyplň údaj</v>
      </c>
      <c r="G92" s="38"/>
      <c r="H92" s="38"/>
      <c r="I92" s="150" t="s">
        <v>33</v>
      </c>
      <c r="J92" s="35" t="str">
        <f>E24</f>
        <v>Ing. Avuk</v>
      </c>
      <c r="K92" s="38"/>
      <c r="L92" s="42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48"/>
      <c r="J93" s="38"/>
      <c r="K93" s="38"/>
      <c r="L93" s="42"/>
    </row>
    <row r="94" spans="2:12" s="1" customFormat="1" ht="29.25" customHeight="1">
      <c r="B94" s="37"/>
      <c r="C94" s="186" t="s">
        <v>135</v>
      </c>
      <c r="D94" s="187"/>
      <c r="E94" s="187"/>
      <c r="F94" s="187"/>
      <c r="G94" s="187"/>
      <c r="H94" s="187"/>
      <c r="I94" s="188"/>
      <c r="J94" s="189" t="s">
        <v>136</v>
      </c>
      <c r="K94" s="187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8"/>
      <c r="J95" s="38"/>
      <c r="K95" s="38"/>
      <c r="L95" s="42"/>
    </row>
    <row r="96" spans="2:47" s="1" customFormat="1" ht="22.8" customHeight="1">
      <c r="B96" s="37"/>
      <c r="C96" s="190" t="s">
        <v>137</v>
      </c>
      <c r="D96" s="38"/>
      <c r="E96" s="38"/>
      <c r="F96" s="38"/>
      <c r="G96" s="38"/>
      <c r="H96" s="38"/>
      <c r="I96" s="148"/>
      <c r="J96" s="104">
        <f>J124</f>
        <v>0</v>
      </c>
      <c r="K96" s="38"/>
      <c r="L96" s="42"/>
      <c r="AU96" s="16" t="s">
        <v>138</v>
      </c>
    </row>
    <row r="97" spans="2:12" s="8" customFormat="1" ht="24.95" customHeight="1">
      <c r="B97" s="191"/>
      <c r="C97" s="192"/>
      <c r="D97" s="193" t="s">
        <v>4442</v>
      </c>
      <c r="E97" s="194"/>
      <c r="F97" s="194"/>
      <c r="G97" s="194"/>
      <c r="H97" s="194"/>
      <c r="I97" s="195"/>
      <c r="J97" s="196">
        <f>J125</f>
        <v>0</v>
      </c>
      <c r="K97" s="192"/>
      <c r="L97" s="197"/>
    </row>
    <row r="98" spans="2:12" s="9" customFormat="1" ht="19.9" customHeight="1">
      <c r="B98" s="198"/>
      <c r="C98" s="127"/>
      <c r="D98" s="199" t="s">
        <v>4443</v>
      </c>
      <c r="E98" s="200"/>
      <c r="F98" s="200"/>
      <c r="G98" s="200"/>
      <c r="H98" s="200"/>
      <c r="I98" s="201"/>
      <c r="J98" s="202">
        <f>J126</f>
        <v>0</v>
      </c>
      <c r="K98" s="127"/>
      <c r="L98" s="203"/>
    </row>
    <row r="99" spans="2:12" s="9" customFormat="1" ht="19.9" customHeight="1">
      <c r="B99" s="198"/>
      <c r="C99" s="127"/>
      <c r="D99" s="199" t="s">
        <v>4444</v>
      </c>
      <c r="E99" s="200"/>
      <c r="F99" s="200"/>
      <c r="G99" s="200"/>
      <c r="H99" s="200"/>
      <c r="I99" s="201"/>
      <c r="J99" s="202">
        <f>J144</f>
        <v>0</v>
      </c>
      <c r="K99" s="127"/>
      <c r="L99" s="203"/>
    </row>
    <row r="100" spans="2:12" s="9" customFormat="1" ht="19.9" customHeight="1">
      <c r="B100" s="198"/>
      <c r="C100" s="127"/>
      <c r="D100" s="199" t="s">
        <v>4445</v>
      </c>
      <c r="E100" s="200"/>
      <c r="F100" s="200"/>
      <c r="G100" s="200"/>
      <c r="H100" s="200"/>
      <c r="I100" s="201"/>
      <c r="J100" s="202">
        <f>J150</f>
        <v>0</v>
      </c>
      <c r="K100" s="127"/>
      <c r="L100" s="203"/>
    </row>
    <row r="101" spans="2:12" s="9" customFormat="1" ht="19.9" customHeight="1">
      <c r="B101" s="198"/>
      <c r="C101" s="127"/>
      <c r="D101" s="199" t="s">
        <v>4446</v>
      </c>
      <c r="E101" s="200"/>
      <c r="F101" s="200"/>
      <c r="G101" s="200"/>
      <c r="H101" s="200"/>
      <c r="I101" s="201"/>
      <c r="J101" s="202">
        <f>J180</f>
        <v>0</v>
      </c>
      <c r="K101" s="127"/>
      <c r="L101" s="203"/>
    </row>
    <row r="102" spans="2:12" s="9" customFormat="1" ht="19.9" customHeight="1">
      <c r="B102" s="198"/>
      <c r="C102" s="127"/>
      <c r="D102" s="199" t="s">
        <v>4447</v>
      </c>
      <c r="E102" s="200"/>
      <c r="F102" s="200"/>
      <c r="G102" s="200"/>
      <c r="H102" s="200"/>
      <c r="I102" s="201"/>
      <c r="J102" s="202">
        <f>J213</f>
        <v>0</v>
      </c>
      <c r="K102" s="127"/>
      <c r="L102" s="203"/>
    </row>
    <row r="103" spans="2:12" s="9" customFormat="1" ht="19.9" customHeight="1">
      <c r="B103" s="198"/>
      <c r="C103" s="127"/>
      <c r="D103" s="199" t="s">
        <v>4448</v>
      </c>
      <c r="E103" s="200"/>
      <c r="F103" s="200"/>
      <c r="G103" s="200"/>
      <c r="H103" s="200"/>
      <c r="I103" s="201"/>
      <c r="J103" s="202">
        <f>J219</f>
        <v>0</v>
      </c>
      <c r="K103" s="127"/>
      <c r="L103" s="203"/>
    </row>
    <row r="104" spans="2:12" s="9" customFormat="1" ht="19.9" customHeight="1">
      <c r="B104" s="198"/>
      <c r="C104" s="127"/>
      <c r="D104" s="199" t="s">
        <v>4449</v>
      </c>
      <c r="E104" s="200"/>
      <c r="F104" s="200"/>
      <c r="G104" s="200"/>
      <c r="H104" s="200"/>
      <c r="I104" s="201"/>
      <c r="J104" s="202">
        <f>J238</f>
        <v>0</v>
      </c>
      <c r="K104" s="127"/>
      <c r="L104" s="203"/>
    </row>
    <row r="105" spans="2:12" s="1" customFormat="1" ht="21.8" customHeight="1">
      <c r="B105" s="37"/>
      <c r="C105" s="38"/>
      <c r="D105" s="38"/>
      <c r="E105" s="38"/>
      <c r="F105" s="38"/>
      <c r="G105" s="38"/>
      <c r="H105" s="38"/>
      <c r="I105" s="148"/>
      <c r="J105" s="38"/>
      <c r="K105" s="38"/>
      <c r="L105" s="42"/>
    </row>
    <row r="106" spans="2:12" s="1" customFormat="1" ht="6.95" customHeight="1">
      <c r="B106" s="60"/>
      <c r="C106" s="61"/>
      <c r="D106" s="61"/>
      <c r="E106" s="61"/>
      <c r="F106" s="61"/>
      <c r="G106" s="61"/>
      <c r="H106" s="61"/>
      <c r="I106" s="181"/>
      <c r="J106" s="61"/>
      <c r="K106" s="61"/>
      <c r="L106" s="42"/>
    </row>
    <row r="110" spans="2:12" s="1" customFormat="1" ht="6.95" customHeight="1">
      <c r="B110" s="62"/>
      <c r="C110" s="63"/>
      <c r="D110" s="63"/>
      <c r="E110" s="63"/>
      <c r="F110" s="63"/>
      <c r="G110" s="63"/>
      <c r="H110" s="63"/>
      <c r="I110" s="184"/>
      <c r="J110" s="63"/>
      <c r="K110" s="63"/>
      <c r="L110" s="42"/>
    </row>
    <row r="111" spans="2:12" s="1" customFormat="1" ht="24.95" customHeight="1">
      <c r="B111" s="37"/>
      <c r="C111" s="22" t="s">
        <v>175</v>
      </c>
      <c r="D111" s="38"/>
      <c r="E111" s="38"/>
      <c r="F111" s="38"/>
      <c r="G111" s="38"/>
      <c r="H111" s="38"/>
      <c r="I111" s="148"/>
      <c r="J111" s="38"/>
      <c r="K111" s="38"/>
      <c r="L111" s="42"/>
    </row>
    <row r="112" spans="2:12" s="1" customFormat="1" ht="6.95" customHeight="1">
      <c r="B112" s="37"/>
      <c r="C112" s="38"/>
      <c r="D112" s="38"/>
      <c r="E112" s="38"/>
      <c r="F112" s="38"/>
      <c r="G112" s="38"/>
      <c r="H112" s="38"/>
      <c r="I112" s="148"/>
      <c r="J112" s="38"/>
      <c r="K112" s="38"/>
      <c r="L112" s="42"/>
    </row>
    <row r="113" spans="2:12" s="1" customFormat="1" ht="12" customHeight="1">
      <c r="B113" s="37"/>
      <c r="C113" s="31" t="s">
        <v>16</v>
      </c>
      <c r="D113" s="38"/>
      <c r="E113" s="38"/>
      <c r="F113" s="38"/>
      <c r="G113" s="38"/>
      <c r="H113" s="38"/>
      <c r="I113" s="148"/>
      <c r="J113" s="38"/>
      <c r="K113" s="38"/>
      <c r="L113" s="42"/>
    </row>
    <row r="114" spans="2:12" s="1" customFormat="1" ht="16.5" customHeight="1">
      <c r="B114" s="37"/>
      <c r="C114" s="38"/>
      <c r="D114" s="38"/>
      <c r="E114" s="185" t="str">
        <f>E7</f>
        <v>Modernizace energocentra – TS 1, Krajská zdravotní a.s. – Nemocnice Teplice o.z.</v>
      </c>
      <c r="F114" s="31"/>
      <c r="G114" s="31"/>
      <c r="H114" s="31"/>
      <c r="I114" s="148"/>
      <c r="J114" s="38"/>
      <c r="K114" s="38"/>
      <c r="L114" s="42"/>
    </row>
    <row r="115" spans="2:12" s="1" customFormat="1" ht="12" customHeight="1">
      <c r="B115" s="37"/>
      <c r="C115" s="31" t="s">
        <v>129</v>
      </c>
      <c r="D115" s="38"/>
      <c r="E115" s="38"/>
      <c r="F115" s="38"/>
      <c r="G115" s="38"/>
      <c r="H115" s="38"/>
      <c r="I115" s="148"/>
      <c r="J115" s="38"/>
      <c r="K115" s="38"/>
      <c r="L115" s="42"/>
    </row>
    <row r="116" spans="2:12" s="1" customFormat="1" ht="16.5" customHeight="1">
      <c r="B116" s="37"/>
      <c r="C116" s="38"/>
      <c r="D116" s="38"/>
      <c r="E116" s="70" t="str">
        <f>E9</f>
        <v>OVN - Ostatní a vedlejší náklady</v>
      </c>
      <c r="F116" s="38"/>
      <c r="G116" s="38"/>
      <c r="H116" s="38"/>
      <c r="I116" s="148"/>
      <c r="J116" s="38"/>
      <c r="K116" s="38"/>
      <c r="L116" s="42"/>
    </row>
    <row r="117" spans="2:12" s="1" customFormat="1" ht="6.95" customHeight="1">
      <c r="B117" s="37"/>
      <c r="C117" s="38"/>
      <c r="D117" s="38"/>
      <c r="E117" s="38"/>
      <c r="F117" s="38"/>
      <c r="G117" s="38"/>
      <c r="H117" s="38"/>
      <c r="I117" s="148"/>
      <c r="J117" s="38"/>
      <c r="K117" s="38"/>
      <c r="L117" s="42"/>
    </row>
    <row r="118" spans="2:12" s="1" customFormat="1" ht="12" customHeight="1">
      <c r="B118" s="37"/>
      <c r="C118" s="31" t="s">
        <v>20</v>
      </c>
      <c r="D118" s="38"/>
      <c r="E118" s="38"/>
      <c r="F118" s="26" t="str">
        <f>F12</f>
        <v>Teplice</v>
      </c>
      <c r="G118" s="38"/>
      <c r="H118" s="38"/>
      <c r="I118" s="150" t="s">
        <v>22</v>
      </c>
      <c r="J118" s="73" t="str">
        <f>IF(J12="","",J12)</f>
        <v>5. 4. 2019</v>
      </c>
      <c r="K118" s="38"/>
      <c r="L118" s="42"/>
    </row>
    <row r="119" spans="2:12" s="1" customFormat="1" ht="6.95" customHeight="1">
      <c r="B119" s="37"/>
      <c r="C119" s="38"/>
      <c r="D119" s="38"/>
      <c r="E119" s="38"/>
      <c r="F119" s="38"/>
      <c r="G119" s="38"/>
      <c r="H119" s="38"/>
      <c r="I119" s="148"/>
      <c r="J119" s="38"/>
      <c r="K119" s="38"/>
      <c r="L119" s="42"/>
    </row>
    <row r="120" spans="2:12" s="1" customFormat="1" ht="43.05" customHeight="1">
      <c r="B120" s="37"/>
      <c r="C120" s="31" t="s">
        <v>24</v>
      </c>
      <c r="D120" s="38"/>
      <c r="E120" s="38"/>
      <c r="F120" s="26" t="str">
        <f>E15</f>
        <v>Krajská zdravotní a.s., Ústí nad Labem</v>
      </c>
      <c r="G120" s="38"/>
      <c r="H120" s="38"/>
      <c r="I120" s="150" t="s">
        <v>30</v>
      </c>
      <c r="J120" s="35" t="str">
        <f>E21</f>
        <v>Atelier Penta v.o.s., Mrštíkova 12, Jihlava</v>
      </c>
      <c r="K120" s="38"/>
      <c r="L120" s="42"/>
    </row>
    <row r="121" spans="2:12" s="1" customFormat="1" ht="15.15" customHeight="1">
      <c r="B121" s="37"/>
      <c r="C121" s="31" t="s">
        <v>28</v>
      </c>
      <c r="D121" s="38"/>
      <c r="E121" s="38"/>
      <c r="F121" s="26" t="str">
        <f>IF(E18="","",E18)</f>
        <v>Vyplň údaj</v>
      </c>
      <c r="G121" s="38"/>
      <c r="H121" s="38"/>
      <c r="I121" s="150" t="s">
        <v>33</v>
      </c>
      <c r="J121" s="35" t="str">
        <f>E24</f>
        <v>Ing. Avuk</v>
      </c>
      <c r="K121" s="38"/>
      <c r="L121" s="42"/>
    </row>
    <row r="122" spans="2:12" s="1" customFormat="1" ht="10.3" customHeight="1">
      <c r="B122" s="37"/>
      <c r="C122" s="38"/>
      <c r="D122" s="38"/>
      <c r="E122" s="38"/>
      <c r="F122" s="38"/>
      <c r="G122" s="38"/>
      <c r="H122" s="38"/>
      <c r="I122" s="148"/>
      <c r="J122" s="38"/>
      <c r="K122" s="38"/>
      <c r="L122" s="42"/>
    </row>
    <row r="123" spans="2:20" s="10" customFormat="1" ht="29.25" customHeight="1">
      <c r="B123" s="204"/>
      <c r="C123" s="205" t="s">
        <v>176</v>
      </c>
      <c r="D123" s="206" t="s">
        <v>61</v>
      </c>
      <c r="E123" s="206" t="s">
        <v>57</v>
      </c>
      <c r="F123" s="206" t="s">
        <v>58</v>
      </c>
      <c r="G123" s="206" t="s">
        <v>177</v>
      </c>
      <c r="H123" s="206" t="s">
        <v>178</v>
      </c>
      <c r="I123" s="207" t="s">
        <v>179</v>
      </c>
      <c r="J123" s="206" t="s">
        <v>136</v>
      </c>
      <c r="K123" s="208" t="s">
        <v>180</v>
      </c>
      <c r="L123" s="209"/>
      <c r="M123" s="94" t="s">
        <v>1</v>
      </c>
      <c r="N123" s="95" t="s">
        <v>40</v>
      </c>
      <c r="O123" s="95" t="s">
        <v>181</v>
      </c>
      <c r="P123" s="95" t="s">
        <v>182</v>
      </c>
      <c r="Q123" s="95" t="s">
        <v>183</v>
      </c>
      <c r="R123" s="95" t="s">
        <v>184</v>
      </c>
      <c r="S123" s="95" t="s">
        <v>185</v>
      </c>
      <c r="T123" s="96" t="s">
        <v>186</v>
      </c>
    </row>
    <row r="124" spans="2:63" s="1" customFormat="1" ht="22.8" customHeight="1">
      <c r="B124" s="37"/>
      <c r="C124" s="101" t="s">
        <v>187</v>
      </c>
      <c r="D124" s="38"/>
      <c r="E124" s="38"/>
      <c r="F124" s="38"/>
      <c r="G124" s="38"/>
      <c r="H124" s="38"/>
      <c r="I124" s="148"/>
      <c r="J124" s="210">
        <f>BK124</f>
        <v>0</v>
      </c>
      <c r="K124" s="38"/>
      <c r="L124" s="42"/>
      <c r="M124" s="97"/>
      <c r="N124" s="98"/>
      <c r="O124" s="98"/>
      <c r="P124" s="211">
        <f>P125</f>
        <v>0</v>
      </c>
      <c r="Q124" s="98"/>
      <c r="R124" s="211">
        <f>R125</f>
        <v>0</v>
      </c>
      <c r="S124" s="98"/>
      <c r="T124" s="212">
        <f>T125</f>
        <v>0</v>
      </c>
      <c r="AT124" s="16" t="s">
        <v>75</v>
      </c>
      <c r="AU124" s="16" t="s">
        <v>138</v>
      </c>
      <c r="BK124" s="213">
        <f>BK125</f>
        <v>0</v>
      </c>
    </row>
    <row r="125" spans="2:63" s="11" customFormat="1" ht="25.9" customHeight="1">
      <c r="B125" s="214"/>
      <c r="C125" s="215"/>
      <c r="D125" s="216" t="s">
        <v>75</v>
      </c>
      <c r="E125" s="217" t="s">
        <v>4450</v>
      </c>
      <c r="F125" s="217" t="s">
        <v>4451</v>
      </c>
      <c r="G125" s="215"/>
      <c r="H125" s="215"/>
      <c r="I125" s="218"/>
      <c r="J125" s="219">
        <f>BK125</f>
        <v>0</v>
      </c>
      <c r="K125" s="215"/>
      <c r="L125" s="220"/>
      <c r="M125" s="221"/>
      <c r="N125" s="222"/>
      <c r="O125" s="222"/>
      <c r="P125" s="223">
        <f>P126+P144+P150+P180+P213+P219+P238</f>
        <v>0</v>
      </c>
      <c r="Q125" s="222"/>
      <c r="R125" s="223">
        <f>R126+R144+R150+R180+R213+R219+R238</f>
        <v>0</v>
      </c>
      <c r="S125" s="222"/>
      <c r="T125" s="224">
        <f>T126+T144+T150+T180+T213+T219+T238</f>
        <v>0</v>
      </c>
      <c r="AR125" s="225" t="s">
        <v>217</v>
      </c>
      <c r="AT125" s="226" t="s">
        <v>75</v>
      </c>
      <c r="AU125" s="226" t="s">
        <v>76</v>
      </c>
      <c r="AY125" s="225" t="s">
        <v>190</v>
      </c>
      <c r="BK125" s="227">
        <f>BK126+BK144+BK150+BK180+BK213+BK219+BK238</f>
        <v>0</v>
      </c>
    </row>
    <row r="126" spans="2:63" s="11" customFormat="1" ht="22.8" customHeight="1">
      <c r="B126" s="214"/>
      <c r="C126" s="215"/>
      <c r="D126" s="216" t="s">
        <v>75</v>
      </c>
      <c r="E126" s="228" t="s">
        <v>4452</v>
      </c>
      <c r="F126" s="228" t="s">
        <v>4453</v>
      </c>
      <c r="G126" s="215"/>
      <c r="H126" s="215"/>
      <c r="I126" s="218"/>
      <c r="J126" s="229">
        <f>BK126</f>
        <v>0</v>
      </c>
      <c r="K126" s="215"/>
      <c r="L126" s="220"/>
      <c r="M126" s="221"/>
      <c r="N126" s="222"/>
      <c r="O126" s="222"/>
      <c r="P126" s="223">
        <f>SUM(P127:P143)</f>
        <v>0</v>
      </c>
      <c r="Q126" s="222"/>
      <c r="R126" s="223">
        <f>SUM(R127:R143)</f>
        <v>0</v>
      </c>
      <c r="S126" s="222"/>
      <c r="T126" s="224">
        <f>SUM(T127:T143)</f>
        <v>0</v>
      </c>
      <c r="AR126" s="225" t="s">
        <v>217</v>
      </c>
      <c r="AT126" s="226" t="s">
        <v>75</v>
      </c>
      <c r="AU126" s="226" t="s">
        <v>83</v>
      </c>
      <c r="AY126" s="225" t="s">
        <v>190</v>
      </c>
      <c r="BK126" s="227">
        <f>SUM(BK127:BK143)</f>
        <v>0</v>
      </c>
    </row>
    <row r="127" spans="2:65" s="1" customFormat="1" ht="16.5" customHeight="1">
      <c r="B127" s="37"/>
      <c r="C127" s="230" t="s">
        <v>83</v>
      </c>
      <c r="D127" s="230" t="s">
        <v>192</v>
      </c>
      <c r="E127" s="231" t="s">
        <v>4454</v>
      </c>
      <c r="F127" s="232" t="s">
        <v>4455</v>
      </c>
      <c r="G127" s="233" t="s">
        <v>4456</v>
      </c>
      <c r="H127" s="234">
        <v>1</v>
      </c>
      <c r="I127" s="235"/>
      <c r="J127" s="236">
        <f>ROUND(I127*H127,2)</f>
        <v>0</v>
      </c>
      <c r="K127" s="232" t="s">
        <v>1</v>
      </c>
      <c r="L127" s="42"/>
      <c r="M127" s="237" t="s">
        <v>1</v>
      </c>
      <c r="N127" s="238" t="s">
        <v>41</v>
      </c>
      <c r="O127" s="85"/>
      <c r="P127" s="239">
        <f>O127*H127</f>
        <v>0</v>
      </c>
      <c r="Q127" s="239">
        <v>0</v>
      </c>
      <c r="R127" s="239">
        <f>Q127*H127</f>
        <v>0</v>
      </c>
      <c r="S127" s="239">
        <v>0</v>
      </c>
      <c r="T127" s="240">
        <f>S127*H127</f>
        <v>0</v>
      </c>
      <c r="AR127" s="241" t="s">
        <v>4457</v>
      </c>
      <c r="AT127" s="241" t="s">
        <v>192</v>
      </c>
      <c r="AU127" s="241" t="s">
        <v>85</v>
      </c>
      <c r="AY127" s="16" t="s">
        <v>190</v>
      </c>
      <c r="BE127" s="242">
        <f>IF(N127="základní",J127,0)</f>
        <v>0</v>
      </c>
      <c r="BF127" s="242">
        <f>IF(N127="snížená",J127,0)</f>
        <v>0</v>
      </c>
      <c r="BG127" s="242">
        <f>IF(N127="zákl. přenesená",J127,0)</f>
        <v>0</v>
      </c>
      <c r="BH127" s="242">
        <f>IF(N127="sníž. přenesená",J127,0)</f>
        <v>0</v>
      </c>
      <c r="BI127" s="242">
        <f>IF(N127="nulová",J127,0)</f>
        <v>0</v>
      </c>
      <c r="BJ127" s="16" t="s">
        <v>83</v>
      </c>
      <c r="BK127" s="242">
        <f>ROUND(I127*H127,2)</f>
        <v>0</v>
      </c>
      <c r="BL127" s="16" t="s">
        <v>4457</v>
      </c>
      <c r="BM127" s="241" t="s">
        <v>4458</v>
      </c>
    </row>
    <row r="128" spans="2:51" s="12" customFormat="1" ht="12">
      <c r="B128" s="243"/>
      <c r="C128" s="244"/>
      <c r="D128" s="245" t="s">
        <v>199</v>
      </c>
      <c r="E128" s="246" t="s">
        <v>1</v>
      </c>
      <c r="F128" s="247" t="s">
        <v>4459</v>
      </c>
      <c r="G128" s="244"/>
      <c r="H128" s="246" t="s">
        <v>1</v>
      </c>
      <c r="I128" s="248"/>
      <c r="J128" s="244"/>
      <c r="K128" s="244"/>
      <c r="L128" s="249"/>
      <c r="M128" s="250"/>
      <c r="N128" s="251"/>
      <c r="O128" s="251"/>
      <c r="P128" s="251"/>
      <c r="Q128" s="251"/>
      <c r="R128" s="251"/>
      <c r="S128" s="251"/>
      <c r="T128" s="252"/>
      <c r="AT128" s="253" t="s">
        <v>199</v>
      </c>
      <c r="AU128" s="253" t="s">
        <v>85</v>
      </c>
      <c r="AV128" s="12" t="s">
        <v>83</v>
      </c>
      <c r="AW128" s="12" t="s">
        <v>32</v>
      </c>
      <c r="AX128" s="12" t="s">
        <v>76</v>
      </c>
      <c r="AY128" s="253" t="s">
        <v>190</v>
      </c>
    </row>
    <row r="129" spans="2:51" s="12" customFormat="1" ht="12">
      <c r="B129" s="243"/>
      <c r="C129" s="244"/>
      <c r="D129" s="245" t="s">
        <v>199</v>
      </c>
      <c r="E129" s="246" t="s">
        <v>1</v>
      </c>
      <c r="F129" s="247" t="s">
        <v>4460</v>
      </c>
      <c r="G129" s="244"/>
      <c r="H129" s="246" t="s">
        <v>1</v>
      </c>
      <c r="I129" s="248"/>
      <c r="J129" s="244"/>
      <c r="K129" s="244"/>
      <c r="L129" s="249"/>
      <c r="M129" s="250"/>
      <c r="N129" s="251"/>
      <c r="O129" s="251"/>
      <c r="P129" s="251"/>
      <c r="Q129" s="251"/>
      <c r="R129" s="251"/>
      <c r="S129" s="251"/>
      <c r="T129" s="252"/>
      <c r="AT129" s="253" t="s">
        <v>199</v>
      </c>
      <c r="AU129" s="253" t="s">
        <v>85</v>
      </c>
      <c r="AV129" s="12" t="s">
        <v>83</v>
      </c>
      <c r="AW129" s="12" t="s">
        <v>32</v>
      </c>
      <c r="AX129" s="12" t="s">
        <v>76</v>
      </c>
      <c r="AY129" s="253" t="s">
        <v>190</v>
      </c>
    </row>
    <row r="130" spans="2:51" s="12" customFormat="1" ht="12">
      <c r="B130" s="243"/>
      <c r="C130" s="244"/>
      <c r="D130" s="245" t="s">
        <v>199</v>
      </c>
      <c r="E130" s="246" t="s">
        <v>1</v>
      </c>
      <c r="F130" s="247" t="s">
        <v>4461</v>
      </c>
      <c r="G130" s="244"/>
      <c r="H130" s="246" t="s">
        <v>1</v>
      </c>
      <c r="I130" s="248"/>
      <c r="J130" s="244"/>
      <c r="K130" s="244"/>
      <c r="L130" s="249"/>
      <c r="M130" s="250"/>
      <c r="N130" s="251"/>
      <c r="O130" s="251"/>
      <c r="P130" s="251"/>
      <c r="Q130" s="251"/>
      <c r="R130" s="251"/>
      <c r="S130" s="251"/>
      <c r="T130" s="252"/>
      <c r="AT130" s="253" t="s">
        <v>199</v>
      </c>
      <c r="AU130" s="253" t="s">
        <v>85</v>
      </c>
      <c r="AV130" s="12" t="s">
        <v>83</v>
      </c>
      <c r="AW130" s="12" t="s">
        <v>32</v>
      </c>
      <c r="AX130" s="12" t="s">
        <v>76</v>
      </c>
      <c r="AY130" s="253" t="s">
        <v>190</v>
      </c>
    </row>
    <row r="131" spans="2:51" s="12" customFormat="1" ht="12">
      <c r="B131" s="243"/>
      <c r="C131" s="244"/>
      <c r="D131" s="245" t="s">
        <v>199</v>
      </c>
      <c r="E131" s="246" t="s">
        <v>1</v>
      </c>
      <c r="F131" s="247" t="s">
        <v>4462</v>
      </c>
      <c r="G131" s="244"/>
      <c r="H131" s="246" t="s">
        <v>1</v>
      </c>
      <c r="I131" s="248"/>
      <c r="J131" s="244"/>
      <c r="K131" s="244"/>
      <c r="L131" s="249"/>
      <c r="M131" s="250"/>
      <c r="N131" s="251"/>
      <c r="O131" s="251"/>
      <c r="P131" s="251"/>
      <c r="Q131" s="251"/>
      <c r="R131" s="251"/>
      <c r="S131" s="251"/>
      <c r="T131" s="252"/>
      <c r="AT131" s="253" t="s">
        <v>199</v>
      </c>
      <c r="AU131" s="253" t="s">
        <v>85</v>
      </c>
      <c r="AV131" s="12" t="s">
        <v>83</v>
      </c>
      <c r="AW131" s="12" t="s">
        <v>32</v>
      </c>
      <c r="AX131" s="12" t="s">
        <v>76</v>
      </c>
      <c r="AY131" s="253" t="s">
        <v>190</v>
      </c>
    </row>
    <row r="132" spans="2:51" s="12" customFormat="1" ht="12">
      <c r="B132" s="243"/>
      <c r="C132" s="244"/>
      <c r="D132" s="245" t="s">
        <v>199</v>
      </c>
      <c r="E132" s="246" t="s">
        <v>1</v>
      </c>
      <c r="F132" s="247" t="s">
        <v>4463</v>
      </c>
      <c r="G132" s="244"/>
      <c r="H132" s="246" t="s">
        <v>1</v>
      </c>
      <c r="I132" s="248"/>
      <c r="J132" s="244"/>
      <c r="K132" s="244"/>
      <c r="L132" s="249"/>
      <c r="M132" s="250"/>
      <c r="N132" s="251"/>
      <c r="O132" s="251"/>
      <c r="P132" s="251"/>
      <c r="Q132" s="251"/>
      <c r="R132" s="251"/>
      <c r="S132" s="251"/>
      <c r="T132" s="252"/>
      <c r="AT132" s="253" t="s">
        <v>199</v>
      </c>
      <c r="AU132" s="253" t="s">
        <v>85</v>
      </c>
      <c r="AV132" s="12" t="s">
        <v>83</v>
      </c>
      <c r="AW132" s="12" t="s">
        <v>32</v>
      </c>
      <c r="AX132" s="12" t="s">
        <v>76</v>
      </c>
      <c r="AY132" s="253" t="s">
        <v>190</v>
      </c>
    </row>
    <row r="133" spans="2:51" s="13" customFormat="1" ht="12">
      <c r="B133" s="254"/>
      <c r="C133" s="255"/>
      <c r="D133" s="245" t="s">
        <v>199</v>
      </c>
      <c r="E133" s="256" t="s">
        <v>1</v>
      </c>
      <c r="F133" s="257" t="s">
        <v>83</v>
      </c>
      <c r="G133" s="255"/>
      <c r="H133" s="258">
        <v>1</v>
      </c>
      <c r="I133" s="259"/>
      <c r="J133" s="255"/>
      <c r="K133" s="255"/>
      <c r="L133" s="260"/>
      <c r="M133" s="261"/>
      <c r="N133" s="262"/>
      <c r="O133" s="262"/>
      <c r="P133" s="262"/>
      <c r="Q133" s="262"/>
      <c r="R133" s="262"/>
      <c r="S133" s="262"/>
      <c r="T133" s="263"/>
      <c r="AT133" s="264" t="s">
        <v>199</v>
      </c>
      <c r="AU133" s="264" t="s">
        <v>85</v>
      </c>
      <c r="AV133" s="13" t="s">
        <v>85</v>
      </c>
      <c r="AW133" s="13" t="s">
        <v>32</v>
      </c>
      <c r="AX133" s="13" t="s">
        <v>76</v>
      </c>
      <c r="AY133" s="264" t="s">
        <v>190</v>
      </c>
    </row>
    <row r="134" spans="2:65" s="1" customFormat="1" ht="16.5" customHeight="1">
      <c r="B134" s="37"/>
      <c r="C134" s="230" t="s">
        <v>85</v>
      </c>
      <c r="D134" s="230" t="s">
        <v>192</v>
      </c>
      <c r="E134" s="231" t="s">
        <v>4464</v>
      </c>
      <c r="F134" s="232" t="s">
        <v>4465</v>
      </c>
      <c r="G134" s="233" t="s">
        <v>4456</v>
      </c>
      <c r="H134" s="234">
        <v>1</v>
      </c>
      <c r="I134" s="235"/>
      <c r="J134" s="236">
        <f>ROUND(I134*H134,2)</f>
        <v>0</v>
      </c>
      <c r="K134" s="232" t="s">
        <v>1</v>
      </c>
      <c r="L134" s="42"/>
      <c r="M134" s="237" t="s">
        <v>1</v>
      </c>
      <c r="N134" s="238" t="s">
        <v>41</v>
      </c>
      <c r="O134" s="85"/>
      <c r="P134" s="239">
        <f>O134*H134</f>
        <v>0</v>
      </c>
      <c r="Q134" s="239">
        <v>0</v>
      </c>
      <c r="R134" s="239">
        <f>Q134*H134</f>
        <v>0</v>
      </c>
      <c r="S134" s="239">
        <v>0</v>
      </c>
      <c r="T134" s="240">
        <f>S134*H134</f>
        <v>0</v>
      </c>
      <c r="AR134" s="241" t="s">
        <v>4457</v>
      </c>
      <c r="AT134" s="241" t="s">
        <v>192</v>
      </c>
      <c r="AU134" s="241" t="s">
        <v>85</v>
      </c>
      <c r="AY134" s="16" t="s">
        <v>190</v>
      </c>
      <c r="BE134" s="242">
        <f>IF(N134="základní",J134,0)</f>
        <v>0</v>
      </c>
      <c r="BF134" s="242">
        <f>IF(N134="snížená",J134,0)</f>
        <v>0</v>
      </c>
      <c r="BG134" s="242">
        <f>IF(N134="zákl. přenesená",J134,0)</f>
        <v>0</v>
      </c>
      <c r="BH134" s="242">
        <f>IF(N134="sníž. přenesená",J134,0)</f>
        <v>0</v>
      </c>
      <c r="BI134" s="242">
        <f>IF(N134="nulová",J134,0)</f>
        <v>0</v>
      </c>
      <c r="BJ134" s="16" t="s">
        <v>83</v>
      </c>
      <c r="BK134" s="242">
        <f>ROUND(I134*H134,2)</f>
        <v>0</v>
      </c>
      <c r="BL134" s="16" t="s">
        <v>4457</v>
      </c>
      <c r="BM134" s="241" t="s">
        <v>4466</v>
      </c>
    </row>
    <row r="135" spans="2:51" s="12" customFormat="1" ht="12">
      <c r="B135" s="243"/>
      <c r="C135" s="244"/>
      <c r="D135" s="245" t="s">
        <v>199</v>
      </c>
      <c r="E135" s="246" t="s">
        <v>1</v>
      </c>
      <c r="F135" s="247" t="s">
        <v>4467</v>
      </c>
      <c r="G135" s="244"/>
      <c r="H135" s="246" t="s">
        <v>1</v>
      </c>
      <c r="I135" s="248"/>
      <c r="J135" s="244"/>
      <c r="K135" s="244"/>
      <c r="L135" s="249"/>
      <c r="M135" s="250"/>
      <c r="N135" s="251"/>
      <c r="O135" s="251"/>
      <c r="P135" s="251"/>
      <c r="Q135" s="251"/>
      <c r="R135" s="251"/>
      <c r="S135" s="251"/>
      <c r="T135" s="252"/>
      <c r="AT135" s="253" t="s">
        <v>199</v>
      </c>
      <c r="AU135" s="253" t="s">
        <v>85</v>
      </c>
      <c r="AV135" s="12" t="s">
        <v>83</v>
      </c>
      <c r="AW135" s="12" t="s">
        <v>32</v>
      </c>
      <c r="AX135" s="12" t="s">
        <v>76</v>
      </c>
      <c r="AY135" s="253" t="s">
        <v>190</v>
      </c>
    </row>
    <row r="136" spans="2:51" s="12" customFormat="1" ht="12">
      <c r="B136" s="243"/>
      <c r="C136" s="244"/>
      <c r="D136" s="245" t="s">
        <v>199</v>
      </c>
      <c r="E136" s="246" t="s">
        <v>1</v>
      </c>
      <c r="F136" s="247" t="s">
        <v>4468</v>
      </c>
      <c r="G136" s="244"/>
      <c r="H136" s="246" t="s">
        <v>1</v>
      </c>
      <c r="I136" s="248"/>
      <c r="J136" s="244"/>
      <c r="K136" s="244"/>
      <c r="L136" s="249"/>
      <c r="M136" s="250"/>
      <c r="N136" s="251"/>
      <c r="O136" s="251"/>
      <c r="P136" s="251"/>
      <c r="Q136" s="251"/>
      <c r="R136" s="251"/>
      <c r="S136" s="251"/>
      <c r="T136" s="252"/>
      <c r="AT136" s="253" t="s">
        <v>199</v>
      </c>
      <c r="AU136" s="253" t="s">
        <v>85</v>
      </c>
      <c r="AV136" s="12" t="s">
        <v>83</v>
      </c>
      <c r="AW136" s="12" t="s">
        <v>32</v>
      </c>
      <c r="AX136" s="12" t="s">
        <v>76</v>
      </c>
      <c r="AY136" s="253" t="s">
        <v>190</v>
      </c>
    </row>
    <row r="137" spans="2:51" s="12" customFormat="1" ht="12">
      <c r="B137" s="243"/>
      <c r="C137" s="244"/>
      <c r="D137" s="245" t="s">
        <v>199</v>
      </c>
      <c r="E137" s="246" t="s">
        <v>1</v>
      </c>
      <c r="F137" s="247" t="s">
        <v>4469</v>
      </c>
      <c r="G137" s="244"/>
      <c r="H137" s="246" t="s">
        <v>1</v>
      </c>
      <c r="I137" s="248"/>
      <c r="J137" s="244"/>
      <c r="K137" s="244"/>
      <c r="L137" s="249"/>
      <c r="M137" s="250"/>
      <c r="N137" s="251"/>
      <c r="O137" s="251"/>
      <c r="P137" s="251"/>
      <c r="Q137" s="251"/>
      <c r="R137" s="251"/>
      <c r="S137" s="251"/>
      <c r="T137" s="252"/>
      <c r="AT137" s="253" t="s">
        <v>199</v>
      </c>
      <c r="AU137" s="253" t="s">
        <v>85</v>
      </c>
      <c r="AV137" s="12" t="s">
        <v>83</v>
      </c>
      <c r="AW137" s="12" t="s">
        <v>32</v>
      </c>
      <c r="AX137" s="12" t="s">
        <v>76</v>
      </c>
      <c r="AY137" s="253" t="s">
        <v>190</v>
      </c>
    </row>
    <row r="138" spans="2:51" s="13" customFormat="1" ht="12">
      <c r="B138" s="254"/>
      <c r="C138" s="255"/>
      <c r="D138" s="245" t="s">
        <v>199</v>
      </c>
      <c r="E138" s="256" t="s">
        <v>1</v>
      </c>
      <c r="F138" s="257" t="s">
        <v>83</v>
      </c>
      <c r="G138" s="255"/>
      <c r="H138" s="258">
        <v>1</v>
      </c>
      <c r="I138" s="259"/>
      <c r="J138" s="255"/>
      <c r="K138" s="255"/>
      <c r="L138" s="260"/>
      <c r="M138" s="261"/>
      <c r="N138" s="262"/>
      <c r="O138" s="262"/>
      <c r="P138" s="262"/>
      <c r="Q138" s="262"/>
      <c r="R138" s="262"/>
      <c r="S138" s="262"/>
      <c r="T138" s="263"/>
      <c r="AT138" s="264" t="s">
        <v>199</v>
      </c>
      <c r="AU138" s="264" t="s">
        <v>85</v>
      </c>
      <c r="AV138" s="13" t="s">
        <v>85</v>
      </c>
      <c r="AW138" s="13" t="s">
        <v>32</v>
      </c>
      <c r="AX138" s="13" t="s">
        <v>76</v>
      </c>
      <c r="AY138" s="264" t="s">
        <v>190</v>
      </c>
    </row>
    <row r="139" spans="2:65" s="1" customFormat="1" ht="16.5" customHeight="1">
      <c r="B139" s="37"/>
      <c r="C139" s="230" t="s">
        <v>207</v>
      </c>
      <c r="D139" s="230" t="s">
        <v>192</v>
      </c>
      <c r="E139" s="231" t="s">
        <v>4470</v>
      </c>
      <c r="F139" s="232" t="s">
        <v>4471</v>
      </c>
      <c r="G139" s="233" t="s">
        <v>4456</v>
      </c>
      <c r="H139" s="234">
        <v>1</v>
      </c>
      <c r="I139" s="235"/>
      <c r="J139" s="236">
        <f>ROUND(I139*H139,2)</f>
        <v>0</v>
      </c>
      <c r="K139" s="232" t="s">
        <v>1</v>
      </c>
      <c r="L139" s="42"/>
      <c r="M139" s="237" t="s">
        <v>1</v>
      </c>
      <c r="N139" s="238" t="s">
        <v>41</v>
      </c>
      <c r="O139" s="85"/>
      <c r="P139" s="239">
        <f>O139*H139</f>
        <v>0</v>
      </c>
      <c r="Q139" s="239">
        <v>0</v>
      </c>
      <c r="R139" s="239">
        <f>Q139*H139</f>
        <v>0</v>
      </c>
      <c r="S139" s="239">
        <v>0</v>
      </c>
      <c r="T139" s="240">
        <f>S139*H139</f>
        <v>0</v>
      </c>
      <c r="AR139" s="241" t="s">
        <v>4457</v>
      </c>
      <c r="AT139" s="241" t="s">
        <v>192</v>
      </c>
      <c r="AU139" s="241" t="s">
        <v>85</v>
      </c>
      <c r="AY139" s="16" t="s">
        <v>190</v>
      </c>
      <c r="BE139" s="242">
        <f>IF(N139="základní",J139,0)</f>
        <v>0</v>
      </c>
      <c r="BF139" s="242">
        <f>IF(N139="snížená",J139,0)</f>
        <v>0</v>
      </c>
      <c r="BG139" s="242">
        <f>IF(N139="zákl. přenesená",J139,0)</f>
        <v>0</v>
      </c>
      <c r="BH139" s="242">
        <f>IF(N139="sníž. přenesená",J139,0)</f>
        <v>0</v>
      </c>
      <c r="BI139" s="242">
        <f>IF(N139="nulová",J139,0)</f>
        <v>0</v>
      </c>
      <c r="BJ139" s="16" t="s">
        <v>83</v>
      </c>
      <c r="BK139" s="242">
        <f>ROUND(I139*H139,2)</f>
        <v>0</v>
      </c>
      <c r="BL139" s="16" t="s">
        <v>4457</v>
      </c>
      <c r="BM139" s="241" t="s">
        <v>4472</v>
      </c>
    </row>
    <row r="140" spans="2:51" s="12" customFormat="1" ht="12">
      <c r="B140" s="243"/>
      <c r="C140" s="244"/>
      <c r="D140" s="245" t="s">
        <v>199</v>
      </c>
      <c r="E140" s="246" t="s">
        <v>1</v>
      </c>
      <c r="F140" s="247" t="s">
        <v>4473</v>
      </c>
      <c r="G140" s="244"/>
      <c r="H140" s="246" t="s">
        <v>1</v>
      </c>
      <c r="I140" s="248"/>
      <c r="J140" s="244"/>
      <c r="K140" s="244"/>
      <c r="L140" s="249"/>
      <c r="M140" s="250"/>
      <c r="N140" s="251"/>
      <c r="O140" s="251"/>
      <c r="P140" s="251"/>
      <c r="Q140" s="251"/>
      <c r="R140" s="251"/>
      <c r="S140" s="251"/>
      <c r="T140" s="252"/>
      <c r="AT140" s="253" t="s">
        <v>199</v>
      </c>
      <c r="AU140" s="253" t="s">
        <v>85</v>
      </c>
      <c r="AV140" s="12" t="s">
        <v>83</v>
      </c>
      <c r="AW140" s="12" t="s">
        <v>32</v>
      </c>
      <c r="AX140" s="12" t="s">
        <v>76</v>
      </c>
      <c r="AY140" s="253" t="s">
        <v>190</v>
      </c>
    </row>
    <row r="141" spans="2:51" s="12" customFormat="1" ht="12">
      <c r="B141" s="243"/>
      <c r="C141" s="244"/>
      <c r="D141" s="245" t="s">
        <v>199</v>
      </c>
      <c r="E141" s="246" t="s">
        <v>1</v>
      </c>
      <c r="F141" s="247" t="s">
        <v>4474</v>
      </c>
      <c r="G141" s="244"/>
      <c r="H141" s="246" t="s">
        <v>1</v>
      </c>
      <c r="I141" s="248"/>
      <c r="J141" s="244"/>
      <c r="K141" s="244"/>
      <c r="L141" s="249"/>
      <c r="M141" s="250"/>
      <c r="N141" s="251"/>
      <c r="O141" s="251"/>
      <c r="P141" s="251"/>
      <c r="Q141" s="251"/>
      <c r="R141" s="251"/>
      <c r="S141" s="251"/>
      <c r="T141" s="252"/>
      <c r="AT141" s="253" t="s">
        <v>199</v>
      </c>
      <c r="AU141" s="253" t="s">
        <v>85</v>
      </c>
      <c r="AV141" s="12" t="s">
        <v>83</v>
      </c>
      <c r="AW141" s="12" t="s">
        <v>32</v>
      </c>
      <c r="AX141" s="12" t="s">
        <v>76</v>
      </c>
      <c r="AY141" s="253" t="s">
        <v>190</v>
      </c>
    </row>
    <row r="142" spans="2:51" s="12" customFormat="1" ht="12">
      <c r="B142" s="243"/>
      <c r="C142" s="244"/>
      <c r="D142" s="245" t="s">
        <v>199</v>
      </c>
      <c r="E142" s="246" t="s">
        <v>1</v>
      </c>
      <c r="F142" s="247" t="s">
        <v>4475</v>
      </c>
      <c r="G142" s="244"/>
      <c r="H142" s="246" t="s">
        <v>1</v>
      </c>
      <c r="I142" s="248"/>
      <c r="J142" s="244"/>
      <c r="K142" s="244"/>
      <c r="L142" s="249"/>
      <c r="M142" s="250"/>
      <c r="N142" s="251"/>
      <c r="O142" s="251"/>
      <c r="P142" s="251"/>
      <c r="Q142" s="251"/>
      <c r="R142" s="251"/>
      <c r="S142" s="251"/>
      <c r="T142" s="252"/>
      <c r="AT142" s="253" t="s">
        <v>199</v>
      </c>
      <c r="AU142" s="253" t="s">
        <v>85</v>
      </c>
      <c r="AV142" s="12" t="s">
        <v>83</v>
      </c>
      <c r="AW142" s="12" t="s">
        <v>32</v>
      </c>
      <c r="AX142" s="12" t="s">
        <v>76</v>
      </c>
      <c r="AY142" s="253" t="s">
        <v>190</v>
      </c>
    </row>
    <row r="143" spans="2:51" s="13" customFormat="1" ht="12">
      <c r="B143" s="254"/>
      <c r="C143" s="255"/>
      <c r="D143" s="245" t="s">
        <v>199</v>
      </c>
      <c r="E143" s="256" t="s">
        <v>1</v>
      </c>
      <c r="F143" s="257" t="s">
        <v>83</v>
      </c>
      <c r="G143" s="255"/>
      <c r="H143" s="258">
        <v>1</v>
      </c>
      <c r="I143" s="259"/>
      <c r="J143" s="255"/>
      <c r="K143" s="255"/>
      <c r="L143" s="260"/>
      <c r="M143" s="261"/>
      <c r="N143" s="262"/>
      <c r="O143" s="262"/>
      <c r="P143" s="262"/>
      <c r="Q143" s="262"/>
      <c r="R143" s="262"/>
      <c r="S143" s="262"/>
      <c r="T143" s="263"/>
      <c r="AT143" s="264" t="s">
        <v>199</v>
      </c>
      <c r="AU143" s="264" t="s">
        <v>85</v>
      </c>
      <c r="AV143" s="13" t="s">
        <v>85</v>
      </c>
      <c r="AW143" s="13" t="s">
        <v>32</v>
      </c>
      <c r="AX143" s="13" t="s">
        <v>76</v>
      </c>
      <c r="AY143" s="264" t="s">
        <v>190</v>
      </c>
    </row>
    <row r="144" spans="2:63" s="11" customFormat="1" ht="22.8" customHeight="1">
      <c r="B144" s="214"/>
      <c r="C144" s="215"/>
      <c r="D144" s="216" t="s">
        <v>75</v>
      </c>
      <c r="E144" s="228" t="s">
        <v>4476</v>
      </c>
      <c r="F144" s="228" t="s">
        <v>4477</v>
      </c>
      <c r="G144" s="215"/>
      <c r="H144" s="215"/>
      <c r="I144" s="218"/>
      <c r="J144" s="229">
        <f>BK144</f>
        <v>0</v>
      </c>
      <c r="K144" s="215"/>
      <c r="L144" s="220"/>
      <c r="M144" s="221"/>
      <c r="N144" s="222"/>
      <c r="O144" s="222"/>
      <c r="P144" s="223">
        <f>SUM(P145:P149)</f>
        <v>0</v>
      </c>
      <c r="Q144" s="222"/>
      <c r="R144" s="223">
        <f>SUM(R145:R149)</f>
        <v>0</v>
      </c>
      <c r="S144" s="222"/>
      <c r="T144" s="224">
        <f>SUM(T145:T149)</f>
        <v>0</v>
      </c>
      <c r="AR144" s="225" t="s">
        <v>217</v>
      </c>
      <c r="AT144" s="226" t="s">
        <v>75</v>
      </c>
      <c r="AU144" s="226" t="s">
        <v>83</v>
      </c>
      <c r="AY144" s="225" t="s">
        <v>190</v>
      </c>
      <c r="BK144" s="227">
        <f>SUM(BK145:BK149)</f>
        <v>0</v>
      </c>
    </row>
    <row r="145" spans="2:65" s="1" customFormat="1" ht="16.5" customHeight="1">
      <c r="B145" s="37"/>
      <c r="C145" s="230" t="s">
        <v>197</v>
      </c>
      <c r="D145" s="230" t="s">
        <v>192</v>
      </c>
      <c r="E145" s="231" t="s">
        <v>4478</v>
      </c>
      <c r="F145" s="232" t="s">
        <v>4477</v>
      </c>
      <c r="G145" s="233" t="s">
        <v>4456</v>
      </c>
      <c r="H145" s="234">
        <v>1</v>
      </c>
      <c r="I145" s="235"/>
      <c r="J145" s="236">
        <f>ROUND(I145*H145,2)</f>
        <v>0</v>
      </c>
      <c r="K145" s="232" t="s">
        <v>4479</v>
      </c>
      <c r="L145" s="42"/>
      <c r="M145" s="237" t="s">
        <v>1</v>
      </c>
      <c r="N145" s="238" t="s">
        <v>41</v>
      </c>
      <c r="O145" s="85"/>
      <c r="P145" s="239">
        <f>O145*H145</f>
        <v>0</v>
      </c>
      <c r="Q145" s="239">
        <v>0</v>
      </c>
      <c r="R145" s="239">
        <f>Q145*H145</f>
        <v>0</v>
      </c>
      <c r="S145" s="239">
        <v>0</v>
      </c>
      <c r="T145" s="240">
        <f>S145*H145</f>
        <v>0</v>
      </c>
      <c r="AR145" s="241" t="s">
        <v>4457</v>
      </c>
      <c r="AT145" s="241" t="s">
        <v>192</v>
      </c>
      <c r="AU145" s="241" t="s">
        <v>85</v>
      </c>
      <c r="AY145" s="16" t="s">
        <v>190</v>
      </c>
      <c r="BE145" s="242">
        <f>IF(N145="základní",J145,0)</f>
        <v>0</v>
      </c>
      <c r="BF145" s="242">
        <f>IF(N145="snížená",J145,0)</f>
        <v>0</v>
      </c>
      <c r="BG145" s="242">
        <f>IF(N145="zákl. přenesená",J145,0)</f>
        <v>0</v>
      </c>
      <c r="BH145" s="242">
        <f>IF(N145="sníž. přenesená",J145,0)</f>
        <v>0</v>
      </c>
      <c r="BI145" s="242">
        <f>IF(N145="nulová",J145,0)</f>
        <v>0</v>
      </c>
      <c r="BJ145" s="16" t="s">
        <v>83</v>
      </c>
      <c r="BK145" s="242">
        <f>ROUND(I145*H145,2)</f>
        <v>0</v>
      </c>
      <c r="BL145" s="16" t="s">
        <v>4457</v>
      </c>
      <c r="BM145" s="241" t="s">
        <v>4480</v>
      </c>
    </row>
    <row r="146" spans="2:51" s="12" customFormat="1" ht="12">
      <c r="B146" s="243"/>
      <c r="C146" s="244"/>
      <c r="D146" s="245" t="s">
        <v>199</v>
      </c>
      <c r="E146" s="246" t="s">
        <v>1</v>
      </c>
      <c r="F146" s="247" t="s">
        <v>4481</v>
      </c>
      <c r="G146" s="244"/>
      <c r="H146" s="246" t="s">
        <v>1</v>
      </c>
      <c r="I146" s="248"/>
      <c r="J146" s="244"/>
      <c r="K146" s="244"/>
      <c r="L146" s="249"/>
      <c r="M146" s="250"/>
      <c r="N146" s="251"/>
      <c r="O146" s="251"/>
      <c r="P146" s="251"/>
      <c r="Q146" s="251"/>
      <c r="R146" s="251"/>
      <c r="S146" s="251"/>
      <c r="T146" s="252"/>
      <c r="AT146" s="253" t="s">
        <v>199</v>
      </c>
      <c r="AU146" s="253" t="s">
        <v>85</v>
      </c>
      <c r="AV146" s="12" t="s">
        <v>83</v>
      </c>
      <c r="AW146" s="12" t="s">
        <v>32</v>
      </c>
      <c r="AX146" s="12" t="s">
        <v>76</v>
      </c>
      <c r="AY146" s="253" t="s">
        <v>190</v>
      </c>
    </row>
    <row r="147" spans="2:51" s="12" customFormat="1" ht="12">
      <c r="B147" s="243"/>
      <c r="C147" s="244"/>
      <c r="D147" s="245" t="s">
        <v>199</v>
      </c>
      <c r="E147" s="246" t="s">
        <v>1</v>
      </c>
      <c r="F147" s="247" t="s">
        <v>4482</v>
      </c>
      <c r="G147" s="244"/>
      <c r="H147" s="246" t="s">
        <v>1</v>
      </c>
      <c r="I147" s="248"/>
      <c r="J147" s="244"/>
      <c r="K147" s="244"/>
      <c r="L147" s="249"/>
      <c r="M147" s="250"/>
      <c r="N147" s="251"/>
      <c r="O147" s="251"/>
      <c r="P147" s="251"/>
      <c r="Q147" s="251"/>
      <c r="R147" s="251"/>
      <c r="S147" s="251"/>
      <c r="T147" s="252"/>
      <c r="AT147" s="253" t="s">
        <v>199</v>
      </c>
      <c r="AU147" s="253" t="s">
        <v>85</v>
      </c>
      <c r="AV147" s="12" t="s">
        <v>83</v>
      </c>
      <c r="AW147" s="12" t="s">
        <v>32</v>
      </c>
      <c r="AX147" s="12" t="s">
        <v>76</v>
      </c>
      <c r="AY147" s="253" t="s">
        <v>190</v>
      </c>
    </row>
    <row r="148" spans="2:51" s="12" customFormat="1" ht="12">
      <c r="B148" s="243"/>
      <c r="C148" s="244"/>
      <c r="D148" s="245" t="s">
        <v>199</v>
      </c>
      <c r="E148" s="246" t="s">
        <v>1</v>
      </c>
      <c r="F148" s="247" t="s">
        <v>4483</v>
      </c>
      <c r="G148" s="244"/>
      <c r="H148" s="246" t="s">
        <v>1</v>
      </c>
      <c r="I148" s="248"/>
      <c r="J148" s="244"/>
      <c r="K148" s="244"/>
      <c r="L148" s="249"/>
      <c r="M148" s="250"/>
      <c r="N148" s="251"/>
      <c r="O148" s="251"/>
      <c r="P148" s="251"/>
      <c r="Q148" s="251"/>
      <c r="R148" s="251"/>
      <c r="S148" s="251"/>
      <c r="T148" s="252"/>
      <c r="AT148" s="253" t="s">
        <v>199</v>
      </c>
      <c r="AU148" s="253" t="s">
        <v>85</v>
      </c>
      <c r="AV148" s="12" t="s">
        <v>83</v>
      </c>
      <c r="AW148" s="12" t="s">
        <v>32</v>
      </c>
      <c r="AX148" s="12" t="s">
        <v>76</v>
      </c>
      <c r="AY148" s="253" t="s">
        <v>190</v>
      </c>
    </row>
    <row r="149" spans="2:51" s="13" customFormat="1" ht="12">
      <c r="B149" s="254"/>
      <c r="C149" s="255"/>
      <c r="D149" s="245" t="s">
        <v>199</v>
      </c>
      <c r="E149" s="256" t="s">
        <v>1</v>
      </c>
      <c r="F149" s="257" t="s">
        <v>83</v>
      </c>
      <c r="G149" s="255"/>
      <c r="H149" s="258">
        <v>1</v>
      </c>
      <c r="I149" s="259"/>
      <c r="J149" s="255"/>
      <c r="K149" s="255"/>
      <c r="L149" s="260"/>
      <c r="M149" s="261"/>
      <c r="N149" s="262"/>
      <c r="O149" s="262"/>
      <c r="P149" s="262"/>
      <c r="Q149" s="262"/>
      <c r="R149" s="262"/>
      <c r="S149" s="262"/>
      <c r="T149" s="263"/>
      <c r="AT149" s="264" t="s">
        <v>199</v>
      </c>
      <c r="AU149" s="264" t="s">
        <v>85</v>
      </c>
      <c r="AV149" s="13" t="s">
        <v>85</v>
      </c>
      <c r="AW149" s="13" t="s">
        <v>32</v>
      </c>
      <c r="AX149" s="13" t="s">
        <v>76</v>
      </c>
      <c r="AY149" s="264" t="s">
        <v>190</v>
      </c>
    </row>
    <row r="150" spans="2:63" s="11" customFormat="1" ht="22.8" customHeight="1">
      <c r="B150" s="214"/>
      <c r="C150" s="215"/>
      <c r="D150" s="216" t="s">
        <v>75</v>
      </c>
      <c r="E150" s="228" t="s">
        <v>4484</v>
      </c>
      <c r="F150" s="228" t="s">
        <v>4485</v>
      </c>
      <c r="G150" s="215"/>
      <c r="H150" s="215"/>
      <c r="I150" s="218"/>
      <c r="J150" s="229">
        <f>BK150</f>
        <v>0</v>
      </c>
      <c r="K150" s="215"/>
      <c r="L150" s="220"/>
      <c r="M150" s="221"/>
      <c r="N150" s="222"/>
      <c r="O150" s="222"/>
      <c r="P150" s="223">
        <f>SUM(P151:P179)</f>
        <v>0</v>
      </c>
      <c r="Q150" s="222"/>
      <c r="R150" s="223">
        <f>SUM(R151:R179)</f>
        <v>0</v>
      </c>
      <c r="S150" s="222"/>
      <c r="T150" s="224">
        <f>SUM(T151:T179)</f>
        <v>0</v>
      </c>
      <c r="AR150" s="225" t="s">
        <v>217</v>
      </c>
      <c r="AT150" s="226" t="s">
        <v>75</v>
      </c>
      <c r="AU150" s="226" t="s">
        <v>83</v>
      </c>
      <c r="AY150" s="225" t="s">
        <v>190</v>
      </c>
      <c r="BK150" s="227">
        <f>SUM(BK151:BK179)</f>
        <v>0</v>
      </c>
    </row>
    <row r="151" spans="2:65" s="1" customFormat="1" ht="16.5" customHeight="1">
      <c r="B151" s="37"/>
      <c r="C151" s="230" t="s">
        <v>217</v>
      </c>
      <c r="D151" s="230" t="s">
        <v>192</v>
      </c>
      <c r="E151" s="231" t="s">
        <v>4486</v>
      </c>
      <c r="F151" s="232" t="s">
        <v>4485</v>
      </c>
      <c r="G151" s="233" t="s">
        <v>4456</v>
      </c>
      <c r="H151" s="234">
        <v>1</v>
      </c>
      <c r="I151" s="235"/>
      <c r="J151" s="236">
        <f>ROUND(I151*H151,2)</f>
        <v>0</v>
      </c>
      <c r="K151" s="232" t="s">
        <v>1</v>
      </c>
      <c r="L151" s="42"/>
      <c r="M151" s="237" t="s">
        <v>1</v>
      </c>
      <c r="N151" s="238" t="s">
        <v>41</v>
      </c>
      <c r="O151" s="85"/>
      <c r="P151" s="239">
        <f>O151*H151</f>
        <v>0</v>
      </c>
      <c r="Q151" s="239">
        <v>0</v>
      </c>
      <c r="R151" s="239">
        <f>Q151*H151</f>
        <v>0</v>
      </c>
      <c r="S151" s="239">
        <v>0</v>
      </c>
      <c r="T151" s="240">
        <f>S151*H151</f>
        <v>0</v>
      </c>
      <c r="AR151" s="241" t="s">
        <v>4457</v>
      </c>
      <c r="AT151" s="241" t="s">
        <v>192</v>
      </c>
      <c r="AU151" s="241" t="s">
        <v>85</v>
      </c>
      <c r="AY151" s="16" t="s">
        <v>190</v>
      </c>
      <c r="BE151" s="242">
        <f>IF(N151="základní",J151,0)</f>
        <v>0</v>
      </c>
      <c r="BF151" s="242">
        <f>IF(N151="snížená",J151,0)</f>
        <v>0</v>
      </c>
      <c r="BG151" s="242">
        <f>IF(N151="zákl. přenesená",J151,0)</f>
        <v>0</v>
      </c>
      <c r="BH151" s="242">
        <f>IF(N151="sníž. přenesená",J151,0)</f>
        <v>0</v>
      </c>
      <c r="BI151" s="242">
        <f>IF(N151="nulová",J151,0)</f>
        <v>0</v>
      </c>
      <c r="BJ151" s="16" t="s">
        <v>83</v>
      </c>
      <c r="BK151" s="242">
        <f>ROUND(I151*H151,2)</f>
        <v>0</v>
      </c>
      <c r="BL151" s="16" t="s">
        <v>4457</v>
      </c>
      <c r="BM151" s="241" t="s">
        <v>4487</v>
      </c>
    </row>
    <row r="152" spans="2:51" s="12" customFormat="1" ht="12">
      <c r="B152" s="243"/>
      <c r="C152" s="244"/>
      <c r="D152" s="245" t="s">
        <v>199</v>
      </c>
      <c r="E152" s="246" t="s">
        <v>1</v>
      </c>
      <c r="F152" s="247" t="s">
        <v>4488</v>
      </c>
      <c r="G152" s="244"/>
      <c r="H152" s="246" t="s">
        <v>1</v>
      </c>
      <c r="I152" s="248"/>
      <c r="J152" s="244"/>
      <c r="K152" s="244"/>
      <c r="L152" s="249"/>
      <c r="M152" s="250"/>
      <c r="N152" s="251"/>
      <c r="O152" s="251"/>
      <c r="P152" s="251"/>
      <c r="Q152" s="251"/>
      <c r="R152" s="251"/>
      <c r="S152" s="251"/>
      <c r="T152" s="252"/>
      <c r="AT152" s="253" t="s">
        <v>199</v>
      </c>
      <c r="AU152" s="253" t="s">
        <v>85</v>
      </c>
      <c r="AV152" s="12" t="s">
        <v>83</v>
      </c>
      <c r="AW152" s="12" t="s">
        <v>32</v>
      </c>
      <c r="AX152" s="12" t="s">
        <v>76</v>
      </c>
      <c r="AY152" s="253" t="s">
        <v>190</v>
      </c>
    </row>
    <row r="153" spans="2:51" s="12" customFormat="1" ht="12">
      <c r="B153" s="243"/>
      <c r="C153" s="244"/>
      <c r="D153" s="245" t="s">
        <v>199</v>
      </c>
      <c r="E153" s="246" t="s">
        <v>1</v>
      </c>
      <c r="F153" s="247" t="s">
        <v>4489</v>
      </c>
      <c r="G153" s="244"/>
      <c r="H153" s="246" t="s">
        <v>1</v>
      </c>
      <c r="I153" s="248"/>
      <c r="J153" s="244"/>
      <c r="K153" s="244"/>
      <c r="L153" s="249"/>
      <c r="M153" s="250"/>
      <c r="N153" s="251"/>
      <c r="O153" s="251"/>
      <c r="P153" s="251"/>
      <c r="Q153" s="251"/>
      <c r="R153" s="251"/>
      <c r="S153" s="251"/>
      <c r="T153" s="252"/>
      <c r="AT153" s="253" t="s">
        <v>199</v>
      </c>
      <c r="AU153" s="253" t="s">
        <v>85</v>
      </c>
      <c r="AV153" s="12" t="s">
        <v>83</v>
      </c>
      <c r="AW153" s="12" t="s">
        <v>32</v>
      </c>
      <c r="AX153" s="12" t="s">
        <v>76</v>
      </c>
      <c r="AY153" s="253" t="s">
        <v>190</v>
      </c>
    </row>
    <row r="154" spans="2:51" s="12" customFormat="1" ht="12">
      <c r="B154" s="243"/>
      <c r="C154" s="244"/>
      <c r="D154" s="245" t="s">
        <v>199</v>
      </c>
      <c r="E154" s="246" t="s">
        <v>1</v>
      </c>
      <c r="F154" s="247" t="s">
        <v>4490</v>
      </c>
      <c r="G154" s="244"/>
      <c r="H154" s="246" t="s">
        <v>1</v>
      </c>
      <c r="I154" s="248"/>
      <c r="J154" s="244"/>
      <c r="K154" s="244"/>
      <c r="L154" s="249"/>
      <c r="M154" s="250"/>
      <c r="N154" s="251"/>
      <c r="O154" s="251"/>
      <c r="P154" s="251"/>
      <c r="Q154" s="251"/>
      <c r="R154" s="251"/>
      <c r="S154" s="251"/>
      <c r="T154" s="252"/>
      <c r="AT154" s="253" t="s">
        <v>199</v>
      </c>
      <c r="AU154" s="253" t="s">
        <v>85</v>
      </c>
      <c r="AV154" s="12" t="s">
        <v>83</v>
      </c>
      <c r="AW154" s="12" t="s">
        <v>32</v>
      </c>
      <c r="AX154" s="12" t="s">
        <v>76</v>
      </c>
      <c r="AY154" s="253" t="s">
        <v>190</v>
      </c>
    </row>
    <row r="155" spans="2:51" s="12" customFormat="1" ht="12">
      <c r="B155" s="243"/>
      <c r="C155" s="244"/>
      <c r="D155" s="245" t="s">
        <v>199</v>
      </c>
      <c r="E155" s="246" t="s">
        <v>1</v>
      </c>
      <c r="F155" s="247" t="s">
        <v>4491</v>
      </c>
      <c r="G155" s="244"/>
      <c r="H155" s="246" t="s">
        <v>1</v>
      </c>
      <c r="I155" s="248"/>
      <c r="J155" s="244"/>
      <c r="K155" s="244"/>
      <c r="L155" s="249"/>
      <c r="M155" s="250"/>
      <c r="N155" s="251"/>
      <c r="O155" s="251"/>
      <c r="P155" s="251"/>
      <c r="Q155" s="251"/>
      <c r="R155" s="251"/>
      <c r="S155" s="251"/>
      <c r="T155" s="252"/>
      <c r="AT155" s="253" t="s">
        <v>199</v>
      </c>
      <c r="AU155" s="253" t="s">
        <v>85</v>
      </c>
      <c r="AV155" s="12" t="s">
        <v>83</v>
      </c>
      <c r="AW155" s="12" t="s">
        <v>32</v>
      </c>
      <c r="AX155" s="12" t="s">
        <v>76</v>
      </c>
      <c r="AY155" s="253" t="s">
        <v>190</v>
      </c>
    </row>
    <row r="156" spans="2:51" s="12" customFormat="1" ht="12">
      <c r="B156" s="243"/>
      <c r="C156" s="244"/>
      <c r="D156" s="245" t="s">
        <v>199</v>
      </c>
      <c r="E156" s="246" t="s">
        <v>1</v>
      </c>
      <c r="F156" s="247" t="s">
        <v>4492</v>
      </c>
      <c r="G156" s="244"/>
      <c r="H156" s="246" t="s">
        <v>1</v>
      </c>
      <c r="I156" s="248"/>
      <c r="J156" s="244"/>
      <c r="K156" s="244"/>
      <c r="L156" s="249"/>
      <c r="M156" s="250"/>
      <c r="N156" s="251"/>
      <c r="O156" s="251"/>
      <c r="P156" s="251"/>
      <c r="Q156" s="251"/>
      <c r="R156" s="251"/>
      <c r="S156" s="251"/>
      <c r="T156" s="252"/>
      <c r="AT156" s="253" t="s">
        <v>199</v>
      </c>
      <c r="AU156" s="253" t="s">
        <v>85</v>
      </c>
      <c r="AV156" s="12" t="s">
        <v>83</v>
      </c>
      <c r="AW156" s="12" t="s">
        <v>32</v>
      </c>
      <c r="AX156" s="12" t="s">
        <v>76</v>
      </c>
      <c r="AY156" s="253" t="s">
        <v>190</v>
      </c>
    </row>
    <row r="157" spans="2:51" s="12" customFormat="1" ht="12">
      <c r="B157" s="243"/>
      <c r="C157" s="244"/>
      <c r="D157" s="245" t="s">
        <v>199</v>
      </c>
      <c r="E157" s="246" t="s">
        <v>1</v>
      </c>
      <c r="F157" s="247" t="s">
        <v>4493</v>
      </c>
      <c r="G157" s="244"/>
      <c r="H157" s="246" t="s">
        <v>1</v>
      </c>
      <c r="I157" s="248"/>
      <c r="J157" s="244"/>
      <c r="K157" s="244"/>
      <c r="L157" s="249"/>
      <c r="M157" s="250"/>
      <c r="N157" s="251"/>
      <c r="O157" s="251"/>
      <c r="P157" s="251"/>
      <c r="Q157" s="251"/>
      <c r="R157" s="251"/>
      <c r="S157" s="251"/>
      <c r="T157" s="252"/>
      <c r="AT157" s="253" t="s">
        <v>199</v>
      </c>
      <c r="AU157" s="253" t="s">
        <v>85</v>
      </c>
      <c r="AV157" s="12" t="s">
        <v>83</v>
      </c>
      <c r="AW157" s="12" t="s">
        <v>32</v>
      </c>
      <c r="AX157" s="12" t="s">
        <v>76</v>
      </c>
      <c r="AY157" s="253" t="s">
        <v>190</v>
      </c>
    </row>
    <row r="158" spans="2:51" s="12" customFormat="1" ht="12">
      <c r="B158" s="243"/>
      <c r="C158" s="244"/>
      <c r="D158" s="245" t="s">
        <v>199</v>
      </c>
      <c r="E158" s="246" t="s">
        <v>1</v>
      </c>
      <c r="F158" s="247" t="s">
        <v>4494</v>
      </c>
      <c r="G158" s="244"/>
      <c r="H158" s="246" t="s">
        <v>1</v>
      </c>
      <c r="I158" s="248"/>
      <c r="J158" s="244"/>
      <c r="K158" s="244"/>
      <c r="L158" s="249"/>
      <c r="M158" s="250"/>
      <c r="N158" s="251"/>
      <c r="O158" s="251"/>
      <c r="P158" s="251"/>
      <c r="Q158" s="251"/>
      <c r="R158" s="251"/>
      <c r="S158" s="251"/>
      <c r="T158" s="252"/>
      <c r="AT158" s="253" t="s">
        <v>199</v>
      </c>
      <c r="AU158" s="253" t="s">
        <v>85</v>
      </c>
      <c r="AV158" s="12" t="s">
        <v>83</v>
      </c>
      <c r="AW158" s="12" t="s">
        <v>32</v>
      </c>
      <c r="AX158" s="12" t="s">
        <v>76</v>
      </c>
      <c r="AY158" s="253" t="s">
        <v>190</v>
      </c>
    </row>
    <row r="159" spans="2:51" s="12" customFormat="1" ht="12">
      <c r="B159" s="243"/>
      <c r="C159" s="244"/>
      <c r="D159" s="245" t="s">
        <v>199</v>
      </c>
      <c r="E159" s="246" t="s">
        <v>1</v>
      </c>
      <c r="F159" s="247" t="s">
        <v>4495</v>
      </c>
      <c r="G159" s="244"/>
      <c r="H159" s="246" t="s">
        <v>1</v>
      </c>
      <c r="I159" s="248"/>
      <c r="J159" s="244"/>
      <c r="K159" s="244"/>
      <c r="L159" s="249"/>
      <c r="M159" s="250"/>
      <c r="N159" s="251"/>
      <c r="O159" s="251"/>
      <c r="P159" s="251"/>
      <c r="Q159" s="251"/>
      <c r="R159" s="251"/>
      <c r="S159" s="251"/>
      <c r="T159" s="252"/>
      <c r="AT159" s="253" t="s">
        <v>199</v>
      </c>
      <c r="AU159" s="253" t="s">
        <v>85</v>
      </c>
      <c r="AV159" s="12" t="s">
        <v>83</v>
      </c>
      <c r="AW159" s="12" t="s">
        <v>32</v>
      </c>
      <c r="AX159" s="12" t="s">
        <v>76</v>
      </c>
      <c r="AY159" s="253" t="s">
        <v>190</v>
      </c>
    </row>
    <row r="160" spans="2:51" s="12" customFormat="1" ht="12">
      <c r="B160" s="243"/>
      <c r="C160" s="244"/>
      <c r="D160" s="245" t="s">
        <v>199</v>
      </c>
      <c r="E160" s="246" t="s">
        <v>1</v>
      </c>
      <c r="F160" s="247" t="s">
        <v>4496</v>
      </c>
      <c r="G160" s="244"/>
      <c r="H160" s="246" t="s">
        <v>1</v>
      </c>
      <c r="I160" s="248"/>
      <c r="J160" s="244"/>
      <c r="K160" s="244"/>
      <c r="L160" s="249"/>
      <c r="M160" s="250"/>
      <c r="N160" s="251"/>
      <c r="O160" s="251"/>
      <c r="P160" s="251"/>
      <c r="Q160" s="251"/>
      <c r="R160" s="251"/>
      <c r="S160" s="251"/>
      <c r="T160" s="252"/>
      <c r="AT160" s="253" t="s">
        <v>199</v>
      </c>
      <c r="AU160" s="253" t="s">
        <v>85</v>
      </c>
      <c r="AV160" s="12" t="s">
        <v>83</v>
      </c>
      <c r="AW160" s="12" t="s">
        <v>32</v>
      </c>
      <c r="AX160" s="12" t="s">
        <v>76</v>
      </c>
      <c r="AY160" s="253" t="s">
        <v>190</v>
      </c>
    </row>
    <row r="161" spans="2:51" s="12" customFormat="1" ht="12">
      <c r="B161" s="243"/>
      <c r="C161" s="244"/>
      <c r="D161" s="245" t="s">
        <v>199</v>
      </c>
      <c r="E161" s="246" t="s">
        <v>1</v>
      </c>
      <c r="F161" s="247" t="s">
        <v>4497</v>
      </c>
      <c r="G161" s="244"/>
      <c r="H161" s="246" t="s">
        <v>1</v>
      </c>
      <c r="I161" s="248"/>
      <c r="J161" s="244"/>
      <c r="K161" s="244"/>
      <c r="L161" s="249"/>
      <c r="M161" s="250"/>
      <c r="N161" s="251"/>
      <c r="O161" s="251"/>
      <c r="P161" s="251"/>
      <c r="Q161" s="251"/>
      <c r="R161" s="251"/>
      <c r="S161" s="251"/>
      <c r="T161" s="252"/>
      <c r="AT161" s="253" t="s">
        <v>199</v>
      </c>
      <c r="AU161" s="253" t="s">
        <v>85</v>
      </c>
      <c r="AV161" s="12" t="s">
        <v>83</v>
      </c>
      <c r="AW161" s="12" t="s">
        <v>32</v>
      </c>
      <c r="AX161" s="12" t="s">
        <v>76</v>
      </c>
      <c r="AY161" s="253" t="s">
        <v>190</v>
      </c>
    </row>
    <row r="162" spans="2:51" s="12" customFormat="1" ht="12">
      <c r="B162" s="243"/>
      <c r="C162" s="244"/>
      <c r="D162" s="245" t="s">
        <v>199</v>
      </c>
      <c r="E162" s="246" t="s">
        <v>1</v>
      </c>
      <c r="F162" s="247" t="s">
        <v>4498</v>
      </c>
      <c r="G162" s="244"/>
      <c r="H162" s="246" t="s">
        <v>1</v>
      </c>
      <c r="I162" s="248"/>
      <c r="J162" s="244"/>
      <c r="K162" s="244"/>
      <c r="L162" s="249"/>
      <c r="M162" s="250"/>
      <c r="N162" s="251"/>
      <c r="O162" s="251"/>
      <c r="P162" s="251"/>
      <c r="Q162" s="251"/>
      <c r="R162" s="251"/>
      <c r="S162" s="251"/>
      <c r="T162" s="252"/>
      <c r="AT162" s="253" t="s">
        <v>199</v>
      </c>
      <c r="AU162" s="253" t="s">
        <v>85</v>
      </c>
      <c r="AV162" s="12" t="s">
        <v>83</v>
      </c>
      <c r="AW162" s="12" t="s">
        <v>32</v>
      </c>
      <c r="AX162" s="12" t="s">
        <v>76</v>
      </c>
      <c r="AY162" s="253" t="s">
        <v>190</v>
      </c>
    </row>
    <row r="163" spans="2:51" s="13" customFormat="1" ht="12">
      <c r="B163" s="254"/>
      <c r="C163" s="255"/>
      <c r="D163" s="245" t="s">
        <v>199</v>
      </c>
      <c r="E163" s="256" t="s">
        <v>1</v>
      </c>
      <c r="F163" s="257" t="s">
        <v>83</v>
      </c>
      <c r="G163" s="255"/>
      <c r="H163" s="258">
        <v>1</v>
      </c>
      <c r="I163" s="259"/>
      <c r="J163" s="255"/>
      <c r="K163" s="255"/>
      <c r="L163" s="260"/>
      <c r="M163" s="261"/>
      <c r="N163" s="262"/>
      <c r="O163" s="262"/>
      <c r="P163" s="262"/>
      <c r="Q163" s="262"/>
      <c r="R163" s="262"/>
      <c r="S163" s="262"/>
      <c r="T163" s="263"/>
      <c r="AT163" s="264" t="s">
        <v>199</v>
      </c>
      <c r="AU163" s="264" t="s">
        <v>85</v>
      </c>
      <c r="AV163" s="13" t="s">
        <v>85</v>
      </c>
      <c r="AW163" s="13" t="s">
        <v>32</v>
      </c>
      <c r="AX163" s="13" t="s">
        <v>76</v>
      </c>
      <c r="AY163" s="264" t="s">
        <v>190</v>
      </c>
    </row>
    <row r="164" spans="2:65" s="1" customFormat="1" ht="16.5" customHeight="1">
      <c r="B164" s="37"/>
      <c r="C164" s="230" t="s">
        <v>221</v>
      </c>
      <c r="D164" s="230" t="s">
        <v>192</v>
      </c>
      <c r="E164" s="231" t="s">
        <v>4499</v>
      </c>
      <c r="F164" s="232" t="s">
        <v>4500</v>
      </c>
      <c r="G164" s="233" t="s">
        <v>4456</v>
      </c>
      <c r="H164" s="234">
        <v>1</v>
      </c>
      <c r="I164" s="235"/>
      <c r="J164" s="236">
        <f>ROUND(I164*H164,2)</f>
        <v>0</v>
      </c>
      <c r="K164" s="232" t="s">
        <v>1</v>
      </c>
      <c r="L164" s="42"/>
      <c r="M164" s="237" t="s">
        <v>1</v>
      </c>
      <c r="N164" s="238" t="s">
        <v>41</v>
      </c>
      <c r="O164" s="85"/>
      <c r="P164" s="239">
        <f>O164*H164</f>
        <v>0</v>
      </c>
      <c r="Q164" s="239">
        <v>0</v>
      </c>
      <c r="R164" s="239">
        <f>Q164*H164</f>
        <v>0</v>
      </c>
      <c r="S164" s="239">
        <v>0</v>
      </c>
      <c r="T164" s="240">
        <f>S164*H164</f>
        <v>0</v>
      </c>
      <c r="AR164" s="241" t="s">
        <v>4457</v>
      </c>
      <c r="AT164" s="241" t="s">
        <v>192</v>
      </c>
      <c r="AU164" s="241" t="s">
        <v>85</v>
      </c>
      <c r="AY164" s="16" t="s">
        <v>190</v>
      </c>
      <c r="BE164" s="242">
        <f>IF(N164="základní",J164,0)</f>
        <v>0</v>
      </c>
      <c r="BF164" s="242">
        <f>IF(N164="snížená",J164,0)</f>
        <v>0</v>
      </c>
      <c r="BG164" s="242">
        <f>IF(N164="zákl. přenesená",J164,0)</f>
        <v>0</v>
      </c>
      <c r="BH164" s="242">
        <f>IF(N164="sníž. přenesená",J164,0)</f>
        <v>0</v>
      </c>
      <c r="BI164" s="242">
        <f>IF(N164="nulová",J164,0)</f>
        <v>0</v>
      </c>
      <c r="BJ164" s="16" t="s">
        <v>83</v>
      </c>
      <c r="BK164" s="242">
        <f>ROUND(I164*H164,2)</f>
        <v>0</v>
      </c>
      <c r="BL164" s="16" t="s">
        <v>4457</v>
      </c>
      <c r="BM164" s="241" t="s">
        <v>4501</v>
      </c>
    </row>
    <row r="165" spans="2:51" s="12" customFormat="1" ht="12">
      <c r="B165" s="243"/>
      <c r="C165" s="244"/>
      <c r="D165" s="245" t="s">
        <v>199</v>
      </c>
      <c r="E165" s="246" t="s">
        <v>1</v>
      </c>
      <c r="F165" s="247" t="s">
        <v>4502</v>
      </c>
      <c r="G165" s="244"/>
      <c r="H165" s="246" t="s">
        <v>1</v>
      </c>
      <c r="I165" s="248"/>
      <c r="J165" s="244"/>
      <c r="K165" s="244"/>
      <c r="L165" s="249"/>
      <c r="M165" s="250"/>
      <c r="N165" s="251"/>
      <c r="O165" s="251"/>
      <c r="P165" s="251"/>
      <c r="Q165" s="251"/>
      <c r="R165" s="251"/>
      <c r="S165" s="251"/>
      <c r="T165" s="252"/>
      <c r="AT165" s="253" t="s">
        <v>199</v>
      </c>
      <c r="AU165" s="253" t="s">
        <v>85</v>
      </c>
      <c r="AV165" s="12" t="s">
        <v>83</v>
      </c>
      <c r="AW165" s="12" t="s">
        <v>32</v>
      </c>
      <c r="AX165" s="12" t="s">
        <v>76</v>
      </c>
      <c r="AY165" s="253" t="s">
        <v>190</v>
      </c>
    </row>
    <row r="166" spans="2:51" s="12" customFormat="1" ht="12">
      <c r="B166" s="243"/>
      <c r="C166" s="244"/>
      <c r="D166" s="245" t="s">
        <v>199</v>
      </c>
      <c r="E166" s="246" t="s">
        <v>1</v>
      </c>
      <c r="F166" s="247" t="s">
        <v>4503</v>
      </c>
      <c r="G166" s="244"/>
      <c r="H166" s="246" t="s">
        <v>1</v>
      </c>
      <c r="I166" s="248"/>
      <c r="J166" s="244"/>
      <c r="K166" s="244"/>
      <c r="L166" s="249"/>
      <c r="M166" s="250"/>
      <c r="N166" s="251"/>
      <c r="O166" s="251"/>
      <c r="P166" s="251"/>
      <c r="Q166" s="251"/>
      <c r="R166" s="251"/>
      <c r="S166" s="251"/>
      <c r="T166" s="252"/>
      <c r="AT166" s="253" t="s">
        <v>199</v>
      </c>
      <c r="AU166" s="253" t="s">
        <v>85</v>
      </c>
      <c r="AV166" s="12" t="s">
        <v>83</v>
      </c>
      <c r="AW166" s="12" t="s">
        <v>32</v>
      </c>
      <c r="AX166" s="12" t="s">
        <v>76</v>
      </c>
      <c r="AY166" s="253" t="s">
        <v>190</v>
      </c>
    </row>
    <row r="167" spans="2:51" s="13" customFormat="1" ht="12">
      <c r="B167" s="254"/>
      <c r="C167" s="255"/>
      <c r="D167" s="245" t="s">
        <v>199</v>
      </c>
      <c r="E167" s="256" t="s">
        <v>1</v>
      </c>
      <c r="F167" s="257" t="s">
        <v>83</v>
      </c>
      <c r="G167" s="255"/>
      <c r="H167" s="258">
        <v>1</v>
      </c>
      <c r="I167" s="259"/>
      <c r="J167" s="255"/>
      <c r="K167" s="255"/>
      <c r="L167" s="260"/>
      <c r="M167" s="261"/>
      <c r="N167" s="262"/>
      <c r="O167" s="262"/>
      <c r="P167" s="262"/>
      <c r="Q167" s="262"/>
      <c r="R167" s="262"/>
      <c r="S167" s="262"/>
      <c r="T167" s="263"/>
      <c r="AT167" s="264" t="s">
        <v>199</v>
      </c>
      <c r="AU167" s="264" t="s">
        <v>85</v>
      </c>
      <c r="AV167" s="13" t="s">
        <v>85</v>
      </c>
      <c r="AW167" s="13" t="s">
        <v>32</v>
      </c>
      <c r="AX167" s="13" t="s">
        <v>76</v>
      </c>
      <c r="AY167" s="264" t="s">
        <v>190</v>
      </c>
    </row>
    <row r="168" spans="2:65" s="1" customFormat="1" ht="24" customHeight="1">
      <c r="B168" s="37"/>
      <c r="C168" s="230" t="s">
        <v>225</v>
      </c>
      <c r="D168" s="230" t="s">
        <v>192</v>
      </c>
      <c r="E168" s="231" t="s">
        <v>4504</v>
      </c>
      <c r="F168" s="232" t="s">
        <v>4505</v>
      </c>
      <c r="G168" s="233" t="s">
        <v>4456</v>
      </c>
      <c r="H168" s="234">
        <v>1</v>
      </c>
      <c r="I168" s="235"/>
      <c r="J168" s="236">
        <f>ROUND(I168*H168,2)</f>
        <v>0</v>
      </c>
      <c r="K168" s="232" t="s">
        <v>1</v>
      </c>
      <c r="L168" s="42"/>
      <c r="M168" s="237" t="s">
        <v>1</v>
      </c>
      <c r="N168" s="238" t="s">
        <v>41</v>
      </c>
      <c r="O168" s="85"/>
      <c r="P168" s="239">
        <f>O168*H168</f>
        <v>0</v>
      </c>
      <c r="Q168" s="239">
        <v>0</v>
      </c>
      <c r="R168" s="239">
        <f>Q168*H168</f>
        <v>0</v>
      </c>
      <c r="S168" s="239">
        <v>0</v>
      </c>
      <c r="T168" s="240">
        <f>S168*H168</f>
        <v>0</v>
      </c>
      <c r="AR168" s="241" t="s">
        <v>4457</v>
      </c>
      <c r="AT168" s="241" t="s">
        <v>192</v>
      </c>
      <c r="AU168" s="241" t="s">
        <v>85</v>
      </c>
      <c r="AY168" s="16" t="s">
        <v>190</v>
      </c>
      <c r="BE168" s="242">
        <f>IF(N168="základní",J168,0)</f>
        <v>0</v>
      </c>
      <c r="BF168" s="242">
        <f>IF(N168="snížená",J168,0)</f>
        <v>0</v>
      </c>
      <c r="BG168" s="242">
        <f>IF(N168="zákl. přenesená",J168,0)</f>
        <v>0</v>
      </c>
      <c r="BH168" s="242">
        <f>IF(N168="sníž. přenesená",J168,0)</f>
        <v>0</v>
      </c>
      <c r="BI168" s="242">
        <f>IF(N168="nulová",J168,0)</f>
        <v>0</v>
      </c>
      <c r="BJ168" s="16" t="s">
        <v>83</v>
      </c>
      <c r="BK168" s="242">
        <f>ROUND(I168*H168,2)</f>
        <v>0</v>
      </c>
      <c r="BL168" s="16" t="s">
        <v>4457</v>
      </c>
      <c r="BM168" s="241" t="s">
        <v>4506</v>
      </c>
    </row>
    <row r="169" spans="2:51" s="12" customFormat="1" ht="12">
      <c r="B169" s="243"/>
      <c r="C169" s="244"/>
      <c r="D169" s="245" t="s">
        <v>199</v>
      </c>
      <c r="E169" s="246" t="s">
        <v>1</v>
      </c>
      <c r="F169" s="247" t="s">
        <v>4507</v>
      </c>
      <c r="G169" s="244"/>
      <c r="H169" s="246" t="s">
        <v>1</v>
      </c>
      <c r="I169" s="248"/>
      <c r="J169" s="244"/>
      <c r="K169" s="244"/>
      <c r="L169" s="249"/>
      <c r="M169" s="250"/>
      <c r="N169" s="251"/>
      <c r="O169" s="251"/>
      <c r="P169" s="251"/>
      <c r="Q169" s="251"/>
      <c r="R169" s="251"/>
      <c r="S169" s="251"/>
      <c r="T169" s="252"/>
      <c r="AT169" s="253" t="s">
        <v>199</v>
      </c>
      <c r="AU169" s="253" t="s">
        <v>85</v>
      </c>
      <c r="AV169" s="12" t="s">
        <v>83</v>
      </c>
      <c r="AW169" s="12" t="s">
        <v>32</v>
      </c>
      <c r="AX169" s="12" t="s">
        <v>76</v>
      </c>
      <c r="AY169" s="253" t="s">
        <v>190</v>
      </c>
    </row>
    <row r="170" spans="2:51" s="12" customFormat="1" ht="12">
      <c r="B170" s="243"/>
      <c r="C170" s="244"/>
      <c r="D170" s="245" t="s">
        <v>199</v>
      </c>
      <c r="E170" s="246" t="s">
        <v>1</v>
      </c>
      <c r="F170" s="247" t="s">
        <v>4508</v>
      </c>
      <c r="G170" s="244"/>
      <c r="H170" s="246" t="s">
        <v>1</v>
      </c>
      <c r="I170" s="248"/>
      <c r="J170" s="244"/>
      <c r="K170" s="244"/>
      <c r="L170" s="249"/>
      <c r="M170" s="250"/>
      <c r="N170" s="251"/>
      <c r="O170" s="251"/>
      <c r="P170" s="251"/>
      <c r="Q170" s="251"/>
      <c r="R170" s="251"/>
      <c r="S170" s="251"/>
      <c r="T170" s="252"/>
      <c r="AT170" s="253" t="s">
        <v>199</v>
      </c>
      <c r="AU170" s="253" t="s">
        <v>85</v>
      </c>
      <c r="AV170" s="12" t="s">
        <v>83</v>
      </c>
      <c r="AW170" s="12" t="s">
        <v>32</v>
      </c>
      <c r="AX170" s="12" t="s">
        <v>76</v>
      </c>
      <c r="AY170" s="253" t="s">
        <v>190</v>
      </c>
    </row>
    <row r="171" spans="2:51" s="12" customFormat="1" ht="12">
      <c r="B171" s="243"/>
      <c r="C171" s="244"/>
      <c r="D171" s="245" t="s">
        <v>199</v>
      </c>
      <c r="E171" s="246" t="s">
        <v>1</v>
      </c>
      <c r="F171" s="247" t="s">
        <v>4509</v>
      </c>
      <c r="G171" s="244"/>
      <c r="H171" s="246" t="s">
        <v>1</v>
      </c>
      <c r="I171" s="248"/>
      <c r="J171" s="244"/>
      <c r="K171" s="244"/>
      <c r="L171" s="249"/>
      <c r="M171" s="250"/>
      <c r="N171" s="251"/>
      <c r="O171" s="251"/>
      <c r="P171" s="251"/>
      <c r="Q171" s="251"/>
      <c r="R171" s="251"/>
      <c r="S171" s="251"/>
      <c r="T171" s="252"/>
      <c r="AT171" s="253" t="s">
        <v>199</v>
      </c>
      <c r="AU171" s="253" t="s">
        <v>85</v>
      </c>
      <c r="AV171" s="12" t="s">
        <v>83</v>
      </c>
      <c r="AW171" s="12" t="s">
        <v>32</v>
      </c>
      <c r="AX171" s="12" t="s">
        <v>76</v>
      </c>
      <c r="AY171" s="253" t="s">
        <v>190</v>
      </c>
    </row>
    <row r="172" spans="2:51" s="13" customFormat="1" ht="12">
      <c r="B172" s="254"/>
      <c r="C172" s="255"/>
      <c r="D172" s="245" t="s">
        <v>199</v>
      </c>
      <c r="E172" s="256" t="s">
        <v>1</v>
      </c>
      <c r="F172" s="257" t="s">
        <v>83</v>
      </c>
      <c r="G172" s="255"/>
      <c r="H172" s="258">
        <v>1</v>
      </c>
      <c r="I172" s="259"/>
      <c r="J172" s="255"/>
      <c r="K172" s="255"/>
      <c r="L172" s="260"/>
      <c r="M172" s="261"/>
      <c r="N172" s="262"/>
      <c r="O172" s="262"/>
      <c r="P172" s="262"/>
      <c r="Q172" s="262"/>
      <c r="R172" s="262"/>
      <c r="S172" s="262"/>
      <c r="T172" s="263"/>
      <c r="AT172" s="264" t="s">
        <v>199</v>
      </c>
      <c r="AU172" s="264" t="s">
        <v>85</v>
      </c>
      <c r="AV172" s="13" t="s">
        <v>85</v>
      </c>
      <c r="AW172" s="13" t="s">
        <v>32</v>
      </c>
      <c r="AX172" s="13" t="s">
        <v>76</v>
      </c>
      <c r="AY172" s="264" t="s">
        <v>190</v>
      </c>
    </row>
    <row r="173" spans="2:65" s="1" customFormat="1" ht="16.5" customHeight="1">
      <c r="B173" s="37"/>
      <c r="C173" s="230" t="s">
        <v>229</v>
      </c>
      <c r="D173" s="230" t="s">
        <v>192</v>
      </c>
      <c r="E173" s="231" t="s">
        <v>4510</v>
      </c>
      <c r="F173" s="232" t="s">
        <v>4511</v>
      </c>
      <c r="G173" s="233" t="s">
        <v>4456</v>
      </c>
      <c r="H173" s="234">
        <v>1</v>
      </c>
      <c r="I173" s="235"/>
      <c r="J173" s="236">
        <f>ROUND(I173*H173,2)</f>
        <v>0</v>
      </c>
      <c r="K173" s="232" t="s">
        <v>1</v>
      </c>
      <c r="L173" s="42"/>
      <c r="M173" s="237" t="s">
        <v>1</v>
      </c>
      <c r="N173" s="238" t="s">
        <v>41</v>
      </c>
      <c r="O173" s="85"/>
      <c r="P173" s="239">
        <f>O173*H173</f>
        <v>0</v>
      </c>
      <c r="Q173" s="239">
        <v>0</v>
      </c>
      <c r="R173" s="239">
        <f>Q173*H173</f>
        <v>0</v>
      </c>
      <c r="S173" s="239">
        <v>0</v>
      </c>
      <c r="T173" s="240">
        <f>S173*H173</f>
        <v>0</v>
      </c>
      <c r="AR173" s="241" t="s">
        <v>4457</v>
      </c>
      <c r="AT173" s="241" t="s">
        <v>192</v>
      </c>
      <c r="AU173" s="241" t="s">
        <v>85</v>
      </c>
      <c r="AY173" s="16" t="s">
        <v>190</v>
      </c>
      <c r="BE173" s="242">
        <f>IF(N173="základní",J173,0)</f>
        <v>0</v>
      </c>
      <c r="BF173" s="242">
        <f>IF(N173="snížená",J173,0)</f>
        <v>0</v>
      </c>
      <c r="BG173" s="242">
        <f>IF(N173="zákl. přenesená",J173,0)</f>
        <v>0</v>
      </c>
      <c r="BH173" s="242">
        <f>IF(N173="sníž. přenesená",J173,0)</f>
        <v>0</v>
      </c>
      <c r="BI173" s="242">
        <f>IF(N173="nulová",J173,0)</f>
        <v>0</v>
      </c>
      <c r="BJ173" s="16" t="s">
        <v>83</v>
      </c>
      <c r="BK173" s="242">
        <f>ROUND(I173*H173,2)</f>
        <v>0</v>
      </c>
      <c r="BL173" s="16" t="s">
        <v>4457</v>
      </c>
      <c r="BM173" s="241" t="s">
        <v>4512</v>
      </c>
    </row>
    <row r="174" spans="2:51" s="12" customFormat="1" ht="12">
      <c r="B174" s="243"/>
      <c r="C174" s="244"/>
      <c r="D174" s="245" t="s">
        <v>199</v>
      </c>
      <c r="E174" s="246" t="s">
        <v>1</v>
      </c>
      <c r="F174" s="247" t="s">
        <v>4513</v>
      </c>
      <c r="G174" s="244"/>
      <c r="H174" s="246" t="s">
        <v>1</v>
      </c>
      <c r="I174" s="248"/>
      <c r="J174" s="244"/>
      <c r="K174" s="244"/>
      <c r="L174" s="249"/>
      <c r="M174" s="250"/>
      <c r="N174" s="251"/>
      <c r="O174" s="251"/>
      <c r="P174" s="251"/>
      <c r="Q174" s="251"/>
      <c r="R174" s="251"/>
      <c r="S174" s="251"/>
      <c r="T174" s="252"/>
      <c r="AT174" s="253" t="s">
        <v>199</v>
      </c>
      <c r="AU174" s="253" t="s">
        <v>85</v>
      </c>
      <c r="AV174" s="12" t="s">
        <v>83</v>
      </c>
      <c r="AW174" s="12" t="s">
        <v>32</v>
      </c>
      <c r="AX174" s="12" t="s">
        <v>76</v>
      </c>
      <c r="AY174" s="253" t="s">
        <v>190</v>
      </c>
    </row>
    <row r="175" spans="2:51" s="12" customFormat="1" ht="12">
      <c r="B175" s="243"/>
      <c r="C175" s="244"/>
      <c r="D175" s="245" t="s">
        <v>199</v>
      </c>
      <c r="E175" s="246" t="s">
        <v>1</v>
      </c>
      <c r="F175" s="247" t="s">
        <v>4514</v>
      </c>
      <c r="G175" s="244"/>
      <c r="H175" s="246" t="s">
        <v>1</v>
      </c>
      <c r="I175" s="248"/>
      <c r="J175" s="244"/>
      <c r="K175" s="244"/>
      <c r="L175" s="249"/>
      <c r="M175" s="250"/>
      <c r="N175" s="251"/>
      <c r="O175" s="251"/>
      <c r="P175" s="251"/>
      <c r="Q175" s="251"/>
      <c r="R175" s="251"/>
      <c r="S175" s="251"/>
      <c r="T175" s="252"/>
      <c r="AT175" s="253" t="s">
        <v>199</v>
      </c>
      <c r="AU175" s="253" t="s">
        <v>85</v>
      </c>
      <c r="AV175" s="12" t="s">
        <v>83</v>
      </c>
      <c r="AW175" s="12" t="s">
        <v>32</v>
      </c>
      <c r="AX175" s="12" t="s">
        <v>76</v>
      </c>
      <c r="AY175" s="253" t="s">
        <v>190</v>
      </c>
    </row>
    <row r="176" spans="2:51" s="12" customFormat="1" ht="12">
      <c r="B176" s="243"/>
      <c r="C176" s="244"/>
      <c r="D176" s="245" t="s">
        <v>199</v>
      </c>
      <c r="E176" s="246" t="s">
        <v>1</v>
      </c>
      <c r="F176" s="247" t="s">
        <v>4515</v>
      </c>
      <c r="G176" s="244"/>
      <c r="H176" s="246" t="s">
        <v>1</v>
      </c>
      <c r="I176" s="248"/>
      <c r="J176" s="244"/>
      <c r="K176" s="244"/>
      <c r="L176" s="249"/>
      <c r="M176" s="250"/>
      <c r="N176" s="251"/>
      <c r="O176" s="251"/>
      <c r="P176" s="251"/>
      <c r="Q176" s="251"/>
      <c r="R176" s="251"/>
      <c r="S176" s="251"/>
      <c r="T176" s="252"/>
      <c r="AT176" s="253" t="s">
        <v>199</v>
      </c>
      <c r="AU176" s="253" t="s">
        <v>85</v>
      </c>
      <c r="AV176" s="12" t="s">
        <v>83</v>
      </c>
      <c r="AW176" s="12" t="s">
        <v>32</v>
      </c>
      <c r="AX176" s="12" t="s">
        <v>76</v>
      </c>
      <c r="AY176" s="253" t="s">
        <v>190</v>
      </c>
    </row>
    <row r="177" spans="2:51" s="12" customFormat="1" ht="12">
      <c r="B177" s="243"/>
      <c r="C177" s="244"/>
      <c r="D177" s="245" t="s">
        <v>199</v>
      </c>
      <c r="E177" s="246" t="s">
        <v>1</v>
      </c>
      <c r="F177" s="247" t="s">
        <v>4516</v>
      </c>
      <c r="G177" s="244"/>
      <c r="H177" s="246" t="s">
        <v>1</v>
      </c>
      <c r="I177" s="248"/>
      <c r="J177" s="244"/>
      <c r="K177" s="244"/>
      <c r="L177" s="249"/>
      <c r="M177" s="250"/>
      <c r="N177" s="251"/>
      <c r="O177" s="251"/>
      <c r="P177" s="251"/>
      <c r="Q177" s="251"/>
      <c r="R177" s="251"/>
      <c r="S177" s="251"/>
      <c r="T177" s="252"/>
      <c r="AT177" s="253" t="s">
        <v>199</v>
      </c>
      <c r="AU177" s="253" t="s">
        <v>85</v>
      </c>
      <c r="AV177" s="12" t="s">
        <v>83</v>
      </c>
      <c r="AW177" s="12" t="s">
        <v>32</v>
      </c>
      <c r="AX177" s="12" t="s">
        <v>76</v>
      </c>
      <c r="AY177" s="253" t="s">
        <v>190</v>
      </c>
    </row>
    <row r="178" spans="2:51" s="12" customFormat="1" ht="12">
      <c r="B178" s="243"/>
      <c r="C178" s="244"/>
      <c r="D178" s="245" t="s">
        <v>199</v>
      </c>
      <c r="E178" s="246" t="s">
        <v>1</v>
      </c>
      <c r="F178" s="247" t="s">
        <v>4517</v>
      </c>
      <c r="G178" s="244"/>
      <c r="H178" s="246" t="s">
        <v>1</v>
      </c>
      <c r="I178" s="248"/>
      <c r="J178" s="244"/>
      <c r="K178" s="244"/>
      <c r="L178" s="249"/>
      <c r="M178" s="250"/>
      <c r="N178" s="251"/>
      <c r="O178" s="251"/>
      <c r="P178" s="251"/>
      <c r="Q178" s="251"/>
      <c r="R178" s="251"/>
      <c r="S178" s="251"/>
      <c r="T178" s="252"/>
      <c r="AT178" s="253" t="s">
        <v>199</v>
      </c>
      <c r="AU178" s="253" t="s">
        <v>85</v>
      </c>
      <c r="AV178" s="12" t="s">
        <v>83</v>
      </c>
      <c r="AW178" s="12" t="s">
        <v>32</v>
      </c>
      <c r="AX178" s="12" t="s">
        <v>76</v>
      </c>
      <c r="AY178" s="253" t="s">
        <v>190</v>
      </c>
    </row>
    <row r="179" spans="2:51" s="13" customFormat="1" ht="12">
      <c r="B179" s="254"/>
      <c r="C179" s="255"/>
      <c r="D179" s="245" t="s">
        <v>199</v>
      </c>
      <c r="E179" s="256" t="s">
        <v>1</v>
      </c>
      <c r="F179" s="257" t="s">
        <v>83</v>
      </c>
      <c r="G179" s="255"/>
      <c r="H179" s="258">
        <v>1</v>
      </c>
      <c r="I179" s="259"/>
      <c r="J179" s="255"/>
      <c r="K179" s="255"/>
      <c r="L179" s="260"/>
      <c r="M179" s="261"/>
      <c r="N179" s="262"/>
      <c r="O179" s="262"/>
      <c r="P179" s="262"/>
      <c r="Q179" s="262"/>
      <c r="R179" s="262"/>
      <c r="S179" s="262"/>
      <c r="T179" s="263"/>
      <c r="AT179" s="264" t="s">
        <v>199</v>
      </c>
      <c r="AU179" s="264" t="s">
        <v>85</v>
      </c>
      <c r="AV179" s="13" t="s">
        <v>85</v>
      </c>
      <c r="AW179" s="13" t="s">
        <v>32</v>
      </c>
      <c r="AX179" s="13" t="s">
        <v>76</v>
      </c>
      <c r="AY179" s="264" t="s">
        <v>190</v>
      </c>
    </row>
    <row r="180" spans="2:63" s="11" customFormat="1" ht="22.8" customHeight="1">
      <c r="B180" s="214"/>
      <c r="C180" s="215"/>
      <c r="D180" s="216" t="s">
        <v>75</v>
      </c>
      <c r="E180" s="228" t="s">
        <v>4518</v>
      </c>
      <c r="F180" s="228" t="s">
        <v>4519</v>
      </c>
      <c r="G180" s="215"/>
      <c r="H180" s="215"/>
      <c r="I180" s="218"/>
      <c r="J180" s="229">
        <f>BK180</f>
        <v>0</v>
      </c>
      <c r="K180" s="215"/>
      <c r="L180" s="220"/>
      <c r="M180" s="221"/>
      <c r="N180" s="222"/>
      <c r="O180" s="222"/>
      <c r="P180" s="223">
        <f>SUM(P181:P212)</f>
        <v>0</v>
      </c>
      <c r="Q180" s="222"/>
      <c r="R180" s="223">
        <f>SUM(R181:R212)</f>
        <v>0</v>
      </c>
      <c r="S180" s="222"/>
      <c r="T180" s="224">
        <f>SUM(T181:T212)</f>
        <v>0</v>
      </c>
      <c r="AR180" s="225" t="s">
        <v>217</v>
      </c>
      <c r="AT180" s="226" t="s">
        <v>75</v>
      </c>
      <c r="AU180" s="226" t="s">
        <v>83</v>
      </c>
      <c r="AY180" s="225" t="s">
        <v>190</v>
      </c>
      <c r="BK180" s="227">
        <f>SUM(BK181:BK212)</f>
        <v>0</v>
      </c>
    </row>
    <row r="181" spans="2:65" s="1" customFormat="1" ht="16.5" customHeight="1">
      <c r="B181" s="37"/>
      <c r="C181" s="230" t="s">
        <v>233</v>
      </c>
      <c r="D181" s="230" t="s">
        <v>192</v>
      </c>
      <c r="E181" s="231" t="s">
        <v>4520</v>
      </c>
      <c r="F181" s="232" t="s">
        <v>4521</v>
      </c>
      <c r="G181" s="233" t="s">
        <v>4456</v>
      </c>
      <c r="H181" s="234">
        <v>1</v>
      </c>
      <c r="I181" s="235"/>
      <c r="J181" s="236">
        <f>ROUND(I181*H181,2)</f>
        <v>0</v>
      </c>
      <c r="K181" s="232" t="s">
        <v>1</v>
      </c>
      <c r="L181" s="42"/>
      <c r="M181" s="237" t="s">
        <v>1</v>
      </c>
      <c r="N181" s="238" t="s">
        <v>41</v>
      </c>
      <c r="O181" s="85"/>
      <c r="P181" s="239">
        <f>O181*H181</f>
        <v>0</v>
      </c>
      <c r="Q181" s="239">
        <v>0</v>
      </c>
      <c r="R181" s="239">
        <f>Q181*H181</f>
        <v>0</v>
      </c>
      <c r="S181" s="239">
        <v>0</v>
      </c>
      <c r="T181" s="240">
        <f>S181*H181</f>
        <v>0</v>
      </c>
      <c r="AR181" s="241" t="s">
        <v>4457</v>
      </c>
      <c r="AT181" s="241" t="s">
        <v>192</v>
      </c>
      <c r="AU181" s="241" t="s">
        <v>85</v>
      </c>
      <c r="AY181" s="16" t="s">
        <v>190</v>
      </c>
      <c r="BE181" s="242">
        <f>IF(N181="základní",J181,0)</f>
        <v>0</v>
      </c>
      <c r="BF181" s="242">
        <f>IF(N181="snížená",J181,0)</f>
        <v>0</v>
      </c>
      <c r="BG181" s="242">
        <f>IF(N181="zákl. přenesená",J181,0)</f>
        <v>0</v>
      </c>
      <c r="BH181" s="242">
        <f>IF(N181="sníž. přenesená",J181,0)</f>
        <v>0</v>
      </c>
      <c r="BI181" s="242">
        <f>IF(N181="nulová",J181,0)</f>
        <v>0</v>
      </c>
      <c r="BJ181" s="16" t="s">
        <v>83</v>
      </c>
      <c r="BK181" s="242">
        <f>ROUND(I181*H181,2)</f>
        <v>0</v>
      </c>
      <c r="BL181" s="16" t="s">
        <v>4457</v>
      </c>
      <c r="BM181" s="241" t="s">
        <v>4522</v>
      </c>
    </row>
    <row r="182" spans="2:51" s="12" customFormat="1" ht="12">
      <c r="B182" s="243"/>
      <c r="C182" s="244"/>
      <c r="D182" s="245" t="s">
        <v>199</v>
      </c>
      <c r="E182" s="246" t="s">
        <v>1</v>
      </c>
      <c r="F182" s="247" t="s">
        <v>4523</v>
      </c>
      <c r="G182" s="244"/>
      <c r="H182" s="246" t="s">
        <v>1</v>
      </c>
      <c r="I182" s="248"/>
      <c r="J182" s="244"/>
      <c r="K182" s="244"/>
      <c r="L182" s="249"/>
      <c r="M182" s="250"/>
      <c r="N182" s="251"/>
      <c r="O182" s="251"/>
      <c r="P182" s="251"/>
      <c r="Q182" s="251"/>
      <c r="R182" s="251"/>
      <c r="S182" s="251"/>
      <c r="T182" s="252"/>
      <c r="AT182" s="253" t="s">
        <v>199</v>
      </c>
      <c r="AU182" s="253" t="s">
        <v>85</v>
      </c>
      <c r="AV182" s="12" t="s">
        <v>83</v>
      </c>
      <c r="AW182" s="12" t="s">
        <v>32</v>
      </c>
      <c r="AX182" s="12" t="s">
        <v>76</v>
      </c>
      <c r="AY182" s="253" t="s">
        <v>190</v>
      </c>
    </row>
    <row r="183" spans="2:51" s="12" customFormat="1" ht="12">
      <c r="B183" s="243"/>
      <c r="C183" s="244"/>
      <c r="D183" s="245" t="s">
        <v>199</v>
      </c>
      <c r="E183" s="246" t="s">
        <v>1</v>
      </c>
      <c r="F183" s="247" t="s">
        <v>4524</v>
      </c>
      <c r="G183" s="244"/>
      <c r="H183" s="246" t="s">
        <v>1</v>
      </c>
      <c r="I183" s="248"/>
      <c r="J183" s="244"/>
      <c r="K183" s="244"/>
      <c r="L183" s="249"/>
      <c r="M183" s="250"/>
      <c r="N183" s="251"/>
      <c r="O183" s="251"/>
      <c r="P183" s="251"/>
      <c r="Q183" s="251"/>
      <c r="R183" s="251"/>
      <c r="S183" s="251"/>
      <c r="T183" s="252"/>
      <c r="AT183" s="253" t="s">
        <v>199</v>
      </c>
      <c r="AU183" s="253" t="s">
        <v>85</v>
      </c>
      <c r="AV183" s="12" t="s">
        <v>83</v>
      </c>
      <c r="AW183" s="12" t="s">
        <v>32</v>
      </c>
      <c r="AX183" s="12" t="s">
        <v>76</v>
      </c>
      <c r="AY183" s="253" t="s">
        <v>190</v>
      </c>
    </row>
    <row r="184" spans="2:51" s="12" customFormat="1" ht="12">
      <c r="B184" s="243"/>
      <c r="C184" s="244"/>
      <c r="D184" s="245" t="s">
        <v>199</v>
      </c>
      <c r="E184" s="246" t="s">
        <v>1</v>
      </c>
      <c r="F184" s="247" t="s">
        <v>4525</v>
      </c>
      <c r="G184" s="244"/>
      <c r="H184" s="246" t="s">
        <v>1</v>
      </c>
      <c r="I184" s="248"/>
      <c r="J184" s="244"/>
      <c r="K184" s="244"/>
      <c r="L184" s="249"/>
      <c r="M184" s="250"/>
      <c r="N184" s="251"/>
      <c r="O184" s="251"/>
      <c r="P184" s="251"/>
      <c r="Q184" s="251"/>
      <c r="R184" s="251"/>
      <c r="S184" s="251"/>
      <c r="T184" s="252"/>
      <c r="AT184" s="253" t="s">
        <v>199</v>
      </c>
      <c r="AU184" s="253" t="s">
        <v>85</v>
      </c>
      <c r="AV184" s="12" t="s">
        <v>83</v>
      </c>
      <c r="AW184" s="12" t="s">
        <v>32</v>
      </c>
      <c r="AX184" s="12" t="s">
        <v>76</v>
      </c>
      <c r="AY184" s="253" t="s">
        <v>190</v>
      </c>
    </row>
    <row r="185" spans="2:51" s="12" customFormat="1" ht="12">
      <c r="B185" s="243"/>
      <c r="C185" s="244"/>
      <c r="D185" s="245" t="s">
        <v>199</v>
      </c>
      <c r="E185" s="246" t="s">
        <v>1</v>
      </c>
      <c r="F185" s="247" t="s">
        <v>4526</v>
      </c>
      <c r="G185" s="244"/>
      <c r="H185" s="246" t="s">
        <v>1</v>
      </c>
      <c r="I185" s="248"/>
      <c r="J185" s="244"/>
      <c r="K185" s="244"/>
      <c r="L185" s="249"/>
      <c r="M185" s="250"/>
      <c r="N185" s="251"/>
      <c r="O185" s="251"/>
      <c r="P185" s="251"/>
      <c r="Q185" s="251"/>
      <c r="R185" s="251"/>
      <c r="S185" s="251"/>
      <c r="T185" s="252"/>
      <c r="AT185" s="253" t="s">
        <v>199</v>
      </c>
      <c r="AU185" s="253" t="s">
        <v>85</v>
      </c>
      <c r="AV185" s="12" t="s">
        <v>83</v>
      </c>
      <c r="AW185" s="12" t="s">
        <v>32</v>
      </c>
      <c r="AX185" s="12" t="s">
        <v>76</v>
      </c>
      <c r="AY185" s="253" t="s">
        <v>190</v>
      </c>
    </row>
    <row r="186" spans="2:51" s="13" customFormat="1" ht="12">
      <c r="B186" s="254"/>
      <c r="C186" s="255"/>
      <c r="D186" s="245" t="s">
        <v>199</v>
      </c>
      <c r="E186" s="256" t="s">
        <v>1</v>
      </c>
      <c r="F186" s="257" t="s">
        <v>83</v>
      </c>
      <c r="G186" s="255"/>
      <c r="H186" s="258">
        <v>1</v>
      </c>
      <c r="I186" s="259"/>
      <c r="J186" s="255"/>
      <c r="K186" s="255"/>
      <c r="L186" s="260"/>
      <c r="M186" s="261"/>
      <c r="N186" s="262"/>
      <c r="O186" s="262"/>
      <c r="P186" s="262"/>
      <c r="Q186" s="262"/>
      <c r="R186" s="262"/>
      <c r="S186" s="262"/>
      <c r="T186" s="263"/>
      <c r="AT186" s="264" t="s">
        <v>199</v>
      </c>
      <c r="AU186" s="264" t="s">
        <v>85</v>
      </c>
      <c r="AV186" s="13" t="s">
        <v>85</v>
      </c>
      <c r="AW186" s="13" t="s">
        <v>32</v>
      </c>
      <c r="AX186" s="13" t="s">
        <v>76</v>
      </c>
      <c r="AY186" s="264" t="s">
        <v>190</v>
      </c>
    </row>
    <row r="187" spans="2:65" s="1" customFormat="1" ht="16.5" customHeight="1">
      <c r="B187" s="37"/>
      <c r="C187" s="230" t="s">
        <v>238</v>
      </c>
      <c r="D187" s="230" t="s">
        <v>192</v>
      </c>
      <c r="E187" s="231" t="s">
        <v>4527</v>
      </c>
      <c r="F187" s="232" t="s">
        <v>4528</v>
      </c>
      <c r="G187" s="233" t="s">
        <v>4456</v>
      </c>
      <c r="H187" s="234">
        <v>1</v>
      </c>
      <c r="I187" s="235"/>
      <c r="J187" s="236">
        <f>ROUND(I187*H187,2)</f>
        <v>0</v>
      </c>
      <c r="K187" s="232" t="s">
        <v>1</v>
      </c>
      <c r="L187" s="42"/>
      <c r="M187" s="237" t="s">
        <v>1</v>
      </c>
      <c r="N187" s="238" t="s">
        <v>41</v>
      </c>
      <c r="O187" s="85"/>
      <c r="P187" s="239">
        <f>O187*H187</f>
        <v>0</v>
      </c>
      <c r="Q187" s="239">
        <v>0</v>
      </c>
      <c r="R187" s="239">
        <f>Q187*H187</f>
        <v>0</v>
      </c>
      <c r="S187" s="239">
        <v>0</v>
      </c>
      <c r="T187" s="240">
        <f>S187*H187</f>
        <v>0</v>
      </c>
      <c r="AR187" s="241" t="s">
        <v>4457</v>
      </c>
      <c r="AT187" s="241" t="s">
        <v>192</v>
      </c>
      <c r="AU187" s="241" t="s">
        <v>85</v>
      </c>
      <c r="AY187" s="16" t="s">
        <v>190</v>
      </c>
      <c r="BE187" s="242">
        <f>IF(N187="základní",J187,0)</f>
        <v>0</v>
      </c>
      <c r="BF187" s="242">
        <f>IF(N187="snížená",J187,0)</f>
        <v>0</v>
      </c>
      <c r="BG187" s="242">
        <f>IF(N187="zákl. přenesená",J187,0)</f>
        <v>0</v>
      </c>
      <c r="BH187" s="242">
        <f>IF(N187="sníž. přenesená",J187,0)</f>
        <v>0</v>
      </c>
      <c r="BI187" s="242">
        <f>IF(N187="nulová",J187,0)</f>
        <v>0</v>
      </c>
      <c r="BJ187" s="16" t="s">
        <v>83</v>
      </c>
      <c r="BK187" s="242">
        <f>ROUND(I187*H187,2)</f>
        <v>0</v>
      </c>
      <c r="BL187" s="16" t="s">
        <v>4457</v>
      </c>
      <c r="BM187" s="241" t="s">
        <v>4529</v>
      </c>
    </row>
    <row r="188" spans="2:51" s="12" customFormat="1" ht="12">
      <c r="B188" s="243"/>
      <c r="C188" s="244"/>
      <c r="D188" s="245" t="s">
        <v>199</v>
      </c>
      <c r="E188" s="246" t="s">
        <v>1</v>
      </c>
      <c r="F188" s="247" t="s">
        <v>4530</v>
      </c>
      <c r="G188" s="244"/>
      <c r="H188" s="246" t="s">
        <v>1</v>
      </c>
      <c r="I188" s="248"/>
      <c r="J188" s="244"/>
      <c r="K188" s="244"/>
      <c r="L188" s="249"/>
      <c r="M188" s="250"/>
      <c r="N188" s="251"/>
      <c r="O188" s="251"/>
      <c r="P188" s="251"/>
      <c r="Q188" s="251"/>
      <c r="R188" s="251"/>
      <c r="S188" s="251"/>
      <c r="T188" s="252"/>
      <c r="AT188" s="253" t="s">
        <v>199</v>
      </c>
      <c r="AU188" s="253" t="s">
        <v>85</v>
      </c>
      <c r="AV188" s="12" t="s">
        <v>83</v>
      </c>
      <c r="AW188" s="12" t="s">
        <v>32</v>
      </c>
      <c r="AX188" s="12" t="s">
        <v>76</v>
      </c>
      <c r="AY188" s="253" t="s">
        <v>190</v>
      </c>
    </row>
    <row r="189" spans="2:51" s="12" customFormat="1" ht="12">
      <c r="B189" s="243"/>
      <c r="C189" s="244"/>
      <c r="D189" s="245" t="s">
        <v>199</v>
      </c>
      <c r="E189" s="246" t="s">
        <v>1</v>
      </c>
      <c r="F189" s="247" t="s">
        <v>4531</v>
      </c>
      <c r="G189" s="244"/>
      <c r="H189" s="246" t="s">
        <v>1</v>
      </c>
      <c r="I189" s="248"/>
      <c r="J189" s="244"/>
      <c r="K189" s="244"/>
      <c r="L189" s="249"/>
      <c r="M189" s="250"/>
      <c r="N189" s="251"/>
      <c r="O189" s="251"/>
      <c r="P189" s="251"/>
      <c r="Q189" s="251"/>
      <c r="R189" s="251"/>
      <c r="S189" s="251"/>
      <c r="T189" s="252"/>
      <c r="AT189" s="253" t="s">
        <v>199</v>
      </c>
      <c r="AU189" s="253" t="s">
        <v>85</v>
      </c>
      <c r="AV189" s="12" t="s">
        <v>83</v>
      </c>
      <c r="AW189" s="12" t="s">
        <v>32</v>
      </c>
      <c r="AX189" s="12" t="s">
        <v>76</v>
      </c>
      <c r="AY189" s="253" t="s">
        <v>190</v>
      </c>
    </row>
    <row r="190" spans="2:51" s="13" customFormat="1" ht="12">
      <c r="B190" s="254"/>
      <c r="C190" s="255"/>
      <c r="D190" s="245" t="s">
        <v>199</v>
      </c>
      <c r="E190" s="256" t="s">
        <v>1</v>
      </c>
      <c r="F190" s="257" t="s">
        <v>83</v>
      </c>
      <c r="G190" s="255"/>
      <c r="H190" s="258">
        <v>1</v>
      </c>
      <c r="I190" s="259"/>
      <c r="J190" s="255"/>
      <c r="K190" s="255"/>
      <c r="L190" s="260"/>
      <c r="M190" s="261"/>
      <c r="N190" s="262"/>
      <c r="O190" s="262"/>
      <c r="P190" s="262"/>
      <c r="Q190" s="262"/>
      <c r="R190" s="262"/>
      <c r="S190" s="262"/>
      <c r="T190" s="263"/>
      <c r="AT190" s="264" t="s">
        <v>199</v>
      </c>
      <c r="AU190" s="264" t="s">
        <v>85</v>
      </c>
      <c r="AV190" s="13" t="s">
        <v>85</v>
      </c>
      <c r="AW190" s="13" t="s">
        <v>32</v>
      </c>
      <c r="AX190" s="13" t="s">
        <v>76</v>
      </c>
      <c r="AY190" s="264" t="s">
        <v>190</v>
      </c>
    </row>
    <row r="191" spans="2:65" s="1" customFormat="1" ht="16.5" customHeight="1">
      <c r="B191" s="37"/>
      <c r="C191" s="230" t="s">
        <v>242</v>
      </c>
      <c r="D191" s="230" t="s">
        <v>192</v>
      </c>
      <c r="E191" s="231" t="s">
        <v>4532</v>
      </c>
      <c r="F191" s="232" t="s">
        <v>4533</v>
      </c>
      <c r="G191" s="233" t="s">
        <v>4456</v>
      </c>
      <c r="H191" s="234">
        <v>1</v>
      </c>
      <c r="I191" s="235"/>
      <c r="J191" s="236">
        <f>ROUND(I191*H191,2)</f>
        <v>0</v>
      </c>
      <c r="K191" s="232" t="s">
        <v>1</v>
      </c>
      <c r="L191" s="42"/>
      <c r="M191" s="237" t="s">
        <v>1</v>
      </c>
      <c r="N191" s="238" t="s">
        <v>41</v>
      </c>
      <c r="O191" s="85"/>
      <c r="P191" s="239">
        <f>O191*H191</f>
        <v>0</v>
      </c>
      <c r="Q191" s="239">
        <v>0</v>
      </c>
      <c r="R191" s="239">
        <f>Q191*H191</f>
        <v>0</v>
      </c>
      <c r="S191" s="239">
        <v>0</v>
      </c>
      <c r="T191" s="240">
        <f>S191*H191</f>
        <v>0</v>
      </c>
      <c r="AR191" s="241" t="s">
        <v>4457</v>
      </c>
      <c r="AT191" s="241" t="s">
        <v>192</v>
      </c>
      <c r="AU191" s="241" t="s">
        <v>85</v>
      </c>
      <c r="AY191" s="16" t="s">
        <v>190</v>
      </c>
      <c r="BE191" s="242">
        <f>IF(N191="základní",J191,0)</f>
        <v>0</v>
      </c>
      <c r="BF191" s="242">
        <f>IF(N191="snížená",J191,0)</f>
        <v>0</v>
      </c>
      <c r="BG191" s="242">
        <f>IF(N191="zákl. přenesená",J191,0)</f>
        <v>0</v>
      </c>
      <c r="BH191" s="242">
        <f>IF(N191="sníž. přenesená",J191,0)</f>
        <v>0</v>
      </c>
      <c r="BI191" s="242">
        <f>IF(N191="nulová",J191,0)</f>
        <v>0</v>
      </c>
      <c r="BJ191" s="16" t="s">
        <v>83</v>
      </c>
      <c r="BK191" s="242">
        <f>ROUND(I191*H191,2)</f>
        <v>0</v>
      </c>
      <c r="BL191" s="16" t="s">
        <v>4457</v>
      </c>
      <c r="BM191" s="241" t="s">
        <v>4534</v>
      </c>
    </row>
    <row r="192" spans="2:51" s="12" customFormat="1" ht="12">
      <c r="B192" s="243"/>
      <c r="C192" s="244"/>
      <c r="D192" s="245" t="s">
        <v>199</v>
      </c>
      <c r="E192" s="246" t="s">
        <v>1</v>
      </c>
      <c r="F192" s="247" t="s">
        <v>4535</v>
      </c>
      <c r="G192" s="244"/>
      <c r="H192" s="246" t="s">
        <v>1</v>
      </c>
      <c r="I192" s="248"/>
      <c r="J192" s="244"/>
      <c r="K192" s="244"/>
      <c r="L192" s="249"/>
      <c r="M192" s="250"/>
      <c r="N192" s="251"/>
      <c r="O192" s="251"/>
      <c r="P192" s="251"/>
      <c r="Q192" s="251"/>
      <c r="R192" s="251"/>
      <c r="S192" s="251"/>
      <c r="T192" s="252"/>
      <c r="AT192" s="253" t="s">
        <v>199</v>
      </c>
      <c r="AU192" s="253" t="s">
        <v>85</v>
      </c>
      <c r="AV192" s="12" t="s">
        <v>83</v>
      </c>
      <c r="AW192" s="12" t="s">
        <v>32</v>
      </c>
      <c r="AX192" s="12" t="s">
        <v>76</v>
      </c>
      <c r="AY192" s="253" t="s">
        <v>190</v>
      </c>
    </row>
    <row r="193" spans="2:51" s="12" customFormat="1" ht="12">
      <c r="B193" s="243"/>
      <c r="C193" s="244"/>
      <c r="D193" s="245" t="s">
        <v>199</v>
      </c>
      <c r="E193" s="246" t="s">
        <v>1</v>
      </c>
      <c r="F193" s="247" t="s">
        <v>4536</v>
      </c>
      <c r="G193" s="244"/>
      <c r="H193" s="246" t="s">
        <v>1</v>
      </c>
      <c r="I193" s="248"/>
      <c r="J193" s="244"/>
      <c r="K193" s="244"/>
      <c r="L193" s="249"/>
      <c r="M193" s="250"/>
      <c r="N193" s="251"/>
      <c r="O193" s="251"/>
      <c r="P193" s="251"/>
      <c r="Q193" s="251"/>
      <c r="R193" s="251"/>
      <c r="S193" s="251"/>
      <c r="T193" s="252"/>
      <c r="AT193" s="253" t="s">
        <v>199</v>
      </c>
      <c r="AU193" s="253" t="s">
        <v>85</v>
      </c>
      <c r="AV193" s="12" t="s">
        <v>83</v>
      </c>
      <c r="AW193" s="12" t="s">
        <v>32</v>
      </c>
      <c r="AX193" s="12" t="s">
        <v>76</v>
      </c>
      <c r="AY193" s="253" t="s">
        <v>190</v>
      </c>
    </row>
    <row r="194" spans="2:51" s="13" customFormat="1" ht="12">
      <c r="B194" s="254"/>
      <c r="C194" s="255"/>
      <c r="D194" s="245" t="s">
        <v>199</v>
      </c>
      <c r="E194" s="256" t="s">
        <v>1</v>
      </c>
      <c r="F194" s="257" t="s">
        <v>83</v>
      </c>
      <c r="G194" s="255"/>
      <c r="H194" s="258">
        <v>1</v>
      </c>
      <c r="I194" s="259"/>
      <c r="J194" s="255"/>
      <c r="K194" s="255"/>
      <c r="L194" s="260"/>
      <c r="M194" s="261"/>
      <c r="N194" s="262"/>
      <c r="O194" s="262"/>
      <c r="P194" s="262"/>
      <c r="Q194" s="262"/>
      <c r="R194" s="262"/>
      <c r="S194" s="262"/>
      <c r="T194" s="263"/>
      <c r="AT194" s="264" t="s">
        <v>199</v>
      </c>
      <c r="AU194" s="264" t="s">
        <v>85</v>
      </c>
      <c r="AV194" s="13" t="s">
        <v>85</v>
      </c>
      <c r="AW194" s="13" t="s">
        <v>32</v>
      </c>
      <c r="AX194" s="13" t="s">
        <v>76</v>
      </c>
      <c r="AY194" s="264" t="s">
        <v>190</v>
      </c>
    </row>
    <row r="195" spans="2:65" s="1" customFormat="1" ht="16.5" customHeight="1">
      <c r="B195" s="37"/>
      <c r="C195" s="230" t="s">
        <v>248</v>
      </c>
      <c r="D195" s="230" t="s">
        <v>192</v>
      </c>
      <c r="E195" s="231" t="s">
        <v>4537</v>
      </c>
      <c r="F195" s="232" t="s">
        <v>4538</v>
      </c>
      <c r="G195" s="233" t="s">
        <v>4456</v>
      </c>
      <c r="H195" s="234">
        <v>1</v>
      </c>
      <c r="I195" s="235"/>
      <c r="J195" s="236">
        <f>ROUND(I195*H195,2)</f>
        <v>0</v>
      </c>
      <c r="K195" s="232" t="s">
        <v>1</v>
      </c>
      <c r="L195" s="42"/>
      <c r="M195" s="237" t="s">
        <v>1</v>
      </c>
      <c r="N195" s="238" t="s">
        <v>41</v>
      </c>
      <c r="O195" s="85"/>
      <c r="P195" s="239">
        <f>O195*H195</f>
        <v>0</v>
      </c>
      <c r="Q195" s="239">
        <v>0</v>
      </c>
      <c r="R195" s="239">
        <f>Q195*H195</f>
        <v>0</v>
      </c>
      <c r="S195" s="239">
        <v>0</v>
      </c>
      <c r="T195" s="240">
        <f>S195*H195</f>
        <v>0</v>
      </c>
      <c r="AR195" s="241" t="s">
        <v>4457</v>
      </c>
      <c r="AT195" s="241" t="s">
        <v>192</v>
      </c>
      <c r="AU195" s="241" t="s">
        <v>85</v>
      </c>
      <c r="AY195" s="16" t="s">
        <v>190</v>
      </c>
      <c r="BE195" s="242">
        <f>IF(N195="základní",J195,0)</f>
        <v>0</v>
      </c>
      <c r="BF195" s="242">
        <f>IF(N195="snížená",J195,0)</f>
        <v>0</v>
      </c>
      <c r="BG195" s="242">
        <f>IF(N195="zákl. přenesená",J195,0)</f>
        <v>0</v>
      </c>
      <c r="BH195" s="242">
        <f>IF(N195="sníž. přenesená",J195,0)</f>
        <v>0</v>
      </c>
      <c r="BI195" s="242">
        <f>IF(N195="nulová",J195,0)</f>
        <v>0</v>
      </c>
      <c r="BJ195" s="16" t="s">
        <v>83</v>
      </c>
      <c r="BK195" s="242">
        <f>ROUND(I195*H195,2)</f>
        <v>0</v>
      </c>
      <c r="BL195" s="16" t="s">
        <v>4457</v>
      </c>
      <c r="BM195" s="241" t="s">
        <v>4539</v>
      </c>
    </row>
    <row r="196" spans="2:51" s="12" customFormat="1" ht="12">
      <c r="B196" s="243"/>
      <c r="C196" s="244"/>
      <c r="D196" s="245" t="s">
        <v>199</v>
      </c>
      <c r="E196" s="246" t="s">
        <v>1</v>
      </c>
      <c r="F196" s="247" t="s">
        <v>4540</v>
      </c>
      <c r="G196" s="244"/>
      <c r="H196" s="246" t="s">
        <v>1</v>
      </c>
      <c r="I196" s="248"/>
      <c r="J196" s="244"/>
      <c r="K196" s="244"/>
      <c r="L196" s="249"/>
      <c r="M196" s="250"/>
      <c r="N196" s="251"/>
      <c r="O196" s="251"/>
      <c r="P196" s="251"/>
      <c r="Q196" s="251"/>
      <c r="R196" s="251"/>
      <c r="S196" s="251"/>
      <c r="T196" s="252"/>
      <c r="AT196" s="253" t="s">
        <v>199</v>
      </c>
      <c r="AU196" s="253" t="s">
        <v>85</v>
      </c>
      <c r="AV196" s="12" t="s">
        <v>83</v>
      </c>
      <c r="AW196" s="12" t="s">
        <v>32</v>
      </c>
      <c r="AX196" s="12" t="s">
        <v>76</v>
      </c>
      <c r="AY196" s="253" t="s">
        <v>190</v>
      </c>
    </row>
    <row r="197" spans="2:51" s="12" customFormat="1" ht="12">
      <c r="B197" s="243"/>
      <c r="C197" s="244"/>
      <c r="D197" s="245" t="s">
        <v>199</v>
      </c>
      <c r="E197" s="246" t="s">
        <v>1</v>
      </c>
      <c r="F197" s="247" t="s">
        <v>4541</v>
      </c>
      <c r="G197" s="244"/>
      <c r="H197" s="246" t="s">
        <v>1</v>
      </c>
      <c r="I197" s="248"/>
      <c r="J197" s="244"/>
      <c r="K197" s="244"/>
      <c r="L197" s="249"/>
      <c r="M197" s="250"/>
      <c r="N197" s="251"/>
      <c r="O197" s="251"/>
      <c r="P197" s="251"/>
      <c r="Q197" s="251"/>
      <c r="R197" s="251"/>
      <c r="S197" s="251"/>
      <c r="T197" s="252"/>
      <c r="AT197" s="253" t="s">
        <v>199</v>
      </c>
      <c r="AU197" s="253" t="s">
        <v>85</v>
      </c>
      <c r="AV197" s="12" t="s">
        <v>83</v>
      </c>
      <c r="AW197" s="12" t="s">
        <v>32</v>
      </c>
      <c r="AX197" s="12" t="s">
        <v>76</v>
      </c>
      <c r="AY197" s="253" t="s">
        <v>190</v>
      </c>
    </row>
    <row r="198" spans="2:51" s="13" customFormat="1" ht="12">
      <c r="B198" s="254"/>
      <c r="C198" s="255"/>
      <c r="D198" s="245" t="s">
        <v>199</v>
      </c>
      <c r="E198" s="256" t="s">
        <v>1</v>
      </c>
      <c r="F198" s="257" t="s">
        <v>83</v>
      </c>
      <c r="G198" s="255"/>
      <c r="H198" s="258">
        <v>1</v>
      </c>
      <c r="I198" s="259"/>
      <c r="J198" s="255"/>
      <c r="K198" s="255"/>
      <c r="L198" s="260"/>
      <c r="M198" s="261"/>
      <c r="N198" s="262"/>
      <c r="O198" s="262"/>
      <c r="P198" s="262"/>
      <c r="Q198" s="262"/>
      <c r="R198" s="262"/>
      <c r="S198" s="262"/>
      <c r="T198" s="263"/>
      <c r="AT198" s="264" t="s">
        <v>199</v>
      </c>
      <c r="AU198" s="264" t="s">
        <v>85</v>
      </c>
      <c r="AV198" s="13" t="s">
        <v>85</v>
      </c>
      <c r="AW198" s="13" t="s">
        <v>32</v>
      </c>
      <c r="AX198" s="13" t="s">
        <v>76</v>
      </c>
      <c r="AY198" s="264" t="s">
        <v>190</v>
      </c>
    </row>
    <row r="199" spans="2:65" s="1" customFormat="1" ht="16.5" customHeight="1">
      <c r="B199" s="37"/>
      <c r="C199" s="230" t="s">
        <v>252</v>
      </c>
      <c r="D199" s="230" t="s">
        <v>192</v>
      </c>
      <c r="E199" s="231" t="s">
        <v>4542</v>
      </c>
      <c r="F199" s="232" t="s">
        <v>4543</v>
      </c>
      <c r="G199" s="233" t="s">
        <v>4456</v>
      </c>
      <c r="H199" s="234">
        <v>1</v>
      </c>
      <c r="I199" s="235"/>
      <c r="J199" s="236">
        <f>ROUND(I199*H199,2)</f>
        <v>0</v>
      </c>
      <c r="K199" s="232" t="s">
        <v>1</v>
      </c>
      <c r="L199" s="42"/>
      <c r="M199" s="237" t="s">
        <v>1</v>
      </c>
      <c r="N199" s="238" t="s">
        <v>41</v>
      </c>
      <c r="O199" s="85"/>
      <c r="P199" s="239">
        <f>O199*H199</f>
        <v>0</v>
      </c>
      <c r="Q199" s="239">
        <v>0</v>
      </c>
      <c r="R199" s="239">
        <f>Q199*H199</f>
        <v>0</v>
      </c>
      <c r="S199" s="239">
        <v>0</v>
      </c>
      <c r="T199" s="240">
        <f>S199*H199</f>
        <v>0</v>
      </c>
      <c r="AR199" s="241" t="s">
        <v>4457</v>
      </c>
      <c r="AT199" s="241" t="s">
        <v>192</v>
      </c>
      <c r="AU199" s="241" t="s">
        <v>85</v>
      </c>
      <c r="AY199" s="16" t="s">
        <v>190</v>
      </c>
      <c r="BE199" s="242">
        <f>IF(N199="základní",J199,0)</f>
        <v>0</v>
      </c>
      <c r="BF199" s="242">
        <f>IF(N199="snížená",J199,0)</f>
        <v>0</v>
      </c>
      <c r="BG199" s="242">
        <f>IF(N199="zákl. přenesená",J199,0)</f>
        <v>0</v>
      </c>
      <c r="BH199" s="242">
        <f>IF(N199="sníž. přenesená",J199,0)</f>
        <v>0</v>
      </c>
      <c r="BI199" s="242">
        <f>IF(N199="nulová",J199,0)</f>
        <v>0</v>
      </c>
      <c r="BJ199" s="16" t="s">
        <v>83</v>
      </c>
      <c r="BK199" s="242">
        <f>ROUND(I199*H199,2)</f>
        <v>0</v>
      </c>
      <c r="BL199" s="16" t="s">
        <v>4457</v>
      </c>
      <c r="BM199" s="241" t="s">
        <v>4544</v>
      </c>
    </row>
    <row r="200" spans="2:51" s="13" customFormat="1" ht="12">
      <c r="B200" s="254"/>
      <c r="C200" s="255"/>
      <c r="D200" s="245" t="s">
        <v>199</v>
      </c>
      <c r="E200" s="256" t="s">
        <v>1</v>
      </c>
      <c r="F200" s="257" t="s">
        <v>83</v>
      </c>
      <c r="G200" s="255"/>
      <c r="H200" s="258">
        <v>1</v>
      </c>
      <c r="I200" s="259"/>
      <c r="J200" s="255"/>
      <c r="K200" s="255"/>
      <c r="L200" s="260"/>
      <c r="M200" s="261"/>
      <c r="N200" s="262"/>
      <c r="O200" s="262"/>
      <c r="P200" s="262"/>
      <c r="Q200" s="262"/>
      <c r="R200" s="262"/>
      <c r="S200" s="262"/>
      <c r="T200" s="263"/>
      <c r="AT200" s="264" t="s">
        <v>199</v>
      </c>
      <c r="AU200" s="264" t="s">
        <v>85</v>
      </c>
      <c r="AV200" s="13" t="s">
        <v>85</v>
      </c>
      <c r="AW200" s="13" t="s">
        <v>32</v>
      </c>
      <c r="AX200" s="13" t="s">
        <v>76</v>
      </c>
      <c r="AY200" s="264" t="s">
        <v>190</v>
      </c>
    </row>
    <row r="201" spans="2:65" s="1" customFormat="1" ht="16.5" customHeight="1">
      <c r="B201" s="37"/>
      <c r="C201" s="230" t="s">
        <v>261</v>
      </c>
      <c r="D201" s="230" t="s">
        <v>192</v>
      </c>
      <c r="E201" s="231" t="s">
        <v>4545</v>
      </c>
      <c r="F201" s="232" t="s">
        <v>4546</v>
      </c>
      <c r="G201" s="233" t="s">
        <v>4456</v>
      </c>
      <c r="H201" s="234">
        <v>1</v>
      </c>
      <c r="I201" s="235"/>
      <c r="J201" s="236">
        <f>ROUND(I201*H201,2)</f>
        <v>0</v>
      </c>
      <c r="K201" s="232" t="s">
        <v>1</v>
      </c>
      <c r="L201" s="42"/>
      <c r="M201" s="237" t="s">
        <v>1</v>
      </c>
      <c r="N201" s="238" t="s">
        <v>41</v>
      </c>
      <c r="O201" s="85"/>
      <c r="P201" s="239">
        <f>O201*H201</f>
        <v>0</v>
      </c>
      <c r="Q201" s="239">
        <v>0</v>
      </c>
      <c r="R201" s="239">
        <f>Q201*H201</f>
        <v>0</v>
      </c>
      <c r="S201" s="239">
        <v>0</v>
      </c>
      <c r="T201" s="240">
        <f>S201*H201</f>
        <v>0</v>
      </c>
      <c r="AR201" s="241" t="s">
        <v>4457</v>
      </c>
      <c r="AT201" s="241" t="s">
        <v>192</v>
      </c>
      <c r="AU201" s="241" t="s">
        <v>85</v>
      </c>
      <c r="AY201" s="16" t="s">
        <v>190</v>
      </c>
      <c r="BE201" s="242">
        <f>IF(N201="základní",J201,0)</f>
        <v>0</v>
      </c>
      <c r="BF201" s="242">
        <f>IF(N201="snížená",J201,0)</f>
        <v>0</v>
      </c>
      <c r="BG201" s="242">
        <f>IF(N201="zákl. přenesená",J201,0)</f>
        <v>0</v>
      </c>
      <c r="BH201" s="242">
        <f>IF(N201="sníž. přenesená",J201,0)</f>
        <v>0</v>
      </c>
      <c r="BI201" s="242">
        <f>IF(N201="nulová",J201,0)</f>
        <v>0</v>
      </c>
      <c r="BJ201" s="16" t="s">
        <v>83</v>
      </c>
      <c r="BK201" s="242">
        <f>ROUND(I201*H201,2)</f>
        <v>0</v>
      </c>
      <c r="BL201" s="16" t="s">
        <v>4457</v>
      </c>
      <c r="BM201" s="241" t="s">
        <v>4547</v>
      </c>
    </row>
    <row r="202" spans="2:51" s="12" customFormat="1" ht="12">
      <c r="B202" s="243"/>
      <c r="C202" s="244"/>
      <c r="D202" s="245" t="s">
        <v>199</v>
      </c>
      <c r="E202" s="246" t="s">
        <v>1</v>
      </c>
      <c r="F202" s="247" t="s">
        <v>4548</v>
      </c>
      <c r="G202" s="244"/>
      <c r="H202" s="246" t="s">
        <v>1</v>
      </c>
      <c r="I202" s="248"/>
      <c r="J202" s="244"/>
      <c r="K202" s="244"/>
      <c r="L202" s="249"/>
      <c r="M202" s="250"/>
      <c r="N202" s="251"/>
      <c r="O202" s="251"/>
      <c r="P202" s="251"/>
      <c r="Q202" s="251"/>
      <c r="R202" s="251"/>
      <c r="S202" s="251"/>
      <c r="T202" s="252"/>
      <c r="AT202" s="253" t="s">
        <v>199</v>
      </c>
      <c r="AU202" s="253" t="s">
        <v>85</v>
      </c>
      <c r="AV202" s="12" t="s">
        <v>83</v>
      </c>
      <c r="AW202" s="12" t="s">
        <v>32</v>
      </c>
      <c r="AX202" s="12" t="s">
        <v>76</v>
      </c>
      <c r="AY202" s="253" t="s">
        <v>190</v>
      </c>
    </row>
    <row r="203" spans="2:51" s="12" customFormat="1" ht="12">
      <c r="B203" s="243"/>
      <c r="C203" s="244"/>
      <c r="D203" s="245" t="s">
        <v>199</v>
      </c>
      <c r="E203" s="246" t="s">
        <v>1</v>
      </c>
      <c r="F203" s="247" t="s">
        <v>4549</v>
      </c>
      <c r="G203" s="244"/>
      <c r="H203" s="246" t="s">
        <v>1</v>
      </c>
      <c r="I203" s="248"/>
      <c r="J203" s="244"/>
      <c r="K203" s="244"/>
      <c r="L203" s="249"/>
      <c r="M203" s="250"/>
      <c r="N203" s="251"/>
      <c r="O203" s="251"/>
      <c r="P203" s="251"/>
      <c r="Q203" s="251"/>
      <c r="R203" s="251"/>
      <c r="S203" s="251"/>
      <c r="T203" s="252"/>
      <c r="AT203" s="253" t="s">
        <v>199</v>
      </c>
      <c r="AU203" s="253" t="s">
        <v>85</v>
      </c>
      <c r="AV203" s="12" t="s">
        <v>83</v>
      </c>
      <c r="AW203" s="12" t="s">
        <v>32</v>
      </c>
      <c r="AX203" s="12" t="s">
        <v>76</v>
      </c>
      <c r="AY203" s="253" t="s">
        <v>190</v>
      </c>
    </row>
    <row r="204" spans="2:51" s="12" customFormat="1" ht="12">
      <c r="B204" s="243"/>
      <c r="C204" s="244"/>
      <c r="D204" s="245" t="s">
        <v>199</v>
      </c>
      <c r="E204" s="246" t="s">
        <v>1</v>
      </c>
      <c r="F204" s="247" t="s">
        <v>344</v>
      </c>
      <c r="G204" s="244"/>
      <c r="H204" s="246" t="s">
        <v>1</v>
      </c>
      <c r="I204" s="248"/>
      <c r="J204" s="244"/>
      <c r="K204" s="244"/>
      <c r="L204" s="249"/>
      <c r="M204" s="250"/>
      <c r="N204" s="251"/>
      <c r="O204" s="251"/>
      <c r="P204" s="251"/>
      <c r="Q204" s="251"/>
      <c r="R204" s="251"/>
      <c r="S204" s="251"/>
      <c r="T204" s="252"/>
      <c r="AT204" s="253" t="s">
        <v>199</v>
      </c>
      <c r="AU204" s="253" t="s">
        <v>85</v>
      </c>
      <c r="AV204" s="12" t="s">
        <v>83</v>
      </c>
      <c r="AW204" s="12" t="s">
        <v>32</v>
      </c>
      <c r="AX204" s="12" t="s">
        <v>76</v>
      </c>
      <c r="AY204" s="253" t="s">
        <v>190</v>
      </c>
    </row>
    <row r="205" spans="2:51" s="12" customFormat="1" ht="12">
      <c r="B205" s="243"/>
      <c r="C205" s="244"/>
      <c r="D205" s="245" t="s">
        <v>199</v>
      </c>
      <c r="E205" s="246" t="s">
        <v>1</v>
      </c>
      <c r="F205" s="247" t="s">
        <v>4550</v>
      </c>
      <c r="G205" s="244"/>
      <c r="H205" s="246" t="s">
        <v>1</v>
      </c>
      <c r="I205" s="248"/>
      <c r="J205" s="244"/>
      <c r="K205" s="244"/>
      <c r="L205" s="249"/>
      <c r="M205" s="250"/>
      <c r="N205" s="251"/>
      <c r="O205" s="251"/>
      <c r="P205" s="251"/>
      <c r="Q205" s="251"/>
      <c r="R205" s="251"/>
      <c r="S205" s="251"/>
      <c r="T205" s="252"/>
      <c r="AT205" s="253" t="s">
        <v>199</v>
      </c>
      <c r="AU205" s="253" t="s">
        <v>85</v>
      </c>
      <c r="AV205" s="12" t="s">
        <v>83</v>
      </c>
      <c r="AW205" s="12" t="s">
        <v>32</v>
      </c>
      <c r="AX205" s="12" t="s">
        <v>76</v>
      </c>
      <c r="AY205" s="253" t="s">
        <v>190</v>
      </c>
    </row>
    <row r="206" spans="2:51" s="12" customFormat="1" ht="12">
      <c r="B206" s="243"/>
      <c r="C206" s="244"/>
      <c r="D206" s="245" t="s">
        <v>199</v>
      </c>
      <c r="E206" s="246" t="s">
        <v>1</v>
      </c>
      <c r="F206" s="247" t="s">
        <v>4551</v>
      </c>
      <c r="G206" s="244"/>
      <c r="H206" s="246" t="s">
        <v>1</v>
      </c>
      <c r="I206" s="248"/>
      <c r="J206" s="244"/>
      <c r="K206" s="244"/>
      <c r="L206" s="249"/>
      <c r="M206" s="250"/>
      <c r="N206" s="251"/>
      <c r="O206" s="251"/>
      <c r="P206" s="251"/>
      <c r="Q206" s="251"/>
      <c r="R206" s="251"/>
      <c r="S206" s="251"/>
      <c r="T206" s="252"/>
      <c r="AT206" s="253" t="s">
        <v>199</v>
      </c>
      <c r="AU206" s="253" t="s">
        <v>85</v>
      </c>
      <c r="AV206" s="12" t="s">
        <v>83</v>
      </c>
      <c r="AW206" s="12" t="s">
        <v>32</v>
      </c>
      <c r="AX206" s="12" t="s">
        <v>76</v>
      </c>
      <c r="AY206" s="253" t="s">
        <v>190</v>
      </c>
    </row>
    <row r="207" spans="2:51" s="12" customFormat="1" ht="12">
      <c r="B207" s="243"/>
      <c r="C207" s="244"/>
      <c r="D207" s="245" t="s">
        <v>199</v>
      </c>
      <c r="E207" s="246" t="s">
        <v>1</v>
      </c>
      <c r="F207" s="247" t="s">
        <v>4552</v>
      </c>
      <c r="G207" s="244"/>
      <c r="H207" s="246" t="s">
        <v>1</v>
      </c>
      <c r="I207" s="248"/>
      <c r="J207" s="244"/>
      <c r="K207" s="244"/>
      <c r="L207" s="249"/>
      <c r="M207" s="250"/>
      <c r="N207" s="251"/>
      <c r="O207" s="251"/>
      <c r="P207" s="251"/>
      <c r="Q207" s="251"/>
      <c r="R207" s="251"/>
      <c r="S207" s="251"/>
      <c r="T207" s="252"/>
      <c r="AT207" s="253" t="s">
        <v>199</v>
      </c>
      <c r="AU207" s="253" t="s">
        <v>85</v>
      </c>
      <c r="AV207" s="12" t="s">
        <v>83</v>
      </c>
      <c r="AW207" s="12" t="s">
        <v>32</v>
      </c>
      <c r="AX207" s="12" t="s">
        <v>76</v>
      </c>
      <c r="AY207" s="253" t="s">
        <v>190</v>
      </c>
    </row>
    <row r="208" spans="2:51" s="12" customFormat="1" ht="12">
      <c r="B208" s="243"/>
      <c r="C208" s="244"/>
      <c r="D208" s="245" t="s">
        <v>199</v>
      </c>
      <c r="E208" s="246" t="s">
        <v>1</v>
      </c>
      <c r="F208" s="247" t="s">
        <v>4553</v>
      </c>
      <c r="G208" s="244"/>
      <c r="H208" s="246" t="s">
        <v>1</v>
      </c>
      <c r="I208" s="248"/>
      <c r="J208" s="244"/>
      <c r="K208" s="244"/>
      <c r="L208" s="249"/>
      <c r="M208" s="250"/>
      <c r="N208" s="251"/>
      <c r="O208" s="251"/>
      <c r="P208" s="251"/>
      <c r="Q208" s="251"/>
      <c r="R208" s="251"/>
      <c r="S208" s="251"/>
      <c r="T208" s="252"/>
      <c r="AT208" s="253" t="s">
        <v>199</v>
      </c>
      <c r="AU208" s="253" t="s">
        <v>85</v>
      </c>
      <c r="AV208" s="12" t="s">
        <v>83</v>
      </c>
      <c r="AW208" s="12" t="s">
        <v>32</v>
      </c>
      <c r="AX208" s="12" t="s">
        <v>76</v>
      </c>
      <c r="AY208" s="253" t="s">
        <v>190</v>
      </c>
    </row>
    <row r="209" spans="2:51" s="12" customFormat="1" ht="12">
      <c r="B209" s="243"/>
      <c r="C209" s="244"/>
      <c r="D209" s="245" t="s">
        <v>199</v>
      </c>
      <c r="E209" s="246" t="s">
        <v>1</v>
      </c>
      <c r="F209" s="247" t="s">
        <v>4554</v>
      </c>
      <c r="G209" s="244"/>
      <c r="H209" s="246" t="s">
        <v>1</v>
      </c>
      <c r="I209" s="248"/>
      <c r="J209" s="244"/>
      <c r="K209" s="244"/>
      <c r="L209" s="249"/>
      <c r="M209" s="250"/>
      <c r="N209" s="251"/>
      <c r="O209" s="251"/>
      <c r="P209" s="251"/>
      <c r="Q209" s="251"/>
      <c r="R209" s="251"/>
      <c r="S209" s="251"/>
      <c r="T209" s="252"/>
      <c r="AT209" s="253" t="s">
        <v>199</v>
      </c>
      <c r="AU209" s="253" t="s">
        <v>85</v>
      </c>
      <c r="AV209" s="12" t="s">
        <v>83</v>
      </c>
      <c r="AW209" s="12" t="s">
        <v>32</v>
      </c>
      <c r="AX209" s="12" t="s">
        <v>76</v>
      </c>
      <c r="AY209" s="253" t="s">
        <v>190</v>
      </c>
    </row>
    <row r="210" spans="2:51" s="13" customFormat="1" ht="12">
      <c r="B210" s="254"/>
      <c r="C210" s="255"/>
      <c r="D210" s="245" t="s">
        <v>199</v>
      </c>
      <c r="E210" s="256" t="s">
        <v>1</v>
      </c>
      <c r="F210" s="257" t="s">
        <v>83</v>
      </c>
      <c r="G210" s="255"/>
      <c r="H210" s="258">
        <v>1</v>
      </c>
      <c r="I210" s="259"/>
      <c r="J210" s="255"/>
      <c r="K210" s="255"/>
      <c r="L210" s="260"/>
      <c r="M210" s="261"/>
      <c r="N210" s="262"/>
      <c r="O210" s="262"/>
      <c r="P210" s="262"/>
      <c r="Q210" s="262"/>
      <c r="R210" s="262"/>
      <c r="S210" s="262"/>
      <c r="T210" s="263"/>
      <c r="AT210" s="264" t="s">
        <v>199</v>
      </c>
      <c r="AU210" s="264" t="s">
        <v>85</v>
      </c>
      <c r="AV210" s="13" t="s">
        <v>85</v>
      </c>
      <c r="AW210" s="13" t="s">
        <v>32</v>
      </c>
      <c r="AX210" s="13" t="s">
        <v>76</v>
      </c>
      <c r="AY210" s="264" t="s">
        <v>190</v>
      </c>
    </row>
    <row r="211" spans="2:65" s="1" customFormat="1" ht="16.5" customHeight="1">
      <c r="B211" s="37"/>
      <c r="C211" s="230" t="s">
        <v>8</v>
      </c>
      <c r="D211" s="230" t="s">
        <v>192</v>
      </c>
      <c r="E211" s="231" t="s">
        <v>4555</v>
      </c>
      <c r="F211" s="232" t="s">
        <v>4556</v>
      </c>
      <c r="G211" s="233" t="s">
        <v>4456</v>
      </c>
      <c r="H211" s="234">
        <v>1</v>
      </c>
      <c r="I211" s="235"/>
      <c r="J211" s="236">
        <f>ROUND(I211*H211,2)</f>
        <v>0</v>
      </c>
      <c r="K211" s="232" t="s">
        <v>1</v>
      </c>
      <c r="L211" s="42"/>
      <c r="M211" s="237" t="s">
        <v>1</v>
      </c>
      <c r="N211" s="238" t="s">
        <v>41</v>
      </c>
      <c r="O211" s="85"/>
      <c r="P211" s="239">
        <f>O211*H211</f>
        <v>0</v>
      </c>
      <c r="Q211" s="239">
        <v>0</v>
      </c>
      <c r="R211" s="239">
        <f>Q211*H211</f>
        <v>0</v>
      </c>
      <c r="S211" s="239">
        <v>0</v>
      </c>
      <c r="T211" s="240">
        <f>S211*H211</f>
        <v>0</v>
      </c>
      <c r="AR211" s="241" t="s">
        <v>4457</v>
      </c>
      <c r="AT211" s="241" t="s">
        <v>192</v>
      </c>
      <c r="AU211" s="241" t="s">
        <v>85</v>
      </c>
      <c r="AY211" s="16" t="s">
        <v>190</v>
      </c>
      <c r="BE211" s="242">
        <f>IF(N211="základní",J211,0)</f>
        <v>0</v>
      </c>
      <c r="BF211" s="242">
        <f>IF(N211="snížená",J211,0)</f>
        <v>0</v>
      </c>
      <c r="BG211" s="242">
        <f>IF(N211="zákl. přenesená",J211,0)</f>
        <v>0</v>
      </c>
      <c r="BH211" s="242">
        <f>IF(N211="sníž. přenesená",J211,0)</f>
        <v>0</v>
      </c>
      <c r="BI211" s="242">
        <f>IF(N211="nulová",J211,0)</f>
        <v>0</v>
      </c>
      <c r="BJ211" s="16" t="s">
        <v>83</v>
      </c>
      <c r="BK211" s="242">
        <f>ROUND(I211*H211,2)</f>
        <v>0</v>
      </c>
      <c r="BL211" s="16" t="s">
        <v>4457</v>
      </c>
      <c r="BM211" s="241" t="s">
        <v>4557</v>
      </c>
    </row>
    <row r="212" spans="2:51" s="13" customFormat="1" ht="12">
      <c r="B212" s="254"/>
      <c r="C212" s="255"/>
      <c r="D212" s="245" t="s">
        <v>199</v>
      </c>
      <c r="E212" s="256" t="s">
        <v>1</v>
      </c>
      <c r="F212" s="257" t="s">
        <v>83</v>
      </c>
      <c r="G212" s="255"/>
      <c r="H212" s="258">
        <v>1</v>
      </c>
      <c r="I212" s="259"/>
      <c r="J212" s="255"/>
      <c r="K212" s="255"/>
      <c r="L212" s="260"/>
      <c r="M212" s="261"/>
      <c r="N212" s="262"/>
      <c r="O212" s="262"/>
      <c r="P212" s="262"/>
      <c r="Q212" s="262"/>
      <c r="R212" s="262"/>
      <c r="S212" s="262"/>
      <c r="T212" s="263"/>
      <c r="AT212" s="264" t="s">
        <v>199</v>
      </c>
      <c r="AU212" s="264" t="s">
        <v>85</v>
      </c>
      <c r="AV212" s="13" t="s">
        <v>85</v>
      </c>
      <c r="AW212" s="13" t="s">
        <v>32</v>
      </c>
      <c r="AX212" s="13" t="s">
        <v>76</v>
      </c>
      <c r="AY212" s="264" t="s">
        <v>190</v>
      </c>
    </row>
    <row r="213" spans="2:63" s="11" customFormat="1" ht="22.8" customHeight="1">
      <c r="B213" s="214"/>
      <c r="C213" s="215"/>
      <c r="D213" s="216" t="s">
        <v>75</v>
      </c>
      <c r="E213" s="228" t="s">
        <v>4558</v>
      </c>
      <c r="F213" s="228" t="s">
        <v>4559</v>
      </c>
      <c r="G213" s="215"/>
      <c r="H213" s="215"/>
      <c r="I213" s="218"/>
      <c r="J213" s="229">
        <f>BK213</f>
        <v>0</v>
      </c>
      <c r="K213" s="215"/>
      <c r="L213" s="220"/>
      <c r="M213" s="221"/>
      <c r="N213" s="222"/>
      <c r="O213" s="222"/>
      <c r="P213" s="223">
        <f>SUM(P214:P218)</f>
        <v>0</v>
      </c>
      <c r="Q213" s="222"/>
      <c r="R213" s="223">
        <f>SUM(R214:R218)</f>
        <v>0</v>
      </c>
      <c r="S213" s="222"/>
      <c r="T213" s="224">
        <f>SUM(T214:T218)</f>
        <v>0</v>
      </c>
      <c r="AR213" s="225" t="s">
        <v>217</v>
      </c>
      <c r="AT213" s="226" t="s">
        <v>75</v>
      </c>
      <c r="AU213" s="226" t="s">
        <v>83</v>
      </c>
      <c r="AY213" s="225" t="s">
        <v>190</v>
      </c>
      <c r="BK213" s="227">
        <f>SUM(BK214:BK218)</f>
        <v>0</v>
      </c>
    </row>
    <row r="214" spans="2:65" s="1" customFormat="1" ht="16.5" customHeight="1">
      <c r="B214" s="37"/>
      <c r="C214" s="230" t="s">
        <v>272</v>
      </c>
      <c r="D214" s="230" t="s">
        <v>192</v>
      </c>
      <c r="E214" s="231" t="s">
        <v>4560</v>
      </c>
      <c r="F214" s="232" t="s">
        <v>4561</v>
      </c>
      <c r="G214" s="233" t="s">
        <v>4456</v>
      </c>
      <c r="H214" s="234">
        <v>1</v>
      </c>
      <c r="I214" s="235"/>
      <c r="J214" s="236">
        <f>ROUND(I214*H214,2)</f>
        <v>0</v>
      </c>
      <c r="K214" s="232" t="s">
        <v>1</v>
      </c>
      <c r="L214" s="42"/>
      <c r="M214" s="237" t="s">
        <v>1</v>
      </c>
      <c r="N214" s="238" t="s">
        <v>41</v>
      </c>
      <c r="O214" s="85"/>
      <c r="P214" s="239">
        <f>O214*H214</f>
        <v>0</v>
      </c>
      <c r="Q214" s="239">
        <v>0</v>
      </c>
      <c r="R214" s="239">
        <f>Q214*H214</f>
        <v>0</v>
      </c>
      <c r="S214" s="239">
        <v>0</v>
      </c>
      <c r="T214" s="240">
        <f>S214*H214</f>
        <v>0</v>
      </c>
      <c r="AR214" s="241" t="s">
        <v>4457</v>
      </c>
      <c r="AT214" s="241" t="s">
        <v>192</v>
      </c>
      <c r="AU214" s="241" t="s">
        <v>85</v>
      </c>
      <c r="AY214" s="16" t="s">
        <v>190</v>
      </c>
      <c r="BE214" s="242">
        <f>IF(N214="základní",J214,0)</f>
        <v>0</v>
      </c>
      <c r="BF214" s="242">
        <f>IF(N214="snížená",J214,0)</f>
        <v>0</v>
      </c>
      <c r="BG214" s="242">
        <f>IF(N214="zákl. přenesená",J214,0)</f>
        <v>0</v>
      </c>
      <c r="BH214" s="242">
        <f>IF(N214="sníž. přenesená",J214,0)</f>
        <v>0</v>
      </c>
      <c r="BI214" s="242">
        <f>IF(N214="nulová",J214,0)</f>
        <v>0</v>
      </c>
      <c r="BJ214" s="16" t="s">
        <v>83</v>
      </c>
      <c r="BK214" s="242">
        <f>ROUND(I214*H214,2)</f>
        <v>0</v>
      </c>
      <c r="BL214" s="16" t="s">
        <v>4457</v>
      </c>
      <c r="BM214" s="241" t="s">
        <v>4562</v>
      </c>
    </row>
    <row r="215" spans="2:51" s="12" customFormat="1" ht="12">
      <c r="B215" s="243"/>
      <c r="C215" s="244"/>
      <c r="D215" s="245" t="s">
        <v>199</v>
      </c>
      <c r="E215" s="246" t="s">
        <v>1</v>
      </c>
      <c r="F215" s="247" t="s">
        <v>4563</v>
      </c>
      <c r="G215" s="244"/>
      <c r="H215" s="246" t="s">
        <v>1</v>
      </c>
      <c r="I215" s="248"/>
      <c r="J215" s="244"/>
      <c r="K215" s="244"/>
      <c r="L215" s="249"/>
      <c r="M215" s="250"/>
      <c r="N215" s="251"/>
      <c r="O215" s="251"/>
      <c r="P215" s="251"/>
      <c r="Q215" s="251"/>
      <c r="R215" s="251"/>
      <c r="S215" s="251"/>
      <c r="T215" s="252"/>
      <c r="AT215" s="253" t="s">
        <v>199</v>
      </c>
      <c r="AU215" s="253" t="s">
        <v>85</v>
      </c>
      <c r="AV215" s="12" t="s">
        <v>83</v>
      </c>
      <c r="AW215" s="12" t="s">
        <v>32</v>
      </c>
      <c r="AX215" s="12" t="s">
        <v>76</v>
      </c>
      <c r="AY215" s="253" t="s">
        <v>190</v>
      </c>
    </row>
    <row r="216" spans="2:51" s="12" customFormat="1" ht="12">
      <c r="B216" s="243"/>
      <c r="C216" s="244"/>
      <c r="D216" s="245" t="s">
        <v>199</v>
      </c>
      <c r="E216" s="246" t="s">
        <v>1</v>
      </c>
      <c r="F216" s="247" t="s">
        <v>4564</v>
      </c>
      <c r="G216" s="244"/>
      <c r="H216" s="246" t="s">
        <v>1</v>
      </c>
      <c r="I216" s="248"/>
      <c r="J216" s="244"/>
      <c r="K216" s="244"/>
      <c r="L216" s="249"/>
      <c r="M216" s="250"/>
      <c r="N216" s="251"/>
      <c r="O216" s="251"/>
      <c r="P216" s="251"/>
      <c r="Q216" s="251"/>
      <c r="R216" s="251"/>
      <c r="S216" s="251"/>
      <c r="T216" s="252"/>
      <c r="AT216" s="253" t="s">
        <v>199</v>
      </c>
      <c r="AU216" s="253" t="s">
        <v>85</v>
      </c>
      <c r="AV216" s="12" t="s">
        <v>83</v>
      </c>
      <c r="AW216" s="12" t="s">
        <v>32</v>
      </c>
      <c r="AX216" s="12" t="s">
        <v>76</v>
      </c>
      <c r="AY216" s="253" t="s">
        <v>190</v>
      </c>
    </row>
    <row r="217" spans="2:51" s="12" customFormat="1" ht="12">
      <c r="B217" s="243"/>
      <c r="C217" s="244"/>
      <c r="D217" s="245" t="s">
        <v>199</v>
      </c>
      <c r="E217" s="246" t="s">
        <v>1</v>
      </c>
      <c r="F217" s="247" t="s">
        <v>4565</v>
      </c>
      <c r="G217" s="244"/>
      <c r="H217" s="246" t="s">
        <v>1</v>
      </c>
      <c r="I217" s="248"/>
      <c r="J217" s="244"/>
      <c r="K217" s="244"/>
      <c r="L217" s="249"/>
      <c r="M217" s="250"/>
      <c r="N217" s="251"/>
      <c r="O217" s="251"/>
      <c r="P217" s="251"/>
      <c r="Q217" s="251"/>
      <c r="R217" s="251"/>
      <c r="S217" s="251"/>
      <c r="T217" s="252"/>
      <c r="AT217" s="253" t="s">
        <v>199</v>
      </c>
      <c r="AU217" s="253" t="s">
        <v>85</v>
      </c>
      <c r="AV217" s="12" t="s">
        <v>83</v>
      </c>
      <c r="AW217" s="12" t="s">
        <v>32</v>
      </c>
      <c r="AX217" s="12" t="s">
        <v>76</v>
      </c>
      <c r="AY217" s="253" t="s">
        <v>190</v>
      </c>
    </row>
    <row r="218" spans="2:51" s="13" customFormat="1" ht="12">
      <c r="B218" s="254"/>
      <c r="C218" s="255"/>
      <c r="D218" s="245" t="s">
        <v>199</v>
      </c>
      <c r="E218" s="256" t="s">
        <v>1</v>
      </c>
      <c r="F218" s="257" t="s">
        <v>83</v>
      </c>
      <c r="G218" s="255"/>
      <c r="H218" s="258">
        <v>1</v>
      </c>
      <c r="I218" s="259"/>
      <c r="J218" s="255"/>
      <c r="K218" s="255"/>
      <c r="L218" s="260"/>
      <c r="M218" s="261"/>
      <c r="N218" s="262"/>
      <c r="O218" s="262"/>
      <c r="P218" s="262"/>
      <c r="Q218" s="262"/>
      <c r="R218" s="262"/>
      <c r="S218" s="262"/>
      <c r="T218" s="263"/>
      <c r="AT218" s="264" t="s">
        <v>199</v>
      </c>
      <c r="AU218" s="264" t="s">
        <v>85</v>
      </c>
      <c r="AV218" s="13" t="s">
        <v>85</v>
      </c>
      <c r="AW218" s="13" t="s">
        <v>32</v>
      </c>
      <c r="AX218" s="13" t="s">
        <v>76</v>
      </c>
      <c r="AY218" s="264" t="s">
        <v>190</v>
      </c>
    </row>
    <row r="219" spans="2:63" s="11" customFormat="1" ht="22.8" customHeight="1">
      <c r="B219" s="214"/>
      <c r="C219" s="215"/>
      <c r="D219" s="216" t="s">
        <v>75</v>
      </c>
      <c r="E219" s="228" t="s">
        <v>4566</v>
      </c>
      <c r="F219" s="228" t="s">
        <v>4567</v>
      </c>
      <c r="G219" s="215"/>
      <c r="H219" s="215"/>
      <c r="I219" s="218"/>
      <c r="J219" s="229">
        <f>BK219</f>
        <v>0</v>
      </c>
      <c r="K219" s="215"/>
      <c r="L219" s="220"/>
      <c r="M219" s="221"/>
      <c r="N219" s="222"/>
      <c r="O219" s="222"/>
      <c r="P219" s="223">
        <f>SUM(P220:P237)</f>
        <v>0</v>
      </c>
      <c r="Q219" s="222"/>
      <c r="R219" s="223">
        <f>SUM(R220:R237)</f>
        <v>0</v>
      </c>
      <c r="S219" s="222"/>
      <c r="T219" s="224">
        <f>SUM(T220:T237)</f>
        <v>0</v>
      </c>
      <c r="AR219" s="225" t="s">
        <v>217</v>
      </c>
      <c r="AT219" s="226" t="s">
        <v>75</v>
      </c>
      <c r="AU219" s="226" t="s">
        <v>83</v>
      </c>
      <c r="AY219" s="225" t="s">
        <v>190</v>
      </c>
      <c r="BK219" s="227">
        <f>SUM(BK220:BK237)</f>
        <v>0</v>
      </c>
    </row>
    <row r="220" spans="2:65" s="1" customFormat="1" ht="16.5" customHeight="1">
      <c r="B220" s="37"/>
      <c r="C220" s="230" t="s">
        <v>277</v>
      </c>
      <c r="D220" s="230" t="s">
        <v>192</v>
      </c>
      <c r="E220" s="231" t="s">
        <v>4568</v>
      </c>
      <c r="F220" s="232" t="s">
        <v>4569</v>
      </c>
      <c r="G220" s="233" t="s">
        <v>4456</v>
      </c>
      <c r="H220" s="234">
        <v>1</v>
      </c>
      <c r="I220" s="235"/>
      <c r="J220" s="236">
        <f>ROUND(I220*H220,2)</f>
        <v>0</v>
      </c>
      <c r="K220" s="232" t="s">
        <v>1</v>
      </c>
      <c r="L220" s="42"/>
      <c r="M220" s="237" t="s">
        <v>1</v>
      </c>
      <c r="N220" s="238" t="s">
        <v>41</v>
      </c>
      <c r="O220" s="85"/>
      <c r="P220" s="239">
        <f>O220*H220</f>
        <v>0</v>
      </c>
      <c r="Q220" s="239">
        <v>0</v>
      </c>
      <c r="R220" s="239">
        <f>Q220*H220</f>
        <v>0</v>
      </c>
      <c r="S220" s="239">
        <v>0</v>
      </c>
      <c r="T220" s="240">
        <f>S220*H220</f>
        <v>0</v>
      </c>
      <c r="AR220" s="241" t="s">
        <v>4457</v>
      </c>
      <c r="AT220" s="241" t="s">
        <v>192</v>
      </c>
      <c r="AU220" s="241" t="s">
        <v>85</v>
      </c>
      <c r="AY220" s="16" t="s">
        <v>190</v>
      </c>
      <c r="BE220" s="242">
        <f>IF(N220="základní",J220,0)</f>
        <v>0</v>
      </c>
      <c r="BF220" s="242">
        <f>IF(N220="snížená",J220,0)</f>
        <v>0</v>
      </c>
      <c r="BG220" s="242">
        <f>IF(N220="zákl. přenesená",J220,0)</f>
        <v>0</v>
      </c>
      <c r="BH220" s="242">
        <f>IF(N220="sníž. přenesená",J220,0)</f>
        <v>0</v>
      </c>
      <c r="BI220" s="242">
        <f>IF(N220="nulová",J220,0)</f>
        <v>0</v>
      </c>
      <c r="BJ220" s="16" t="s">
        <v>83</v>
      </c>
      <c r="BK220" s="242">
        <f>ROUND(I220*H220,2)</f>
        <v>0</v>
      </c>
      <c r="BL220" s="16" t="s">
        <v>4457</v>
      </c>
      <c r="BM220" s="241" t="s">
        <v>4570</v>
      </c>
    </row>
    <row r="221" spans="2:51" s="12" customFormat="1" ht="12">
      <c r="B221" s="243"/>
      <c r="C221" s="244"/>
      <c r="D221" s="245" t="s">
        <v>199</v>
      </c>
      <c r="E221" s="246" t="s">
        <v>1</v>
      </c>
      <c r="F221" s="247" t="s">
        <v>4571</v>
      </c>
      <c r="G221" s="244"/>
      <c r="H221" s="246" t="s">
        <v>1</v>
      </c>
      <c r="I221" s="248"/>
      <c r="J221" s="244"/>
      <c r="K221" s="244"/>
      <c r="L221" s="249"/>
      <c r="M221" s="250"/>
      <c r="N221" s="251"/>
      <c r="O221" s="251"/>
      <c r="P221" s="251"/>
      <c r="Q221" s="251"/>
      <c r="R221" s="251"/>
      <c r="S221" s="251"/>
      <c r="T221" s="252"/>
      <c r="AT221" s="253" t="s">
        <v>199</v>
      </c>
      <c r="AU221" s="253" t="s">
        <v>85</v>
      </c>
      <c r="AV221" s="12" t="s">
        <v>83</v>
      </c>
      <c r="AW221" s="12" t="s">
        <v>32</v>
      </c>
      <c r="AX221" s="12" t="s">
        <v>76</v>
      </c>
      <c r="AY221" s="253" t="s">
        <v>190</v>
      </c>
    </row>
    <row r="222" spans="2:51" s="12" customFormat="1" ht="12">
      <c r="B222" s="243"/>
      <c r="C222" s="244"/>
      <c r="D222" s="245" t="s">
        <v>199</v>
      </c>
      <c r="E222" s="246" t="s">
        <v>1</v>
      </c>
      <c r="F222" s="247" t="s">
        <v>4572</v>
      </c>
      <c r="G222" s="244"/>
      <c r="H222" s="246" t="s">
        <v>1</v>
      </c>
      <c r="I222" s="248"/>
      <c r="J222" s="244"/>
      <c r="K222" s="244"/>
      <c r="L222" s="249"/>
      <c r="M222" s="250"/>
      <c r="N222" s="251"/>
      <c r="O222" s="251"/>
      <c r="P222" s="251"/>
      <c r="Q222" s="251"/>
      <c r="R222" s="251"/>
      <c r="S222" s="251"/>
      <c r="T222" s="252"/>
      <c r="AT222" s="253" t="s">
        <v>199</v>
      </c>
      <c r="AU222" s="253" t="s">
        <v>85</v>
      </c>
      <c r="AV222" s="12" t="s">
        <v>83</v>
      </c>
      <c r="AW222" s="12" t="s">
        <v>32</v>
      </c>
      <c r="AX222" s="12" t="s">
        <v>76</v>
      </c>
      <c r="AY222" s="253" t="s">
        <v>190</v>
      </c>
    </row>
    <row r="223" spans="2:51" s="12" customFormat="1" ht="12">
      <c r="B223" s="243"/>
      <c r="C223" s="244"/>
      <c r="D223" s="245" t="s">
        <v>199</v>
      </c>
      <c r="E223" s="246" t="s">
        <v>1</v>
      </c>
      <c r="F223" s="247" t="s">
        <v>4573</v>
      </c>
      <c r="G223" s="244"/>
      <c r="H223" s="246" t="s">
        <v>1</v>
      </c>
      <c r="I223" s="248"/>
      <c r="J223" s="244"/>
      <c r="K223" s="244"/>
      <c r="L223" s="249"/>
      <c r="M223" s="250"/>
      <c r="N223" s="251"/>
      <c r="O223" s="251"/>
      <c r="P223" s="251"/>
      <c r="Q223" s="251"/>
      <c r="R223" s="251"/>
      <c r="S223" s="251"/>
      <c r="T223" s="252"/>
      <c r="AT223" s="253" t="s">
        <v>199</v>
      </c>
      <c r="AU223" s="253" t="s">
        <v>85</v>
      </c>
      <c r="AV223" s="12" t="s">
        <v>83</v>
      </c>
      <c r="AW223" s="12" t="s">
        <v>32</v>
      </c>
      <c r="AX223" s="12" t="s">
        <v>76</v>
      </c>
      <c r="AY223" s="253" t="s">
        <v>190</v>
      </c>
    </row>
    <row r="224" spans="2:51" s="12" customFormat="1" ht="12">
      <c r="B224" s="243"/>
      <c r="C224" s="244"/>
      <c r="D224" s="245" t="s">
        <v>199</v>
      </c>
      <c r="E224" s="246" t="s">
        <v>1</v>
      </c>
      <c r="F224" s="247" t="s">
        <v>4574</v>
      </c>
      <c r="G224" s="244"/>
      <c r="H224" s="246" t="s">
        <v>1</v>
      </c>
      <c r="I224" s="248"/>
      <c r="J224" s="244"/>
      <c r="K224" s="244"/>
      <c r="L224" s="249"/>
      <c r="M224" s="250"/>
      <c r="N224" s="251"/>
      <c r="O224" s="251"/>
      <c r="P224" s="251"/>
      <c r="Q224" s="251"/>
      <c r="R224" s="251"/>
      <c r="S224" s="251"/>
      <c r="T224" s="252"/>
      <c r="AT224" s="253" t="s">
        <v>199</v>
      </c>
      <c r="AU224" s="253" t="s">
        <v>85</v>
      </c>
      <c r="AV224" s="12" t="s">
        <v>83</v>
      </c>
      <c r="AW224" s="12" t="s">
        <v>32</v>
      </c>
      <c r="AX224" s="12" t="s">
        <v>76</v>
      </c>
      <c r="AY224" s="253" t="s">
        <v>190</v>
      </c>
    </row>
    <row r="225" spans="2:51" s="13" customFormat="1" ht="12">
      <c r="B225" s="254"/>
      <c r="C225" s="255"/>
      <c r="D225" s="245" t="s">
        <v>199</v>
      </c>
      <c r="E225" s="256" t="s">
        <v>1</v>
      </c>
      <c r="F225" s="257" t="s">
        <v>83</v>
      </c>
      <c r="G225" s="255"/>
      <c r="H225" s="258">
        <v>1</v>
      </c>
      <c r="I225" s="259"/>
      <c r="J225" s="255"/>
      <c r="K225" s="255"/>
      <c r="L225" s="260"/>
      <c r="M225" s="261"/>
      <c r="N225" s="262"/>
      <c r="O225" s="262"/>
      <c r="P225" s="262"/>
      <c r="Q225" s="262"/>
      <c r="R225" s="262"/>
      <c r="S225" s="262"/>
      <c r="T225" s="263"/>
      <c r="AT225" s="264" t="s">
        <v>199</v>
      </c>
      <c r="AU225" s="264" t="s">
        <v>85</v>
      </c>
      <c r="AV225" s="13" t="s">
        <v>85</v>
      </c>
      <c r="AW225" s="13" t="s">
        <v>32</v>
      </c>
      <c r="AX225" s="13" t="s">
        <v>76</v>
      </c>
      <c r="AY225" s="264" t="s">
        <v>190</v>
      </c>
    </row>
    <row r="226" spans="2:65" s="1" customFormat="1" ht="16.5" customHeight="1">
      <c r="B226" s="37"/>
      <c r="C226" s="230" t="s">
        <v>282</v>
      </c>
      <c r="D226" s="230" t="s">
        <v>192</v>
      </c>
      <c r="E226" s="231" t="s">
        <v>4575</v>
      </c>
      <c r="F226" s="232" t="s">
        <v>4567</v>
      </c>
      <c r="G226" s="233" t="s">
        <v>4456</v>
      </c>
      <c r="H226" s="234">
        <v>1</v>
      </c>
      <c r="I226" s="235"/>
      <c r="J226" s="236">
        <f>ROUND(I226*H226,2)</f>
        <v>0</v>
      </c>
      <c r="K226" s="232" t="s">
        <v>1</v>
      </c>
      <c r="L226" s="42"/>
      <c r="M226" s="237" t="s">
        <v>1</v>
      </c>
      <c r="N226" s="238" t="s">
        <v>41</v>
      </c>
      <c r="O226" s="85"/>
      <c r="P226" s="239">
        <f>O226*H226</f>
        <v>0</v>
      </c>
      <c r="Q226" s="239">
        <v>0</v>
      </c>
      <c r="R226" s="239">
        <f>Q226*H226</f>
        <v>0</v>
      </c>
      <c r="S226" s="239">
        <v>0</v>
      </c>
      <c r="T226" s="240">
        <f>S226*H226</f>
        <v>0</v>
      </c>
      <c r="AR226" s="241" t="s">
        <v>4457</v>
      </c>
      <c r="AT226" s="241" t="s">
        <v>192</v>
      </c>
      <c r="AU226" s="241" t="s">
        <v>85</v>
      </c>
      <c r="AY226" s="16" t="s">
        <v>190</v>
      </c>
      <c r="BE226" s="242">
        <f>IF(N226="základní",J226,0)</f>
        <v>0</v>
      </c>
      <c r="BF226" s="242">
        <f>IF(N226="snížená",J226,0)</f>
        <v>0</v>
      </c>
      <c r="BG226" s="242">
        <f>IF(N226="zákl. přenesená",J226,0)</f>
        <v>0</v>
      </c>
      <c r="BH226" s="242">
        <f>IF(N226="sníž. přenesená",J226,0)</f>
        <v>0</v>
      </c>
      <c r="BI226" s="242">
        <f>IF(N226="nulová",J226,0)</f>
        <v>0</v>
      </c>
      <c r="BJ226" s="16" t="s">
        <v>83</v>
      </c>
      <c r="BK226" s="242">
        <f>ROUND(I226*H226,2)</f>
        <v>0</v>
      </c>
      <c r="BL226" s="16" t="s">
        <v>4457</v>
      </c>
      <c r="BM226" s="241" t="s">
        <v>4576</v>
      </c>
    </row>
    <row r="227" spans="2:51" s="12" customFormat="1" ht="12">
      <c r="B227" s="243"/>
      <c r="C227" s="244"/>
      <c r="D227" s="245" t="s">
        <v>199</v>
      </c>
      <c r="E227" s="246" t="s">
        <v>1</v>
      </c>
      <c r="F227" s="247" t="s">
        <v>4577</v>
      </c>
      <c r="G227" s="244"/>
      <c r="H227" s="246" t="s">
        <v>1</v>
      </c>
      <c r="I227" s="248"/>
      <c r="J227" s="244"/>
      <c r="K227" s="244"/>
      <c r="L227" s="249"/>
      <c r="M227" s="250"/>
      <c r="N227" s="251"/>
      <c r="O227" s="251"/>
      <c r="P227" s="251"/>
      <c r="Q227" s="251"/>
      <c r="R227" s="251"/>
      <c r="S227" s="251"/>
      <c r="T227" s="252"/>
      <c r="AT227" s="253" t="s">
        <v>199</v>
      </c>
      <c r="AU227" s="253" t="s">
        <v>85</v>
      </c>
      <c r="AV227" s="12" t="s">
        <v>83</v>
      </c>
      <c r="AW227" s="12" t="s">
        <v>32</v>
      </c>
      <c r="AX227" s="12" t="s">
        <v>76</v>
      </c>
      <c r="AY227" s="253" t="s">
        <v>190</v>
      </c>
    </row>
    <row r="228" spans="2:51" s="12" customFormat="1" ht="12">
      <c r="B228" s="243"/>
      <c r="C228" s="244"/>
      <c r="D228" s="245" t="s">
        <v>199</v>
      </c>
      <c r="E228" s="246" t="s">
        <v>1</v>
      </c>
      <c r="F228" s="247" t="s">
        <v>4578</v>
      </c>
      <c r="G228" s="244"/>
      <c r="H228" s="246" t="s">
        <v>1</v>
      </c>
      <c r="I228" s="248"/>
      <c r="J228" s="244"/>
      <c r="K228" s="244"/>
      <c r="L228" s="249"/>
      <c r="M228" s="250"/>
      <c r="N228" s="251"/>
      <c r="O228" s="251"/>
      <c r="P228" s="251"/>
      <c r="Q228" s="251"/>
      <c r="R228" s="251"/>
      <c r="S228" s="251"/>
      <c r="T228" s="252"/>
      <c r="AT228" s="253" t="s">
        <v>199</v>
      </c>
      <c r="AU228" s="253" t="s">
        <v>85</v>
      </c>
      <c r="AV228" s="12" t="s">
        <v>83</v>
      </c>
      <c r="AW228" s="12" t="s">
        <v>32</v>
      </c>
      <c r="AX228" s="12" t="s">
        <v>76</v>
      </c>
      <c r="AY228" s="253" t="s">
        <v>190</v>
      </c>
    </row>
    <row r="229" spans="2:51" s="12" customFormat="1" ht="12">
      <c r="B229" s="243"/>
      <c r="C229" s="244"/>
      <c r="D229" s="245" t="s">
        <v>199</v>
      </c>
      <c r="E229" s="246" t="s">
        <v>1</v>
      </c>
      <c r="F229" s="247" t="s">
        <v>4579</v>
      </c>
      <c r="G229" s="244"/>
      <c r="H229" s="246" t="s">
        <v>1</v>
      </c>
      <c r="I229" s="248"/>
      <c r="J229" s="244"/>
      <c r="K229" s="244"/>
      <c r="L229" s="249"/>
      <c r="M229" s="250"/>
      <c r="N229" s="251"/>
      <c r="O229" s="251"/>
      <c r="P229" s="251"/>
      <c r="Q229" s="251"/>
      <c r="R229" s="251"/>
      <c r="S229" s="251"/>
      <c r="T229" s="252"/>
      <c r="AT229" s="253" t="s">
        <v>199</v>
      </c>
      <c r="AU229" s="253" t="s">
        <v>85</v>
      </c>
      <c r="AV229" s="12" t="s">
        <v>83</v>
      </c>
      <c r="AW229" s="12" t="s">
        <v>32</v>
      </c>
      <c r="AX229" s="12" t="s">
        <v>76</v>
      </c>
      <c r="AY229" s="253" t="s">
        <v>190</v>
      </c>
    </row>
    <row r="230" spans="2:51" s="12" customFormat="1" ht="12">
      <c r="B230" s="243"/>
      <c r="C230" s="244"/>
      <c r="D230" s="245" t="s">
        <v>199</v>
      </c>
      <c r="E230" s="246" t="s">
        <v>1</v>
      </c>
      <c r="F230" s="247" t="s">
        <v>4580</v>
      </c>
      <c r="G230" s="244"/>
      <c r="H230" s="246" t="s">
        <v>1</v>
      </c>
      <c r="I230" s="248"/>
      <c r="J230" s="244"/>
      <c r="K230" s="244"/>
      <c r="L230" s="249"/>
      <c r="M230" s="250"/>
      <c r="N230" s="251"/>
      <c r="O230" s="251"/>
      <c r="P230" s="251"/>
      <c r="Q230" s="251"/>
      <c r="R230" s="251"/>
      <c r="S230" s="251"/>
      <c r="T230" s="252"/>
      <c r="AT230" s="253" t="s">
        <v>199</v>
      </c>
      <c r="AU230" s="253" t="s">
        <v>85</v>
      </c>
      <c r="AV230" s="12" t="s">
        <v>83</v>
      </c>
      <c r="AW230" s="12" t="s">
        <v>32</v>
      </c>
      <c r="AX230" s="12" t="s">
        <v>76</v>
      </c>
      <c r="AY230" s="253" t="s">
        <v>190</v>
      </c>
    </row>
    <row r="231" spans="2:51" s="12" customFormat="1" ht="12">
      <c r="B231" s="243"/>
      <c r="C231" s="244"/>
      <c r="D231" s="245" t="s">
        <v>199</v>
      </c>
      <c r="E231" s="246" t="s">
        <v>1</v>
      </c>
      <c r="F231" s="247" t="s">
        <v>4581</v>
      </c>
      <c r="G231" s="244"/>
      <c r="H231" s="246" t="s">
        <v>1</v>
      </c>
      <c r="I231" s="248"/>
      <c r="J231" s="244"/>
      <c r="K231" s="244"/>
      <c r="L231" s="249"/>
      <c r="M231" s="250"/>
      <c r="N231" s="251"/>
      <c r="O231" s="251"/>
      <c r="P231" s="251"/>
      <c r="Q231" s="251"/>
      <c r="R231" s="251"/>
      <c r="S231" s="251"/>
      <c r="T231" s="252"/>
      <c r="AT231" s="253" t="s">
        <v>199</v>
      </c>
      <c r="AU231" s="253" t="s">
        <v>85</v>
      </c>
      <c r="AV231" s="12" t="s">
        <v>83</v>
      </c>
      <c r="AW231" s="12" t="s">
        <v>32</v>
      </c>
      <c r="AX231" s="12" t="s">
        <v>76</v>
      </c>
      <c r="AY231" s="253" t="s">
        <v>190</v>
      </c>
    </row>
    <row r="232" spans="2:51" s="12" customFormat="1" ht="12">
      <c r="B232" s="243"/>
      <c r="C232" s="244"/>
      <c r="D232" s="245" t="s">
        <v>199</v>
      </c>
      <c r="E232" s="246" t="s">
        <v>1</v>
      </c>
      <c r="F232" s="247" t="s">
        <v>4582</v>
      </c>
      <c r="G232" s="244"/>
      <c r="H232" s="246" t="s">
        <v>1</v>
      </c>
      <c r="I232" s="248"/>
      <c r="J232" s="244"/>
      <c r="K232" s="244"/>
      <c r="L232" s="249"/>
      <c r="M232" s="250"/>
      <c r="N232" s="251"/>
      <c r="O232" s="251"/>
      <c r="P232" s="251"/>
      <c r="Q232" s="251"/>
      <c r="R232" s="251"/>
      <c r="S232" s="251"/>
      <c r="T232" s="252"/>
      <c r="AT232" s="253" t="s">
        <v>199</v>
      </c>
      <c r="AU232" s="253" t="s">
        <v>85</v>
      </c>
      <c r="AV232" s="12" t="s">
        <v>83</v>
      </c>
      <c r="AW232" s="12" t="s">
        <v>32</v>
      </c>
      <c r="AX232" s="12" t="s">
        <v>76</v>
      </c>
      <c r="AY232" s="253" t="s">
        <v>190</v>
      </c>
    </row>
    <row r="233" spans="2:51" s="12" customFormat="1" ht="12">
      <c r="B233" s="243"/>
      <c r="C233" s="244"/>
      <c r="D233" s="245" t="s">
        <v>199</v>
      </c>
      <c r="E233" s="246" t="s">
        <v>1</v>
      </c>
      <c r="F233" s="247" t="s">
        <v>4583</v>
      </c>
      <c r="G233" s="244"/>
      <c r="H233" s="246" t="s">
        <v>1</v>
      </c>
      <c r="I233" s="248"/>
      <c r="J233" s="244"/>
      <c r="K233" s="244"/>
      <c r="L233" s="249"/>
      <c r="M233" s="250"/>
      <c r="N233" s="251"/>
      <c r="O233" s="251"/>
      <c r="P233" s="251"/>
      <c r="Q233" s="251"/>
      <c r="R233" s="251"/>
      <c r="S233" s="251"/>
      <c r="T233" s="252"/>
      <c r="AT233" s="253" t="s">
        <v>199</v>
      </c>
      <c r="AU233" s="253" t="s">
        <v>85</v>
      </c>
      <c r="AV233" s="12" t="s">
        <v>83</v>
      </c>
      <c r="AW233" s="12" t="s">
        <v>32</v>
      </c>
      <c r="AX233" s="12" t="s">
        <v>76</v>
      </c>
      <c r="AY233" s="253" t="s">
        <v>190</v>
      </c>
    </row>
    <row r="234" spans="2:51" s="12" customFormat="1" ht="12">
      <c r="B234" s="243"/>
      <c r="C234" s="244"/>
      <c r="D234" s="245" t="s">
        <v>199</v>
      </c>
      <c r="E234" s="246" t="s">
        <v>1</v>
      </c>
      <c r="F234" s="247" t="s">
        <v>4584</v>
      </c>
      <c r="G234" s="244"/>
      <c r="H234" s="246" t="s">
        <v>1</v>
      </c>
      <c r="I234" s="248"/>
      <c r="J234" s="244"/>
      <c r="K234" s="244"/>
      <c r="L234" s="249"/>
      <c r="M234" s="250"/>
      <c r="N234" s="251"/>
      <c r="O234" s="251"/>
      <c r="P234" s="251"/>
      <c r="Q234" s="251"/>
      <c r="R234" s="251"/>
      <c r="S234" s="251"/>
      <c r="T234" s="252"/>
      <c r="AT234" s="253" t="s">
        <v>199</v>
      </c>
      <c r="AU234" s="253" t="s">
        <v>85</v>
      </c>
      <c r="AV234" s="12" t="s">
        <v>83</v>
      </c>
      <c r="AW234" s="12" t="s">
        <v>32</v>
      </c>
      <c r="AX234" s="12" t="s">
        <v>76</v>
      </c>
      <c r="AY234" s="253" t="s">
        <v>190</v>
      </c>
    </row>
    <row r="235" spans="2:51" s="12" customFormat="1" ht="12">
      <c r="B235" s="243"/>
      <c r="C235" s="244"/>
      <c r="D235" s="245" t="s">
        <v>199</v>
      </c>
      <c r="E235" s="246" t="s">
        <v>1</v>
      </c>
      <c r="F235" s="247" t="s">
        <v>4585</v>
      </c>
      <c r="G235" s="244"/>
      <c r="H235" s="246" t="s">
        <v>1</v>
      </c>
      <c r="I235" s="248"/>
      <c r="J235" s="244"/>
      <c r="K235" s="244"/>
      <c r="L235" s="249"/>
      <c r="M235" s="250"/>
      <c r="N235" s="251"/>
      <c r="O235" s="251"/>
      <c r="P235" s="251"/>
      <c r="Q235" s="251"/>
      <c r="R235" s="251"/>
      <c r="S235" s="251"/>
      <c r="T235" s="252"/>
      <c r="AT235" s="253" t="s">
        <v>199</v>
      </c>
      <c r="AU235" s="253" t="s">
        <v>85</v>
      </c>
      <c r="AV235" s="12" t="s">
        <v>83</v>
      </c>
      <c r="AW235" s="12" t="s">
        <v>32</v>
      </c>
      <c r="AX235" s="12" t="s">
        <v>76</v>
      </c>
      <c r="AY235" s="253" t="s">
        <v>190</v>
      </c>
    </row>
    <row r="236" spans="2:51" s="12" customFormat="1" ht="12">
      <c r="B236" s="243"/>
      <c r="C236" s="244"/>
      <c r="D236" s="245" t="s">
        <v>199</v>
      </c>
      <c r="E236" s="246" t="s">
        <v>1</v>
      </c>
      <c r="F236" s="247" t="s">
        <v>4586</v>
      </c>
      <c r="G236" s="244"/>
      <c r="H236" s="246" t="s">
        <v>1</v>
      </c>
      <c r="I236" s="248"/>
      <c r="J236" s="244"/>
      <c r="K236" s="244"/>
      <c r="L236" s="249"/>
      <c r="M236" s="250"/>
      <c r="N236" s="251"/>
      <c r="O236" s="251"/>
      <c r="P236" s="251"/>
      <c r="Q236" s="251"/>
      <c r="R236" s="251"/>
      <c r="S236" s="251"/>
      <c r="T236" s="252"/>
      <c r="AT236" s="253" t="s">
        <v>199</v>
      </c>
      <c r="AU236" s="253" t="s">
        <v>85</v>
      </c>
      <c r="AV236" s="12" t="s">
        <v>83</v>
      </c>
      <c r="AW236" s="12" t="s">
        <v>32</v>
      </c>
      <c r="AX236" s="12" t="s">
        <v>76</v>
      </c>
      <c r="AY236" s="253" t="s">
        <v>190</v>
      </c>
    </row>
    <row r="237" spans="2:51" s="13" customFormat="1" ht="12">
      <c r="B237" s="254"/>
      <c r="C237" s="255"/>
      <c r="D237" s="245" t="s">
        <v>199</v>
      </c>
      <c r="E237" s="256" t="s">
        <v>1</v>
      </c>
      <c r="F237" s="257" t="s">
        <v>83</v>
      </c>
      <c r="G237" s="255"/>
      <c r="H237" s="258">
        <v>1</v>
      </c>
      <c r="I237" s="259"/>
      <c r="J237" s="255"/>
      <c r="K237" s="255"/>
      <c r="L237" s="260"/>
      <c r="M237" s="261"/>
      <c r="N237" s="262"/>
      <c r="O237" s="262"/>
      <c r="P237" s="262"/>
      <c r="Q237" s="262"/>
      <c r="R237" s="262"/>
      <c r="S237" s="262"/>
      <c r="T237" s="263"/>
      <c r="AT237" s="264" t="s">
        <v>199</v>
      </c>
      <c r="AU237" s="264" t="s">
        <v>85</v>
      </c>
      <c r="AV237" s="13" t="s">
        <v>85</v>
      </c>
      <c r="AW237" s="13" t="s">
        <v>32</v>
      </c>
      <c r="AX237" s="13" t="s">
        <v>76</v>
      </c>
      <c r="AY237" s="264" t="s">
        <v>190</v>
      </c>
    </row>
    <row r="238" spans="2:63" s="11" customFormat="1" ht="22.8" customHeight="1">
      <c r="B238" s="214"/>
      <c r="C238" s="215"/>
      <c r="D238" s="216" t="s">
        <v>75</v>
      </c>
      <c r="E238" s="228" t="s">
        <v>4587</v>
      </c>
      <c r="F238" s="228" t="s">
        <v>4588</v>
      </c>
      <c r="G238" s="215"/>
      <c r="H238" s="215"/>
      <c r="I238" s="218"/>
      <c r="J238" s="229">
        <f>BK238</f>
        <v>0</v>
      </c>
      <c r="K238" s="215"/>
      <c r="L238" s="220"/>
      <c r="M238" s="221"/>
      <c r="N238" s="222"/>
      <c r="O238" s="222"/>
      <c r="P238" s="223">
        <f>SUM(P239:P247)</f>
        <v>0</v>
      </c>
      <c r="Q238" s="222"/>
      <c r="R238" s="223">
        <f>SUM(R239:R247)</f>
        <v>0</v>
      </c>
      <c r="S238" s="222"/>
      <c r="T238" s="224">
        <f>SUM(T239:T247)</f>
        <v>0</v>
      </c>
      <c r="AR238" s="225" t="s">
        <v>217</v>
      </c>
      <c r="AT238" s="226" t="s">
        <v>75</v>
      </c>
      <c r="AU238" s="226" t="s">
        <v>83</v>
      </c>
      <c r="AY238" s="225" t="s">
        <v>190</v>
      </c>
      <c r="BK238" s="227">
        <f>SUM(BK239:BK247)</f>
        <v>0</v>
      </c>
    </row>
    <row r="239" spans="2:65" s="1" customFormat="1" ht="16.5" customHeight="1">
      <c r="B239" s="37"/>
      <c r="C239" s="230" t="s">
        <v>286</v>
      </c>
      <c r="D239" s="230" t="s">
        <v>192</v>
      </c>
      <c r="E239" s="231" t="s">
        <v>4589</v>
      </c>
      <c r="F239" s="232" t="s">
        <v>4590</v>
      </c>
      <c r="G239" s="233" t="s">
        <v>4456</v>
      </c>
      <c r="H239" s="234">
        <v>1</v>
      </c>
      <c r="I239" s="235"/>
      <c r="J239" s="236">
        <f>ROUND(I239*H239,2)</f>
        <v>0</v>
      </c>
      <c r="K239" s="232" t="s">
        <v>1</v>
      </c>
      <c r="L239" s="42"/>
      <c r="M239" s="237" t="s">
        <v>1</v>
      </c>
      <c r="N239" s="238" t="s">
        <v>41</v>
      </c>
      <c r="O239" s="85"/>
      <c r="P239" s="239">
        <f>O239*H239</f>
        <v>0</v>
      </c>
      <c r="Q239" s="239">
        <v>0</v>
      </c>
      <c r="R239" s="239">
        <f>Q239*H239</f>
        <v>0</v>
      </c>
      <c r="S239" s="239">
        <v>0</v>
      </c>
      <c r="T239" s="240">
        <f>S239*H239</f>
        <v>0</v>
      </c>
      <c r="AR239" s="241" t="s">
        <v>4457</v>
      </c>
      <c r="AT239" s="241" t="s">
        <v>192</v>
      </c>
      <c r="AU239" s="241" t="s">
        <v>85</v>
      </c>
      <c r="AY239" s="16" t="s">
        <v>190</v>
      </c>
      <c r="BE239" s="242">
        <f>IF(N239="základní",J239,0)</f>
        <v>0</v>
      </c>
      <c r="BF239" s="242">
        <f>IF(N239="snížená",J239,0)</f>
        <v>0</v>
      </c>
      <c r="BG239" s="242">
        <f>IF(N239="zákl. přenesená",J239,0)</f>
        <v>0</v>
      </c>
      <c r="BH239" s="242">
        <f>IF(N239="sníž. přenesená",J239,0)</f>
        <v>0</v>
      </c>
      <c r="BI239" s="242">
        <f>IF(N239="nulová",J239,0)</f>
        <v>0</v>
      </c>
      <c r="BJ239" s="16" t="s">
        <v>83</v>
      </c>
      <c r="BK239" s="242">
        <f>ROUND(I239*H239,2)</f>
        <v>0</v>
      </c>
      <c r="BL239" s="16" t="s">
        <v>4457</v>
      </c>
      <c r="BM239" s="241" t="s">
        <v>4591</v>
      </c>
    </row>
    <row r="240" spans="2:51" s="12" customFormat="1" ht="12">
      <c r="B240" s="243"/>
      <c r="C240" s="244"/>
      <c r="D240" s="245" t="s">
        <v>199</v>
      </c>
      <c r="E240" s="246" t="s">
        <v>1</v>
      </c>
      <c r="F240" s="247" t="s">
        <v>4592</v>
      </c>
      <c r="G240" s="244"/>
      <c r="H240" s="246" t="s">
        <v>1</v>
      </c>
      <c r="I240" s="248"/>
      <c r="J240" s="244"/>
      <c r="K240" s="244"/>
      <c r="L240" s="249"/>
      <c r="M240" s="250"/>
      <c r="N240" s="251"/>
      <c r="O240" s="251"/>
      <c r="P240" s="251"/>
      <c r="Q240" s="251"/>
      <c r="R240" s="251"/>
      <c r="S240" s="251"/>
      <c r="T240" s="252"/>
      <c r="AT240" s="253" t="s">
        <v>199</v>
      </c>
      <c r="AU240" s="253" t="s">
        <v>85</v>
      </c>
      <c r="AV240" s="12" t="s">
        <v>83</v>
      </c>
      <c r="AW240" s="12" t="s">
        <v>32</v>
      </c>
      <c r="AX240" s="12" t="s">
        <v>76</v>
      </c>
      <c r="AY240" s="253" t="s">
        <v>190</v>
      </c>
    </row>
    <row r="241" spans="2:51" s="12" customFormat="1" ht="12">
      <c r="B241" s="243"/>
      <c r="C241" s="244"/>
      <c r="D241" s="245" t="s">
        <v>199</v>
      </c>
      <c r="E241" s="246" t="s">
        <v>1</v>
      </c>
      <c r="F241" s="247" t="s">
        <v>4593</v>
      </c>
      <c r="G241" s="244"/>
      <c r="H241" s="246" t="s">
        <v>1</v>
      </c>
      <c r="I241" s="248"/>
      <c r="J241" s="244"/>
      <c r="K241" s="244"/>
      <c r="L241" s="249"/>
      <c r="M241" s="250"/>
      <c r="N241" s="251"/>
      <c r="O241" s="251"/>
      <c r="P241" s="251"/>
      <c r="Q241" s="251"/>
      <c r="R241" s="251"/>
      <c r="S241" s="251"/>
      <c r="T241" s="252"/>
      <c r="AT241" s="253" t="s">
        <v>199</v>
      </c>
      <c r="AU241" s="253" t="s">
        <v>85</v>
      </c>
      <c r="AV241" s="12" t="s">
        <v>83</v>
      </c>
      <c r="AW241" s="12" t="s">
        <v>32</v>
      </c>
      <c r="AX241" s="12" t="s">
        <v>76</v>
      </c>
      <c r="AY241" s="253" t="s">
        <v>190</v>
      </c>
    </row>
    <row r="242" spans="2:51" s="12" customFormat="1" ht="12">
      <c r="B242" s="243"/>
      <c r="C242" s="244"/>
      <c r="D242" s="245" t="s">
        <v>199</v>
      </c>
      <c r="E242" s="246" t="s">
        <v>1</v>
      </c>
      <c r="F242" s="247" t="s">
        <v>4594</v>
      </c>
      <c r="G242" s="244"/>
      <c r="H242" s="246" t="s">
        <v>1</v>
      </c>
      <c r="I242" s="248"/>
      <c r="J242" s="244"/>
      <c r="K242" s="244"/>
      <c r="L242" s="249"/>
      <c r="M242" s="250"/>
      <c r="N242" s="251"/>
      <c r="O242" s="251"/>
      <c r="P242" s="251"/>
      <c r="Q242" s="251"/>
      <c r="R242" s="251"/>
      <c r="S242" s="251"/>
      <c r="T242" s="252"/>
      <c r="AT242" s="253" t="s">
        <v>199</v>
      </c>
      <c r="AU242" s="253" t="s">
        <v>85</v>
      </c>
      <c r="AV242" s="12" t="s">
        <v>83</v>
      </c>
      <c r="AW242" s="12" t="s">
        <v>32</v>
      </c>
      <c r="AX242" s="12" t="s">
        <v>76</v>
      </c>
      <c r="AY242" s="253" t="s">
        <v>190</v>
      </c>
    </row>
    <row r="243" spans="2:51" s="12" customFormat="1" ht="12">
      <c r="B243" s="243"/>
      <c r="C243" s="244"/>
      <c r="D243" s="245" t="s">
        <v>199</v>
      </c>
      <c r="E243" s="246" t="s">
        <v>1</v>
      </c>
      <c r="F243" s="247" t="s">
        <v>4595</v>
      </c>
      <c r="G243" s="244"/>
      <c r="H243" s="246" t="s">
        <v>1</v>
      </c>
      <c r="I243" s="248"/>
      <c r="J243" s="244"/>
      <c r="K243" s="244"/>
      <c r="L243" s="249"/>
      <c r="M243" s="250"/>
      <c r="N243" s="251"/>
      <c r="O243" s="251"/>
      <c r="P243" s="251"/>
      <c r="Q243" s="251"/>
      <c r="R243" s="251"/>
      <c r="S243" s="251"/>
      <c r="T243" s="252"/>
      <c r="AT243" s="253" t="s">
        <v>199</v>
      </c>
      <c r="AU243" s="253" t="s">
        <v>85</v>
      </c>
      <c r="AV243" s="12" t="s">
        <v>83</v>
      </c>
      <c r="AW243" s="12" t="s">
        <v>32</v>
      </c>
      <c r="AX243" s="12" t="s">
        <v>76</v>
      </c>
      <c r="AY243" s="253" t="s">
        <v>190</v>
      </c>
    </row>
    <row r="244" spans="2:51" s="12" customFormat="1" ht="12">
      <c r="B244" s="243"/>
      <c r="C244" s="244"/>
      <c r="D244" s="245" t="s">
        <v>199</v>
      </c>
      <c r="E244" s="246" t="s">
        <v>1</v>
      </c>
      <c r="F244" s="247" t="s">
        <v>4596</v>
      </c>
      <c r="G244" s="244"/>
      <c r="H244" s="246" t="s">
        <v>1</v>
      </c>
      <c r="I244" s="248"/>
      <c r="J244" s="244"/>
      <c r="K244" s="244"/>
      <c r="L244" s="249"/>
      <c r="M244" s="250"/>
      <c r="N244" s="251"/>
      <c r="O244" s="251"/>
      <c r="P244" s="251"/>
      <c r="Q244" s="251"/>
      <c r="R244" s="251"/>
      <c r="S244" s="251"/>
      <c r="T244" s="252"/>
      <c r="AT244" s="253" t="s">
        <v>199</v>
      </c>
      <c r="AU244" s="253" t="s">
        <v>85</v>
      </c>
      <c r="AV244" s="12" t="s">
        <v>83</v>
      </c>
      <c r="AW244" s="12" t="s">
        <v>32</v>
      </c>
      <c r="AX244" s="12" t="s">
        <v>76</v>
      </c>
      <c r="AY244" s="253" t="s">
        <v>190</v>
      </c>
    </row>
    <row r="245" spans="2:51" s="12" customFormat="1" ht="12">
      <c r="B245" s="243"/>
      <c r="C245" s="244"/>
      <c r="D245" s="245" t="s">
        <v>199</v>
      </c>
      <c r="E245" s="246" t="s">
        <v>1</v>
      </c>
      <c r="F245" s="247" t="s">
        <v>4597</v>
      </c>
      <c r="G245" s="244"/>
      <c r="H245" s="246" t="s">
        <v>1</v>
      </c>
      <c r="I245" s="248"/>
      <c r="J245" s="244"/>
      <c r="K245" s="244"/>
      <c r="L245" s="249"/>
      <c r="M245" s="250"/>
      <c r="N245" s="251"/>
      <c r="O245" s="251"/>
      <c r="P245" s="251"/>
      <c r="Q245" s="251"/>
      <c r="R245" s="251"/>
      <c r="S245" s="251"/>
      <c r="T245" s="252"/>
      <c r="AT245" s="253" t="s">
        <v>199</v>
      </c>
      <c r="AU245" s="253" t="s">
        <v>85</v>
      </c>
      <c r="AV245" s="12" t="s">
        <v>83</v>
      </c>
      <c r="AW245" s="12" t="s">
        <v>32</v>
      </c>
      <c r="AX245" s="12" t="s">
        <v>76</v>
      </c>
      <c r="AY245" s="253" t="s">
        <v>190</v>
      </c>
    </row>
    <row r="246" spans="2:51" s="12" customFormat="1" ht="12">
      <c r="B246" s="243"/>
      <c r="C246" s="244"/>
      <c r="D246" s="245" t="s">
        <v>199</v>
      </c>
      <c r="E246" s="246" t="s">
        <v>1</v>
      </c>
      <c r="F246" s="247" t="s">
        <v>4598</v>
      </c>
      <c r="G246" s="244"/>
      <c r="H246" s="246" t="s">
        <v>1</v>
      </c>
      <c r="I246" s="248"/>
      <c r="J246" s="244"/>
      <c r="K246" s="244"/>
      <c r="L246" s="249"/>
      <c r="M246" s="250"/>
      <c r="N246" s="251"/>
      <c r="O246" s="251"/>
      <c r="P246" s="251"/>
      <c r="Q246" s="251"/>
      <c r="R246" s="251"/>
      <c r="S246" s="251"/>
      <c r="T246" s="252"/>
      <c r="AT246" s="253" t="s">
        <v>199</v>
      </c>
      <c r="AU246" s="253" t="s">
        <v>85</v>
      </c>
      <c r="AV246" s="12" t="s">
        <v>83</v>
      </c>
      <c r="AW246" s="12" t="s">
        <v>32</v>
      </c>
      <c r="AX246" s="12" t="s">
        <v>76</v>
      </c>
      <c r="AY246" s="253" t="s">
        <v>190</v>
      </c>
    </row>
    <row r="247" spans="2:51" s="13" customFormat="1" ht="12">
      <c r="B247" s="254"/>
      <c r="C247" s="255"/>
      <c r="D247" s="245" t="s">
        <v>199</v>
      </c>
      <c r="E247" s="256" t="s">
        <v>1</v>
      </c>
      <c r="F247" s="257" t="s">
        <v>83</v>
      </c>
      <c r="G247" s="255"/>
      <c r="H247" s="258">
        <v>1</v>
      </c>
      <c r="I247" s="259"/>
      <c r="J247" s="255"/>
      <c r="K247" s="255"/>
      <c r="L247" s="260"/>
      <c r="M247" s="276"/>
      <c r="N247" s="277"/>
      <c r="O247" s="277"/>
      <c r="P247" s="277"/>
      <c r="Q247" s="277"/>
      <c r="R247" s="277"/>
      <c r="S247" s="277"/>
      <c r="T247" s="278"/>
      <c r="AT247" s="264" t="s">
        <v>199</v>
      </c>
      <c r="AU247" s="264" t="s">
        <v>85</v>
      </c>
      <c r="AV247" s="13" t="s">
        <v>85</v>
      </c>
      <c r="AW247" s="13" t="s">
        <v>32</v>
      </c>
      <c r="AX247" s="13" t="s">
        <v>76</v>
      </c>
      <c r="AY247" s="264" t="s">
        <v>190</v>
      </c>
    </row>
    <row r="248" spans="2:12" s="1" customFormat="1" ht="6.95" customHeight="1">
      <c r="B248" s="60"/>
      <c r="C248" s="61"/>
      <c r="D248" s="61"/>
      <c r="E248" s="61"/>
      <c r="F248" s="61"/>
      <c r="G248" s="61"/>
      <c r="H248" s="61"/>
      <c r="I248" s="181"/>
      <c r="J248" s="61"/>
      <c r="K248" s="61"/>
      <c r="L248" s="42"/>
    </row>
  </sheetData>
  <sheetProtection password="CC35" sheet="1" objects="1" scenarios="1" formatColumns="0" formatRows="0" autoFilter="0"/>
  <autoFilter ref="C123:K247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41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90</v>
      </c>
    </row>
    <row r="3" spans="2:46" ht="6.95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19"/>
      <c r="AT3" s="16" t="s">
        <v>85</v>
      </c>
    </row>
    <row r="4" spans="2:46" ht="24.95" customHeight="1">
      <c r="B4" s="19"/>
      <c r="D4" s="144" t="s">
        <v>128</v>
      </c>
      <c r="L4" s="19"/>
      <c r="M4" s="14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6" t="s">
        <v>16</v>
      </c>
      <c r="L6" s="19"/>
    </row>
    <row r="7" spans="2:12" ht="16.5" customHeight="1">
      <c r="B7" s="19"/>
      <c r="E7" s="147" t="str">
        <f>'Rekapitulace stavby'!K6</f>
        <v>Modernizace energocentra – TS 1, Krajská zdravotní a.s. – Nemocnice Teplice o.z.</v>
      </c>
      <c r="F7" s="146"/>
      <c r="G7" s="146"/>
      <c r="H7" s="146"/>
      <c r="L7" s="19"/>
    </row>
    <row r="8" spans="2:12" ht="12" customHeight="1">
      <c r="B8" s="19"/>
      <c r="D8" s="146" t="s">
        <v>129</v>
      </c>
      <c r="L8" s="19"/>
    </row>
    <row r="9" spans="2:12" s="1" customFormat="1" ht="16.5" customHeight="1">
      <c r="B9" s="42"/>
      <c r="E9" s="147" t="s">
        <v>130</v>
      </c>
      <c r="F9" s="1"/>
      <c r="G9" s="1"/>
      <c r="H9" s="1"/>
      <c r="I9" s="148"/>
      <c r="L9" s="42"/>
    </row>
    <row r="10" spans="2:12" s="1" customFormat="1" ht="12" customHeight="1">
      <c r="B10" s="42"/>
      <c r="D10" s="146" t="s">
        <v>131</v>
      </c>
      <c r="I10" s="148"/>
      <c r="L10" s="42"/>
    </row>
    <row r="11" spans="2:12" s="1" customFormat="1" ht="36.95" customHeight="1">
      <c r="B11" s="42"/>
      <c r="E11" s="149" t="s">
        <v>132</v>
      </c>
      <c r="F11" s="1"/>
      <c r="G11" s="1"/>
      <c r="H11" s="1"/>
      <c r="I11" s="148"/>
      <c r="L11" s="42"/>
    </row>
    <row r="12" spans="2:12" s="1" customFormat="1" ht="12">
      <c r="B12" s="42"/>
      <c r="I12" s="148"/>
      <c r="L12" s="42"/>
    </row>
    <row r="13" spans="2:12" s="1" customFormat="1" ht="12" customHeight="1">
      <c r="B13" s="42"/>
      <c r="D13" s="146" t="s">
        <v>18</v>
      </c>
      <c r="F13" s="135" t="s">
        <v>1</v>
      </c>
      <c r="I13" s="150" t="s">
        <v>19</v>
      </c>
      <c r="J13" s="135" t="s">
        <v>1</v>
      </c>
      <c r="L13" s="42"/>
    </row>
    <row r="14" spans="2:12" s="1" customFormat="1" ht="12" customHeight="1">
      <c r="B14" s="42"/>
      <c r="D14" s="146" t="s">
        <v>20</v>
      </c>
      <c r="F14" s="135" t="s">
        <v>21</v>
      </c>
      <c r="I14" s="150" t="s">
        <v>22</v>
      </c>
      <c r="J14" s="151" t="str">
        <f>'Rekapitulace stavby'!AN8</f>
        <v>5. 4. 2019</v>
      </c>
      <c r="L14" s="42"/>
    </row>
    <row r="15" spans="2:12" s="1" customFormat="1" ht="10.8" customHeight="1">
      <c r="B15" s="42"/>
      <c r="I15" s="148"/>
      <c r="L15" s="42"/>
    </row>
    <row r="16" spans="2:12" s="1" customFormat="1" ht="12" customHeight="1">
      <c r="B16" s="42"/>
      <c r="D16" s="146" t="s">
        <v>24</v>
      </c>
      <c r="I16" s="150" t="s">
        <v>25</v>
      </c>
      <c r="J16" s="135" t="s">
        <v>1</v>
      </c>
      <c r="L16" s="42"/>
    </row>
    <row r="17" spans="2:12" s="1" customFormat="1" ht="18" customHeight="1">
      <c r="B17" s="42"/>
      <c r="E17" s="135" t="s">
        <v>133</v>
      </c>
      <c r="I17" s="150" t="s">
        <v>27</v>
      </c>
      <c r="J17" s="135" t="s">
        <v>1</v>
      </c>
      <c r="L17" s="42"/>
    </row>
    <row r="18" spans="2:12" s="1" customFormat="1" ht="6.95" customHeight="1">
      <c r="B18" s="42"/>
      <c r="I18" s="148"/>
      <c r="L18" s="42"/>
    </row>
    <row r="19" spans="2:12" s="1" customFormat="1" ht="12" customHeight="1">
      <c r="B19" s="42"/>
      <c r="D19" s="146" t="s">
        <v>28</v>
      </c>
      <c r="I19" s="150" t="s">
        <v>25</v>
      </c>
      <c r="J19" s="32" t="str">
        <f>'Rekapitulace stavby'!AN13</f>
        <v>Vyplň údaj</v>
      </c>
      <c r="L19" s="42"/>
    </row>
    <row r="20" spans="2:12" s="1" customFormat="1" ht="18" customHeight="1">
      <c r="B20" s="42"/>
      <c r="E20" s="32" t="str">
        <f>'Rekapitulace stavby'!E14</f>
        <v>Vyplň údaj</v>
      </c>
      <c r="F20" s="135"/>
      <c r="G20" s="135"/>
      <c r="H20" s="135"/>
      <c r="I20" s="150" t="s">
        <v>27</v>
      </c>
      <c r="J20" s="32" t="str">
        <f>'Rekapitulace stavby'!AN14</f>
        <v>Vyplň údaj</v>
      </c>
      <c r="L20" s="42"/>
    </row>
    <row r="21" spans="2:12" s="1" customFormat="1" ht="6.95" customHeight="1">
      <c r="B21" s="42"/>
      <c r="I21" s="148"/>
      <c r="L21" s="42"/>
    </row>
    <row r="22" spans="2:12" s="1" customFormat="1" ht="12" customHeight="1">
      <c r="B22" s="42"/>
      <c r="D22" s="146" t="s">
        <v>30</v>
      </c>
      <c r="I22" s="150" t="s">
        <v>25</v>
      </c>
      <c r="J22" s="135" t="s">
        <v>1</v>
      </c>
      <c r="L22" s="42"/>
    </row>
    <row r="23" spans="2:12" s="1" customFormat="1" ht="18" customHeight="1">
      <c r="B23" s="42"/>
      <c r="E23" s="135" t="s">
        <v>31</v>
      </c>
      <c r="I23" s="150" t="s">
        <v>27</v>
      </c>
      <c r="J23" s="135" t="s">
        <v>1</v>
      </c>
      <c r="L23" s="42"/>
    </row>
    <row r="24" spans="2:12" s="1" customFormat="1" ht="6.95" customHeight="1">
      <c r="B24" s="42"/>
      <c r="I24" s="148"/>
      <c r="L24" s="42"/>
    </row>
    <row r="25" spans="2:12" s="1" customFormat="1" ht="12" customHeight="1">
      <c r="B25" s="42"/>
      <c r="D25" s="146" t="s">
        <v>33</v>
      </c>
      <c r="I25" s="150" t="s">
        <v>25</v>
      </c>
      <c r="J25" s="135" t="s">
        <v>1</v>
      </c>
      <c r="L25" s="42"/>
    </row>
    <row r="26" spans="2:12" s="1" customFormat="1" ht="18" customHeight="1">
      <c r="B26" s="42"/>
      <c r="E26" s="135" t="s">
        <v>34</v>
      </c>
      <c r="I26" s="150" t="s">
        <v>27</v>
      </c>
      <c r="J26" s="135" t="s">
        <v>1</v>
      </c>
      <c r="L26" s="42"/>
    </row>
    <row r="27" spans="2:12" s="1" customFormat="1" ht="6.95" customHeight="1">
      <c r="B27" s="42"/>
      <c r="I27" s="148"/>
      <c r="L27" s="42"/>
    </row>
    <row r="28" spans="2:12" s="1" customFormat="1" ht="12" customHeight="1">
      <c r="B28" s="42"/>
      <c r="D28" s="146" t="s">
        <v>35</v>
      </c>
      <c r="I28" s="148"/>
      <c r="L28" s="42"/>
    </row>
    <row r="29" spans="2:12" s="7" customFormat="1" ht="16.5" customHeight="1">
      <c r="B29" s="152"/>
      <c r="E29" s="153" t="s">
        <v>1</v>
      </c>
      <c r="F29" s="153"/>
      <c r="G29" s="153"/>
      <c r="H29" s="153"/>
      <c r="I29" s="154"/>
      <c r="L29" s="152"/>
    </row>
    <row r="30" spans="2:12" s="1" customFormat="1" ht="6.95" customHeight="1">
      <c r="B30" s="42"/>
      <c r="I30" s="148"/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5"/>
      <c r="J31" s="77"/>
      <c r="K31" s="77"/>
      <c r="L31" s="42"/>
    </row>
    <row r="32" spans="2:12" s="1" customFormat="1" ht="25.4" customHeight="1">
      <c r="B32" s="42"/>
      <c r="D32" s="156" t="s">
        <v>36</v>
      </c>
      <c r="I32" s="148"/>
      <c r="J32" s="157">
        <f>ROUND(J156,2)</f>
        <v>0</v>
      </c>
      <c r="L32" s="42"/>
    </row>
    <row r="33" spans="2:12" s="1" customFormat="1" ht="6.95" customHeight="1">
      <c r="B33" s="42"/>
      <c r="D33" s="77"/>
      <c r="E33" s="77"/>
      <c r="F33" s="77"/>
      <c r="G33" s="77"/>
      <c r="H33" s="77"/>
      <c r="I33" s="155"/>
      <c r="J33" s="77"/>
      <c r="K33" s="77"/>
      <c r="L33" s="42"/>
    </row>
    <row r="34" spans="2:12" s="1" customFormat="1" ht="14.4" customHeight="1">
      <c r="B34" s="42"/>
      <c r="F34" s="158" t="s">
        <v>38</v>
      </c>
      <c r="I34" s="159" t="s">
        <v>37</v>
      </c>
      <c r="J34" s="158" t="s">
        <v>39</v>
      </c>
      <c r="L34" s="42"/>
    </row>
    <row r="35" spans="2:12" s="1" customFormat="1" ht="14.4" customHeight="1">
      <c r="B35" s="42"/>
      <c r="D35" s="160" t="s">
        <v>40</v>
      </c>
      <c r="E35" s="146" t="s">
        <v>41</v>
      </c>
      <c r="F35" s="161">
        <f>ROUND((SUM(BE156:BE1415)),2)</f>
        <v>0</v>
      </c>
      <c r="I35" s="162">
        <v>0.21</v>
      </c>
      <c r="J35" s="161">
        <f>ROUND(((SUM(BE156:BE1415))*I35),2)</f>
        <v>0</v>
      </c>
      <c r="L35" s="42"/>
    </row>
    <row r="36" spans="2:12" s="1" customFormat="1" ht="14.4" customHeight="1">
      <c r="B36" s="42"/>
      <c r="E36" s="146" t="s">
        <v>42</v>
      </c>
      <c r="F36" s="161">
        <f>ROUND((SUM(BF156:BF1415)),2)</f>
        <v>0</v>
      </c>
      <c r="I36" s="162">
        <v>0.15</v>
      </c>
      <c r="J36" s="161">
        <f>ROUND(((SUM(BF156:BF1415))*I36),2)</f>
        <v>0</v>
      </c>
      <c r="L36" s="42"/>
    </row>
    <row r="37" spans="2:12" s="1" customFormat="1" ht="14.4" customHeight="1" hidden="1">
      <c r="B37" s="42"/>
      <c r="E37" s="146" t="s">
        <v>43</v>
      </c>
      <c r="F37" s="161">
        <f>ROUND((SUM(BG156:BG1415)),2)</f>
        <v>0</v>
      </c>
      <c r="I37" s="162">
        <v>0.21</v>
      </c>
      <c r="J37" s="161">
        <f>0</f>
        <v>0</v>
      </c>
      <c r="L37" s="42"/>
    </row>
    <row r="38" spans="2:12" s="1" customFormat="1" ht="14.4" customHeight="1" hidden="1">
      <c r="B38" s="42"/>
      <c r="E38" s="146" t="s">
        <v>44</v>
      </c>
      <c r="F38" s="161">
        <f>ROUND((SUM(BH156:BH1415)),2)</f>
        <v>0</v>
      </c>
      <c r="I38" s="162">
        <v>0.15</v>
      </c>
      <c r="J38" s="161">
        <f>0</f>
        <v>0</v>
      </c>
      <c r="L38" s="42"/>
    </row>
    <row r="39" spans="2:12" s="1" customFormat="1" ht="14.4" customHeight="1" hidden="1">
      <c r="B39" s="42"/>
      <c r="E39" s="146" t="s">
        <v>45</v>
      </c>
      <c r="F39" s="161">
        <f>ROUND((SUM(BI156:BI1415)),2)</f>
        <v>0</v>
      </c>
      <c r="I39" s="162">
        <v>0</v>
      </c>
      <c r="J39" s="161">
        <f>0</f>
        <v>0</v>
      </c>
      <c r="L39" s="42"/>
    </row>
    <row r="40" spans="2:12" s="1" customFormat="1" ht="6.95" customHeight="1">
      <c r="B40" s="42"/>
      <c r="I40" s="148"/>
      <c r="L40" s="42"/>
    </row>
    <row r="41" spans="2:12" s="1" customFormat="1" ht="25.4" customHeight="1">
      <c r="B41" s="42"/>
      <c r="C41" s="163"/>
      <c r="D41" s="164" t="s">
        <v>46</v>
      </c>
      <c r="E41" s="165"/>
      <c r="F41" s="165"/>
      <c r="G41" s="166" t="s">
        <v>47</v>
      </c>
      <c r="H41" s="167" t="s">
        <v>48</v>
      </c>
      <c r="I41" s="168"/>
      <c r="J41" s="169">
        <f>SUM(J32:J39)</f>
        <v>0</v>
      </c>
      <c r="K41" s="170"/>
      <c r="L41" s="42"/>
    </row>
    <row r="42" spans="2:12" s="1" customFormat="1" ht="14.4" customHeight="1">
      <c r="B42" s="42"/>
      <c r="I42" s="148"/>
      <c r="L42" s="42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1" t="s">
        <v>49</v>
      </c>
      <c r="E50" s="172"/>
      <c r="F50" s="172"/>
      <c r="G50" s="171" t="s">
        <v>50</v>
      </c>
      <c r="H50" s="172"/>
      <c r="I50" s="173"/>
      <c r="J50" s="172"/>
      <c r="K50" s="172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4" t="s">
        <v>51</v>
      </c>
      <c r="E61" s="175"/>
      <c r="F61" s="176" t="s">
        <v>52</v>
      </c>
      <c r="G61" s="174" t="s">
        <v>51</v>
      </c>
      <c r="H61" s="175"/>
      <c r="I61" s="177"/>
      <c r="J61" s="178" t="s">
        <v>52</v>
      </c>
      <c r="K61" s="175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1" t="s">
        <v>53</v>
      </c>
      <c r="E65" s="172"/>
      <c r="F65" s="172"/>
      <c r="G65" s="171" t="s">
        <v>54</v>
      </c>
      <c r="H65" s="172"/>
      <c r="I65" s="173"/>
      <c r="J65" s="172"/>
      <c r="K65" s="172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4" t="s">
        <v>51</v>
      </c>
      <c r="E76" s="175"/>
      <c r="F76" s="176" t="s">
        <v>52</v>
      </c>
      <c r="G76" s="174" t="s">
        <v>51</v>
      </c>
      <c r="H76" s="175"/>
      <c r="I76" s="177"/>
      <c r="J76" s="178" t="s">
        <v>52</v>
      </c>
      <c r="K76" s="175"/>
      <c r="L76" s="42"/>
    </row>
    <row r="77" spans="2:12" s="1" customFormat="1" ht="14.4" customHeight="1"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42"/>
    </row>
    <row r="81" spans="2:12" s="1" customFormat="1" ht="6.95" customHeight="1"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42"/>
    </row>
    <row r="82" spans="2:12" s="1" customFormat="1" ht="24.95" customHeight="1">
      <c r="B82" s="37"/>
      <c r="C82" s="22" t="s">
        <v>134</v>
      </c>
      <c r="D82" s="38"/>
      <c r="E82" s="38"/>
      <c r="F82" s="38"/>
      <c r="G82" s="38"/>
      <c r="H82" s="38"/>
      <c r="I82" s="148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8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8"/>
      <c r="J84" s="38"/>
      <c r="K84" s="38"/>
      <c r="L84" s="42"/>
    </row>
    <row r="85" spans="2:12" s="1" customFormat="1" ht="16.5" customHeight="1">
      <c r="B85" s="37"/>
      <c r="C85" s="38"/>
      <c r="D85" s="38"/>
      <c r="E85" s="185" t="str">
        <f>E7</f>
        <v>Modernizace energocentra – TS 1, Krajská zdravotní a.s. – Nemocnice Teplice o.z.</v>
      </c>
      <c r="F85" s="31"/>
      <c r="G85" s="31"/>
      <c r="H85" s="31"/>
      <c r="I85" s="148"/>
      <c r="J85" s="38"/>
      <c r="K85" s="38"/>
      <c r="L85" s="42"/>
    </row>
    <row r="86" spans="2:12" ht="12" customHeight="1">
      <c r="B86" s="20"/>
      <c r="C86" s="31" t="s">
        <v>129</v>
      </c>
      <c r="D86" s="21"/>
      <c r="E86" s="21"/>
      <c r="F86" s="21"/>
      <c r="G86" s="21"/>
      <c r="H86" s="21"/>
      <c r="I86" s="140"/>
      <c r="J86" s="21"/>
      <c r="K86" s="21"/>
      <c r="L86" s="19"/>
    </row>
    <row r="87" spans="2:12" s="1" customFormat="1" ht="16.5" customHeight="1">
      <c r="B87" s="37"/>
      <c r="C87" s="38"/>
      <c r="D87" s="38"/>
      <c r="E87" s="185" t="s">
        <v>130</v>
      </c>
      <c r="F87" s="38"/>
      <c r="G87" s="38"/>
      <c r="H87" s="38"/>
      <c r="I87" s="148"/>
      <c r="J87" s="38"/>
      <c r="K87" s="38"/>
      <c r="L87" s="42"/>
    </row>
    <row r="88" spans="2:12" s="1" customFormat="1" ht="12" customHeight="1">
      <c r="B88" s="37"/>
      <c r="C88" s="31" t="s">
        <v>131</v>
      </c>
      <c r="D88" s="38"/>
      <c r="E88" s="38"/>
      <c r="F88" s="38"/>
      <c r="G88" s="38"/>
      <c r="H88" s="38"/>
      <c r="I88" s="148"/>
      <c r="J88" s="38"/>
      <c r="K88" s="38"/>
      <c r="L88" s="42"/>
    </row>
    <row r="89" spans="2:12" s="1" customFormat="1" ht="16.5" customHeight="1">
      <c r="B89" s="37"/>
      <c r="C89" s="38"/>
      <c r="D89" s="38"/>
      <c r="E89" s="70" t="str">
        <f>E11</f>
        <v>D1_01_1 - Stavební</v>
      </c>
      <c r="F89" s="38"/>
      <c r="G89" s="38"/>
      <c r="H89" s="38"/>
      <c r="I89" s="148"/>
      <c r="J89" s="38"/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8"/>
      <c r="J90" s="38"/>
      <c r="K90" s="38"/>
      <c r="L90" s="42"/>
    </row>
    <row r="91" spans="2:12" s="1" customFormat="1" ht="12" customHeight="1">
      <c r="B91" s="37"/>
      <c r="C91" s="31" t="s">
        <v>20</v>
      </c>
      <c r="D91" s="38"/>
      <c r="E91" s="38"/>
      <c r="F91" s="26" t="str">
        <f>F14</f>
        <v>Teplice</v>
      </c>
      <c r="G91" s="38"/>
      <c r="H91" s="38"/>
      <c r="I91" s="150" t="s">
        <v>22</v>
      </c>
      <c r="J91" s="73" t="str">
        <f>IF(J14="","",J14)</f>
        <v>5. 4. 2019</v>
      </c>
      <c r="K91" s="38"/>
      <c r="L91" s="42"/>
    </row>
    <row r="92" spans="2:12" s="1" customFormat="1" ht="6.95" customHeight="1">
      <c r="B92" s="37"/>
      <c r="C92" s="38"/>
      <c r="D92" s="38"/>
      <c r="E92" s="38"/>
      <c r="F92" s="38"/>
      <c r="G92" s="38"/>
      <c r="H92" s="38"/>
      <c r="I92" s="148"/>
      <c r="J92" s="38"/>
      <c r="K92" s="38"/>
      <c r="L92" s="42"/>
    </row>
    <row r="93" spans="2:12" s="1" customFormat="1" ht="43.05" customHeight="1">
      <c r="B93" s="37"/>
      <c r="C93" s="31" t="s">
        <v>24</v>
      </c>
      <c r="D93" s="38"/>
      <c r="E93" s="38"/>
      <c r="F93" s="26" t="str">
        <f>E17</f>
        <v>Krajská zdravotní a.s, Ústí nad Labem</v>
      </c>
      <c r="G93" s="38"/>
      <c r="H93" s="38"/>
      <c r="I93" s="150" t="s">
        <v>30</v>
      </c>
      <c r="J93" s="35" t="str">
        <f>E23</f>
        <v>Atelier Penta v.o.s., Mrštíkova 12, Jihlava</v>
      </c>
      <c r="K93" s="38"/>
      <c r="L93" s="42"/>
    </row>
    <row r="94" spans="2:12" s="1" customFormat="1" ht="15.15" customHeight="1">
      <c r="B94" s="37"/>
      <c r="C94" s="31" t="s">
        <v>28</v>
      </c>
      <c r="D94" s="38"/>
      <c r="E94" s="38"/>
      <c r="F94" s="26" t="str">
        <f>IF(E20="","",E20)</f>
        <v>Vyplň údaj</v>
      </c>
      <c r="G94" s="38"/>
      <c r="H94" s="38"/>
      <c r="I94" s="150" t="s">
        <v>33</v>
      </c>
      <c r="J94" s="35" t="str">
        <f>E26</f>
        <v>Ing. Avuk</v>
      </c>
      <c r="K94" s="3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8"/>
      <c r="J95" s="38"/>
      <c r="K95" s="38"/>
      <c r="L95" s="42"/>
    </row>
    <row r="96" spans="2:12" s="1" customFormat="1" ht="29.25" customHeight="1">
      <c r="B96" s="37"/>
      <c r="C96" s="186" t="s">
        <v>135</v>
      </c>
      <c r="D96" s="187"/>
      <c r="E96" s="187"/>
      <c r="F96" s="187"/>
      <c r="G96" s="187"/>
      <c r="H96" s="187"/>
      <c r="I96" s="188"/>
      <c r="J96" s="189" t="s">
        <v>136</v>
      </c>
      <c r="K96" s="187"/>
      <c r="L96" s="42"/>
    </row>
    <row r="97" spans="2:12" s="1" customFormat="1" ht="10.3" customHeight="1">
      <c r="B97" s="37"/>
      <c r="C97" s="38"/>
      <c r="D97" s="38"/>
      <c r="E97" s="38"/>
      <c r="F97" s="38"/>
      <c r="G97" s="38"/>
      <c r="H97" s="38"/>
      <c r="I97" s="148"/>
      <c r="J97" s="38"/>
      <c r="K97" s="38"/>
      <c r="L97" s="42"/>
    </row>
    <row r="98" spans="2:47" s="1" customFormat="1" ht="22.8" customHeight="1">
      <c r="B98" s="37"/>
      <c r="C98" s="190" t="s">
        <v>137</v>
      </c>
      <c r="D98" s="38"/>
      <c r="E98" s="38"/>
      <c r="F98" s="38"/>
      <c r="G98" s="38"/>
      <c r="H98" s="38"/>
      <c r="I98" s="148"/>
      <c r="J98" s="104">
        <f>J156</f>
        <v>0</v>
      </c>
      <c r="K98" s="38"/>
      <c r="L98" s="42"/>
      <c r="AU98" s="16" t="s">
        <v>138</v>
      </c>
    </row>
    <row r="99" spans="2:12" s="8" customFormat="1" ht="24.95" customHeight="1">
      <c r="B99" s="191"/>
      <c r="C99" s="192"/>
      <c r="D99" s="193" t="s">
        <v>139</v>
      </c>
      <c r="E99" s="194"/>
      <c r="F99" s="194"/>
      <c r="G99" s="194"/>
      <c r="H99" s="194"/>
      <c r="I99" s="195"/>
      <c r="J99" s="196">
        <f>J157</f>
        <v>0</v>
      </c>
      <c r="K99" s="192"/>
      <c r="L99" s="197"/>
    </row>
    <row r="100" spans="2:12" s="9" customFormat="1" ht="19.9" customHeight="1">
      <c r="B100" s="198"/>
      <c r="C100" s="127"/>
      <c r="D100" s="199" t="s">
        <v>140</v>
      </c>
      <c r="E100" s="200"/>
      <c r="F100" s="200"/>
      <c r="G100" s="200"/>
      <c r="H100" s="200"/>
      <c r="I100" s="201"/>
      <c r="J100" s="202">
        <f>J158</f>
        <v>0</v>
      </c>
      <c r="K100" s="127"/>
      <c r="L100" s="203"/>
    </row>
    <row r="101" spans="2:12" s="9" customFormat="1" ht="19.9" customHeight="1">
      <c r="B101" s="198"/>
      <c r="C101" s="127"/>
      <c r="D101" s="199" t="s">
        <v>141</v>
      </c>
      <c r="E101" s="200"/>
      <c r="F101" s="200"/>
      <c r="G101" s="200"/>
      <c r="H101" s="200"/>
      <c r="I101" s="201"/>
      <c r="J101" s="202">
        <f>J193</f>
        <v>0</v>
      </c>
      <c r="K101" s="127"/>
      <c r="L101" s="203"/>
    </row>
    <row r="102" spans="2:12" s="9" customFormat="1" ht="19.9" customHeight="1">
      <c r="B102" s="198"/>
      <c r="C102" s="127"/>
      <c r="D102" s="199" t="s">
        <v>142</v>
      </c>
      <c r="E102" s="200"/>
      <c r="F102" s="200"/>
      <c r="G102" s="200"/>
      <c r="H102" s="200"/>
      <c r="I102" s="201"/>
      <c r="J102" s="202">
        <f>J210</f>
        <v>0</v>
      </c>
      <c r="K102" s="127"/>
      <c r="L102" s="203"/>
    </row>
    <row r="103" spans="2:12" s="9" customFormat="1" ht="19.9" customHeight="1">
      <c r="B103" s="198"/>
      <c r="C103" s="127"/>
      <c r="D103" s="199" t="s">
        <v>143</v>
      </c>
      <c r="E103" s="200"/>
      <c r="F103" s="200"/>
      <c r="G103" s="200"/>
      <c r="H103" s="200"/>
      <c r="I103" s="201"/>
      <c r="J103" s="202">
        <f>J305</f>
        <v>0</v>
      </c>
      <c r="K103" s="127"/>
      <c r="L103" s="203"/>
    </row>
    <row r="104" spans="2:12" s="9" customFormat="1" ht="19.9" customHeight="1">
      <c r="B104" s="198"/>
      <c r="C104" s="127"/>
      <c r="D104" s="199" t="s">
        <v>144</v>
      </c>
      <c r="E104" s="200"/>
      <c r="F104" s="200"/>
      <c r="G104" s="200"/>
      <c r="H104" s="200"/>
      <c r="I104" s="201"/>
      <c r="J104" s="202">
        <f>J349</f>
        <v>0</v>
      </c>
      <c r="K104" s="127"/>
      <c r="L104" s="203"/>
    </row>
    <row r="105" spans="2:12" s="9" customFormat="1" ht="14.85" customHeight="1">
      <c r="B105" s="198"/>
      <c r="C105" s="127"/>
      <c r="D105" s="199" t="s">
        <v>145</v>
      </c>
      <c r="E105" s="200"/>
      <c r="F105" s="200"/>
      <c r="G105" s="200"/>
      <c r="H105" s="200"/>
      <c r="I105" s="201"/>
      <c r="J105" s="202">
        <f>J350</f>
        <v>0</v>
      </c>
      <c r="K105" s="127"/>
      <c r="L105" s="203"/>
    </row>
    <row r="106" spans="2:12" s="9" customFormat="1" ht="14.85" customHeight="1">
      <c r="B106" s="198"/>
      <c r="C106" s="127"/>
      <c r="D106" s="199" t="s">
        <v>146</v>
      </c>
      <c r="E106" s="200"/>
      <c r="F106" s="200"/>
      <c r="G106" s="200"/>
      <c r="H106" s="200"/>
      <c r="I106" s="201"/>
      <c r="J106" s="202">
        <f>J438</f>
        <v>0</v>
      </c>
      <c r="K106" s="127"/>
      <c r="L106" s="203"/>
    </row>
    <row r="107" spans="2:12" s="9" customFormat="1" ht="14.85" customHeight="1">
      <c r="B107" s="198"/>
      <c r="C107" s="127"/>
      <c r="D107" s="199" t="s">
        <v>147</v>
      </c>
      <c r="E107" s="200"/>
      <c r="F107" s="200"/>
      <c r="G107" s="200"/>
      <c r="H107" s="200"/>
      <c r="I107" s="201"/>
      <c r="J107" s="202">
        <f>J482</f>
        <v>0</v>
      </c>
      <c r="K107" s="127"/>
      <c r="L107" s="203"/>
    </row>
    <row r="108" spans="2:12" s="9" customFormat="1" ht="19.9" customHeight="1">
      <c r="B108" s="198"/>
      <c r="C108" s="127"/>
      <c r="D108" s="199" t="s">
        <v>148</v>
      </c>
      <c r="E108" s="200"/>
      <c r="F108" s="200"/>
      <c r="G108" s="200"/>
      <c r="H108" s="200"/>
      <c r="I108" s="201"/>
      <c r="J108" s="202">
        <f>J559</f>
        <v>0</v>
      </c>
      <c r="K108" s="127"/>
      <c r="L108" s="203"/>
    </row>
    <row r="109" spans="2:12" s="9" customFormat="1" ht="14.85" customHeight="1">
      <c r="B109" s="198"/>
      <c r="C109" s="127"/>
      <c r="D109" s="199" t="s">
        <v>149</v>
      </c>
      <c r="E109" s="200"/>
      <c r="F109" s="200"/>
      <c r="G109" s="200"/>
      <c r="H109" s="200"/>
      <c r="I109" s="201"/>
      <c r="J109" s="202">
        <f>J560</f>
        <v>0</v>
      </c>
      <c r="K109" s="127"/>
      <c r="L109" s="203"/>
    </row>
    <row r="110" spans="2:12" s="9" customFormat="1" ht="14.85" customHeight="1">
      <c r="B110" s="198"/>
      <c r="C110" s="127"/>
      <c r="D110" s="199" t="s">
        <v>150</v>
      </c>
      <c r="E110" s="200"/>
      <c r="F110" s="200"/>
      <c r="G110" s="200"/>
      <c r="H110" s="200"/>
      <c r="I110" s="201"/>
      <c r="J110" s="202">
        <f>J580</f>
        <v>0</v>
      </c>
      <c r="K110" s="127"/>
      <c r="L110" s="203"/>
    </row>
    <row r="111" spans="2:12" s="9" customFormat="1" ht="14.85" customHeight="1">
      <c r="B111" s="198"/>
      <c r="C111" s="127"/>
      <c r="D111" s="199" t="s">
        <v>151</v>
      </c>
      <c r="E111" s="200"/>
      <c r="F111" s="200"/>
      <c r="G111" s="200"/>
      <c r="H111" s="200"/>
      <c r="I111" s="201"/>
      <c r="J111" s="202">
        <f>J621</f>
        <v>0</v>
      </c>
      <c r="K111" s="127"/>
      <c r="L111" s="203"/>
    </row>
    <row r="112" spans="2:12" s="9" customFormat="1" ht="14.85" customHeight="1">
      <c r="B112" s="198"/>
      <c r="C112" s="127"/>
      <c r="D112" s="199" t="s">
        <v>152</v>
      </c>
      <c r="E112" s="200"/>
      <c r="F112" s="200"/>
      <c r="G112" s="200"/>
      <c r="H112" s="200"/>
      <c r="I112" s="201"/>
      <c r="J112" s="202">
        <f>J808</f>
        <v>0</v>
      </c>
      <c r="K112" s="127"/>
      <c r="L112" s="203"/>
    </row>
    <row r="113" spans="2:12" s="9" customFormat="1" ht="19.9" customHeight="1">
      <c r="B113" s="198"/>
      <c r="C113" s="127"/>
      <c r="D113" s="199" t="s">
        <v>153</v>
      </c>
      <c r="E113" s="200"/>
      <c r="F113" s="200"/>
      <c r="G113" s="200"/>
      <c r="H113" s="200"/>
      <c r="I113" s="201"/>
      <c r="J113" s="202">
        <f>J819</f>
        <v>0</v>
      </c>
      <c r="K113" s="127"/>
      <c r="L113" s="203"/>
    </row>
    <row r="114" spans="2:12" s="8" customFormat="1" ht="24.95" customHeight="1">
      <c r="B114" s="191"/>
      <c r="C114" s="192"/>
      <c r="D114" s="193" t="s">
        <v>154</v>
      </c>
      <c r="E114" s="194"/>
      <c r="F114" s="194"/>
      <c r="G114" s="194"/>
      <c r="H114" s="194"/>
      <c r="I114" s="195"/>
      <c r="J114" s="196">
        <f>J839</f>
        <v>0</v>
      </c>
      <c r="K114" s="192"/>
      <c r="L114" s="197"/>
    </row>
    <row r="115" spans="2:12" s="9" customFormat="1" ht="19.9" customHeight="1">
      <c r="B115" s="198"/>
      <c r="C115" s="127"/>
      <c r="D115" s="199" t="s">
        <v>155</v>
      </c>
      <c r="E115" s="200"/>
      <c r="F115" s="200"/>
      <c r="G115" s="200"/>
      <c r="H115" s="200"/>
      <c r="I115" s="201"/>
      <c r="J115" s="202">
        <f>J840</f>
        <v>0</v>
      </c>
      <c r="K115" s="127"/>
      <c r="L115" s="203"/>
    </row>
    <row r="116" spans="2:12" s="9" customFormat="1" ht="19.9" customHeight="1">
      <c r="B116" s="198"/>
      <c r="C116" s="127"/>
      <c r="D116" s="199" t="s">
        <v>156</v>
      </c>
      <c r="E116" s="200"/>
      <c r="F116" s="200"/>
      <c r="G116" s="200"/>
      <c r="H116" s="200"/>
      <c r="I116" s="201"/>
      <c r="J116" s="202">
        <f>J875</f>
        <v>0</v>
      </c>
      <c r="K116" s="127"/>
      <c r="L116" s="203"/>
    </row>
    <row r="117" spans="2:12" s="9" customFormat="1" ht="19.9" customHeight="1">
      <c r="B117" s="198"/>
      <c r="C117" s="127"/>
      <c r="D117" s="199" t="s">
        <v>157</v>
      </c>
      <c r="E117" s="200"/>
      <c r="F117" s="200"/>
      <c r="G117" s="200"/>
      <c r="H117" s="200"/>
      <c r="I117" s="201"/>
      <c r="J117" s="202">
        <f>J923</f>
        <v>0</v>
      </c>
      <c r="K117" s="127"/>
      <c r="L117" s="203"/>
    </row>
    <row r="118" spans="2:12" s="9" customFormat="1" ht="19.9" customHeight="1">
      <c r="B118" s="198"/>
      <c r="C118" s="127"/>
      <c r="D118" s="199" t="s">
        <v>158</v>
      </c>
      <c r="E118" s="200"/>
      <c r="F118" s="200"/>
      <c r="G118" s="200"/>
      <c r="H118" s="200"/>
      <c r="I118" s="201"/>
      <c r="J118" s="202">
        <f>J948</f>
        <v>0</v>
      </c>
      <c r="K118" s="127"/>
      <c r="L118" s="203"/>
    </row>
    <row r="119" spans="2:12" s="9" customFormat="1" ht="19.9" customHeight="1">
      <c r="B119" s="198"/>
      <c r="C119" s="127"/>
      <c r="D119" s="199" t="s">
        <v>159</v>
      </c>
      <c r="E119" s="200"/>
      <c r="F119" s="200"/>
      <c r="G119" s="200"/>
      <c r="H119" s="200"/>
      <c r="I119" s="201"/>
      <c r="J119" s="202">
        <f>J965</f>
        <v>0</v>
      </c>
      <c r="K119" s="127"/>
      <c r="L119" s="203"/>
    </row>
    <row r="120" spans="2:12" s="9" customFormat="1" ht="19.9" customHeight="1">
      <c r="B120" s="198"/>
      <c r="C120" s="127"/>
      <c r="D120" s="199" t="s">
        <v>160</v>
      </c>
      <c r="E120" s="200"/>
      <c r="F120" s="200"/>
      <c r="G120" s="200"/>
      <c r="H120" s="200"/>
      <c r="I120" s="201"/>
      <c r="J120" s="202">
        <f>J973</f>
        <v>0</v>
      </c>
      <c r="K120" s="127"/>
      <c r="L120" s="203"/>
    </row>
    <row r="121" spans="2:12" s="9" customFormat="1" ht="19.9" customHeight="1">
      <c r="B121" s="198"/>
      <c r="C121" s="127"/>
      <c r="D121" s="199" t="s">
        <v>161</v>
      </c>
      <c r="E121" s="200"/>
      <c r="F121" s="200"/>
      <c r="G121" s="200"/>
      <c r="H121" s="200"/>
      <c r="I121" s="201"/>
      <c r="J121" s="202">
        <f>J998</f>
        <v>0</v>
      </c>
      <c r="K121" s="127"/>
      <c r="L121" s="203"/>
    </row>
    <row r="122" spans="2:12" s="9" customFormat="1" ht="19.9" customHeight="1">
      <c r="B122" s="198"/>
      <c r="C122" s="127"/>
      <c r="D122" s="199" t="s">
        <v>162</v>
      </c>
      <c r="E122" s="200"/>
      <c r="F122" s="200"/>
      <c r="G122" s="200"/>
      <c r="H122" s="200"/>
      <c r="I122" s="201"/>
      <c r="J122" s="202">
        <f>J1032</f>
        <v>0</v>
      </c>
      <c r="K122" s="127"/>
      <c r="L122" s="203"/>
    </row>
    <row r="123" spans="2:12" s="9" customFormat="1" ht="19.9" customHeight="1">
      <c r="B123" s="198"/>
      <c r="C123" s="127"/>
      <c r="D123" s="199" t="s">
        <v>163</v>
      </c>
      <c r="E123" s="200"/>
      <c r="F123" s="200"/>
      <c r="G123" s="200"/>
      <c r="H123" s="200"/>
      <c r="I123" s="201"/>
      <c r="J123" s="202">
        <f>J1054</f>
        <v>0</v>
      </c>
      <c r="K123" s="127"/>
      <c r="L123" s="203"/>
    </row>
    <row r="124" spans="2:12" s="9" customFormat="1" ht="14.85" customHeight="1">
      <c r="B124" s="198"/>
      <c r="C124" s="127"/>
      <c r="D124" s="199" t="s">
        <v>164</v>
      </c>
      <c r="E124" s="200"/>
      <c r="F124" s="200"/>
      <c r="G124" s="200"/>
      <c r="H124" s="200"/>
      <c r="I124" s="201"/>
      <c r="J124" s="202">
        <f>J1056</f>
        <v>0</v>
      </c>
      <c r="K124" s="127"/>
      <c r="L124" s="203"/>
    </row>
    <row r="125" spans="2:12" s="9" customFormat="1" ht="14.85" customHeight="1">
      <c r="B125" s="198"/>
      <c r="C125" s="127"/>
      <c r="D125" s="199" t="s">
        <v>165</v>
      </c>
      <c r="E125" s="200"/>
      <c r="F125" s="200"/>
      <c r="G125" s="200"/>
      <c r="H125" s="200"/>
      <c r="I125" s="201"/>
      <c r="J125" s="202">
        <f>J1097</f>
        <v>0</v>
      </c>
      <c r="K125" s="127"/>
      <c r="L125" s="203"/>
    </row>
    <row r="126" spans="2:12" s="9" customFormat="1" ht="14.85" customHeight="1">
      <c r="B126" s="198"/>
      <c r="C126" s="127"/>
      <c r="D126" s="199" t="s">
        <v>166</v>
      </c>
      <c r="E126" s="200"/>
      <c r="F126" s="200"/>
      <c r="G126" s="200"/>
      <c r="H126" s="200"/>
      <c r="I126" s="201"/>
      <c r="J126" s="202">
        <f>J1123</f>
        <v>0</v>
      </c>
      <c r="K126" s="127"/>
      <c r="L126" s="203"/>
    </row>
    <row r="127" spans="2:12" s="9" customFormat="1" ht="14.85" customHeight="1">
      <c r="B127" s="198"/>
      <c r="C127" s="127"/>
      <c r="D127" s="199" t="s">
        <v>167</v>
      </c>
      <c r="E127" s="200"/>
      <c r="F127" s="200"/>
      <c r="G127" s="200"/>
      <c r="H127" s="200"/>
      <c r="I127" s="201"/>
      <c r="J127" s="202">
        <f>J1151</f>
        <v>0</v>
      </c>
      <c r="K127" s="127"/>
      <c r="L127" s="203"/>
    </row>
    <row r="128" spans="2:12" s="9" customFormat="1" ht="14.85" customHeight="1">
      <c r="B128" s="198"/>
      <c r="C128" s="127"/>
      <c r="D128" s="199" t="s">
        <v>168</v>
      </c>
      <c r="E128" s="200"/>
      <c r="F128" s="200"/>
      <c r="G128" s="200"/>
      <c r="H128" s="200"/>
      <c r="I128" s="201"/>
      <c r="J128" s="202">
        <f>J1170</f>
        <v>0</v>
      </c>
      <c r="K128" s="127"/>
      <c r="L128" s="203"/>
    </row>
    <row r="129" spans="2:12" s="9" customFormat="1" ht="14.85" customHeight="1">
      <c r="B129" s="198"/>
      <c r="C129" s="127"/>
      <c r="D129" s="199" t="s">
        <v>169</v>
      </c>
      <c r="E129" s="200"/>
      <c r="F129" s="200"/>
      <c r="G129" s="200"/>
      <c r="H129" s="200"/>
      <c r="I129" s="201"/>
      <c r="J129" s="202">
        <f>J1211</f>
        <v>0</v>
      </c>
      <c r="K129" s="127"/>
      <c r="L129" s="203"/>
    </row>
    <row r="130" spans="2:12" s="9" customFormat="1" ht="14.85" customHeight="1">
      <c r="B130" s="198"/>
      <c r="C130" s="127"/>
      <c r="D130" s="199" t="s">
        <v>170</v>
      </c>
      <c r="E130" s="200"/>
      <c r="F130" s="200"/>
      <c r="G130" s="200"/>
      <c r="H130" s="200"/>
      <c r="I130" s="201"/>
      <c r="J130" s="202">
        <f>J1249</f>
        <v>0</v>
      </c>
      <c r="K130" s="127"/>
      <c r="L130" s="203"/>
    </row>
    <row r="131" spans="2:12" s="9" customFormat="1" ht="19.9" customHeight="1">
      <c r="B131" s="198"/>
      <c r="C131" s="127"/>
      <c r="D131" s="199" t="s">
        <v>171</v>
      </c>
      <c r="E131" s="200"/>
      <c r="F131" s="200"/>
      <c r="G131" s="200"/>
      <c r="H131" s="200"/>
      <c r="I131" s="201"/>
      <c r="J131" s="202">
        <f>J1290</f>
        <v>0</v>
      </c>
      <c r="K131" s="127"/>
      <c r="L131" s="203"/>
    </row>
    <row r="132" spans="2:12" s="9" customFormat="1" ht="19.9" customHeight="1">
      <c r="B132" s="198"/>
      <c r="C132" s="127"/>
      <c r="D132" s="199" t="s">
        <v>172</v>
      </c>
      <c r="E132" s="200"/>
      <c r="F132" s="200"/>
      <c r="G132" s="200"/>
      <c r="H132" s="200"/>
      <c r="I132" s="201"/>
      <c r="J132" s="202">
        <f>J1322</f>
        <v>0</v>
      </c>
      <c r="K132" s="127"/>
      <c r="L132" s="203"/>
    </row>
    <row r="133" spans="2:12" s="9" customFormat="1" ht="19.9" customHeight="1">
      <c r="B133" s="198"/>
      <c r="C133" s="127"/>
      <c r="D133" s="199" t="s">
        <v>173</v>
      </c>
      <c r="E133" s="200"/>
      <c r="F133" s="200"/>
      <c r="G133" s="200"/>
      <c r="H133" s="200"/>
      <c r="I133" s="201"/>
      <c r="J133" s="202">
        <f>J1342</f>
        <v>0</v>
      </c>
      <c r="K133" s="127"/>
      <c r="L133" s="203"/>
    </row>
    <row r="134" spans="2:12" s="9" customFormat="1" ht="19.9" customHeight="1">
      <c r="B134" s="198"/>
      <c r="C134" s="127"/>
      <c r="D134" s="199" t="s">
        <v>174</v>
      </c>
      <c r="E134" s="200"/>
      <c r="F134" s="200"/>
      <c r="G134" s="200"/>
      <c r="H134" s="200"/>
      <c r="I134" s="201"/>
      <c r="J134" s="202">
        <f>J1403</f>
        <v>0</v>
      </c>
      <c r="K134" s="127"/>
      <c r="L134" s="203"/>
    </row>
    <row r="135" spans="2:12" s="1" customFormat="1" ht="21.8" customHeight="1">
      <c r="B135" s="37"/>
      <c r="C135" s="38"/>
      <c r="D135" s="38"/>
      <c r="E135" s="38"/>
      <c r="F135" s="38"/>
      <c r="G135" s="38"/>
      <c r="H135" s="38"/>
      <c r="I135" s="148"/>
      <c r="J135" s="38"/>
      <c r="K135" s="38"/>
      <c r="L135" s="42"/>
    </row>
    <row r="136" spans="2:12" s="1" customFormat="1" ht="6.95" customHeight="1">
      <c r="B136" s="60"/>
      <c r="C136" s="61"/>
      <c r="D136" s="61"/>
      <c r="E136" s="61"/>
      <c r="F136" s="61"/>
      <c r="G136" s="61"/>
      <c r="H136" s="61"/>
      <c r="I136" s="181"/>
      <c r="J136" s="61"/>
      <c r="K136" s="61"/>
      <c r="L136" s="42"/>
    </row>
    <row r="140" spans="2:12" s="1" customFormat="1" ht="6.95" customHeight="1">
      <c r="B140" s="62"/>
      <c r="C140" s="63"/>
      <c r="D140" s="63"/>
      <c r="E140" s="63"/>
      <c r="F140" s="63"/>
      <c r="G140" s="63"/>
      <c r="H140" s="63"/>
      <c r="I140" s="184"/>
      <c r="J140" s="63"/>
      <c r="K140" s="63"/>
      <c r="L140" s="42"/>
    </row>
    <row r="141" spans="2:12" s="1" customFormat="1" ht="24.95" customHeight="1">
      <c r="B141" s="37"/>
      <c r="C141" s="22" t="s">
        <v>175</v>
      </c>
      <c r="D141" s="38"/>
      <c r="E141" s="38"/>
      <c r="F141" s="38"/>
      <c r="G141" s="38"/>
      <c r="H141" s="38"/>
      <c r="I141" s="148"/>
      <c r="J141" s="38"/>
      <c r="K141" s="38"/>
      <c r="L141" s="42"/>
    </row>
    <row r="142" spans="2:12" s="1" customFormat="1" ht="6.95" customHeight="1">
      <c r="B142" s="37"/>
      <c r="C142" s="38"/>
      <c r="D142" s="38"/>
      <c r="E142" s="38"/>
      <c r="F142" s="38"/>
      <c r="G142" s="38"/>
      <c r="H142" s="38"/>
      <c r="I142" s="148"/>
      <c r="J142" s="38"/>
      <c r="K142" s="38"/>
      <c r="L142" s="42"/>
    </row>
    <row r="143" spans="2:12" s="1" customFormat="1" ht="12" customHeight="1">
      <c r="B143" s="37"/>
      <c r="C143" s="31" t="s">
        <v>16</v>
      </c>
      <c r="D143" s="38"/>
      <c r="E143" s="38"/>
      <c r="F143" s="38"/>
      <c r="G143" s="38"/>
      <c r="H143" s="38"/>
      <c r="I143" s="148"/>
      <c r="J143" s="38"/>
      <c r="K143" s="38"/>
      <c r="L143" s="42"/>
    </row>
    <row r="144" spans="2:12" s="1" customFormat="1" ht="16.5" customHeight="1">
      <c r="B144" s="37"/>
      <c r="C144" s="38"/>
      <c r="D144" s="38"/>
      <c r="E144" s="185" t="str">
        <f>E7</f>
        <v>Modernizace energocentra – TS 1, Krajská zdravotní a.s. – Nemocnice Teplice o.z.</v>
      </c>
      <c r="F144" s="31"/>
      <c r="G144" s="31"/>
      <c r="H144" s="31"/>
      <c r="I144" s="148"/>
      <c r="J144" s="38"/>
      <c r="K144" s="38"/>
      <c r="L144" s="42"/>
    </row>
    <row r="145" spans="2:12" ht="12" customHeight="1">
      <c r="B145" s="20"/>
      <c r="C145" s="31" t="s">
        <v>129</v>
      </c>
      <c r="D145" s="21"/>
      <c r="E145" s="21"/>
      <c r="F145" s="21"/>
      <c r="G145" s="21"/>
      <c r="H145" s="21"/>
      <c r="I145" s="140"/>
      <c r="J145" s="21"/>
      <c r="K145" s="21"/>
      <c r="L145" s="19"/>
    </row>
    <row r="146" spans="2:12" s="1" customFormat="1" ht="16.5" customHeight="1">
      <c r="B146" s="37"/>
      <c r="C146" s="38"/>
      <c r="D146" s="38"/>
      <c r="E146" s="185" t="s">
        <v>130</v>
      </c>
      <c r="F146" s="38"/>
      <c r="G146" s="38"/>
      <c r="H146" s="38"/>
      <c r="I146" s="148"/>
      <c r="J146" s="38"/>
      <c r="K146" s="38"/>
      <c r="L146" s="42"/>
    </row>
    <row r="147" spans="2:12" s="1" customFormat="1" ht="12" customHeight="1">
      <c r="B147" s="37"/>
      <c r="C147" s="31" t="s">
        <v>131</v>
      </c>
      <c r="D147" s="38"/>
      <c r="E147" s="38"/>
      <c r="F147" s="38"/>
      <c r="G147" s="38"/>
      <c r="H147" s="38"/>
      <c r="I147" s="148"/>
      <c r="J147" s="38"/>
      <c r="K147" s="38"/>
      <c r="L147" s="42"/>
    </row>
    <row r="148" spans="2:12" s="1" customFormat="1" ht="16.5" customHeight="1">
      <c r="B148" s="37"/>
      <c r="C148" s="38"/>
      <c r="D148" s="38"/>
      <c r="E148" s="70" t="str">
        <f>E11</f>
        <v>D1_01_1 - Stavební</v>
      </c>
      <c r="F148" s="38"/>
      <c r="G148" s="38"/>
      <c r="H148" s="38"/>
      <c r="I148" s="148"/>
      <c r="J148" s="38"/>
      <c r="K148" s="38"/>
      <c r="L148" s="42"/>
    </row>
    <row r="149" spans="2:12" s="1" customFormat="1" ht="6.95" customHeight="1">
      <c r="B149" s="37"/>
      <c r="C149" s="38"/>
      <c r="D149" s="38"/>
      <c r="E149" s="38"/>
      <c r="F149" s="38"/>
      <c r="G149" s="38"/>
      <c r="H149" s="38"/>
      <c r="I149" s="148"/>
      <c r="J149" s="38"/>
      <c r="K149" s="38"/>
      <c r="L149" s="42"/>
    </row>
    <row r="150" spans="2:12" s="1" customFormat="1" ht="12" customHeight="1">
      <c r="B150" s="37"/>
      <c r="C150" s="31" t="s">
        <v>20</v>
      </c>
      <c r="D150" s="38"/>
      <c r="E150" s="38"/>
      <c r="F150" s="26" t="str">
        <f>F14</f>
        <v>Teplice</v>
      </c>
      <c r="G150" s="38"/>
      <c r="H150" s="38"/>
      <c r="I150" s="150" t="s">
        <v>22</v>
      </c>
      <c r="J150" s="73" t="str">
        <f>IF(J14="","",J14)</f>
        <v>5. 4. 2019</v>
      </c>
      <c r="K150" s="38"/>
      <c r="L150" s="42"/>
    </row>
    <row r="151" spans="2:12" s="1" customFormat="1" ht="6.95" customHeight="1">
      <c r="B151" s="37"/>
      <c r="C151" s="38"/>
      <c r="D151" s="38"/>
      <c r="E151" s="38"/>
      <c r="F151" s="38"/>
      <c r="G151" s="38"/>
      <c r="H151" s="38"/>
      <c r="I151" s="148"/>
      <c r="J151" s="38"/>
      <c r="K151" s="38"/>
      <c r="L151" s="42"/>
    </row>
    <row r="152" spans="2:12" s="1" customFormat="1" ht="43.05" customHeight="1">
      <c r="B152" s="37"/>
      <c r="C152" s="31" t="s">
        <v>24</v>
      </c>
      <c r="D152" s="38"/>
      <c r="E152" s="38"/>
      <c r="F152" s="26" t="str">
        <f>E17</f>
        <v>Krajská zdravotní a.s, Ústí nad Labem</v>
      </c>
      <c r="G152" s="38"/>
      <c r="H152" s="38"/>
      <c r="I152" s="150" t="s">
        <v>30</v>
      </c>
      <c r="J152" s="35" t="str">
        <f>E23</f>
        <v>Atelier Penta v.o.s., Mrštíkova 12, Jihlava</v>
      </c>
      <c r="K152" s="38"/>
      <c r="L152" s="42"/>
    </row>
    <row r="153" spans="2:12" s="1" customFormat="1" ht="15.15" customHeight="1">
      <c r="B153" s="37"/>
      <c r="C153" s="31" t="s">
        <v>28</v>
      </c>
      <c r="D153" s="38"/>
      <c r="E153" s="38"/>
      <c r="F153" s="26" t="str">
        <f>IF(E20="","",E20)</f>
        <v>Vyplň údaj</v>
      </c>
      <c r="G153" s="38"/>
      <c r="H153" s="38"/>
      <c r="I153" s="150" t="s">
        <v>33</v>
      </c>
      <c r="J153" s="35" t="str">
        <f>E26</f>
        <v>Ing. Avuk</v>
      </c>
      <c r="K153" s="38"/>
      <c r="L153" s="42"/>
    </row>
    <row r="154" spans="2:12" s="1" customFormat="1" ht="10.3" customHeight="1">
      <c r="B154" s="37"/>
      <c r="C154" s="38"/>
      <c r="D154" s="38"/>
      <c r="E154" s="38"/>
      <c r="F154" s="38"/>
      <c r="G154" s="38"/>
      <c r="H154" s="38"/>
      <c r="I154" s="148"/>
      <c r="J154" s="38"/>
      <c r="K154" s="38"/>
      <c r="L154" s="42"/>
    </row>
    <row r="155" spans="2:20" s="10" customFormat="1" ht="29.25" customHeight="1">
      <c r="B155" s="204"/>
      <c r="C155" s="205" t="s">
        <v>176</v>
      </c>
      <c r="D155" s="206" t="s">
        <v>61</v>
      </c>
      <c r="E155" s="206" t="s">
        <v>57</v>
      </c>
      <c r="F155" s="206" t="s">
        <v>58</v>
      </c>
      <c r="G155" s="206" t="s">
        <v>177</v>
      </c>
      <c r="H155" s="206" t="s">
        <v>178</v>
      </c>
      <c r="I155" s="207" t="s">
        <v>179</v>
      </c>
      <c r="J155" s="206" t="s">
        <v>136</v>
      </c>
      <c r="K155" s="208" t="s">
        <v>180</v>
      </c>
      <c r="L155" s="209"/>
      <c r="M155" s="94" t="s">
        <v>1</v>
      </c>
      <c r="N155" s="95" t="s">
        <v>40</v>
      </c>
      <c r="O155" s="95" t="s">
        <v>181</v>
      </c>
      <c r="P155" s="95" t="s">
        <v>182</v>
      </c>
      <c r="Q155" s="95" t="s">
        <v>183</v>
      </c>
      <c r="R155" s="95" t="s">
        <v>184</v>
      </c>
      <c r="S155" s="95" t="s">
        <v>185</v>
      </c>
      <c r="T155" s="96" t="s">
        <v>186</v>
      </c>
    </row>
    <row r="156" spans="2:63" s="1" customFormat="1" ht="22.8" customHeight="1">
      <c r="B156" s="37"/>
      <c r="C156" s="101" t="s">
        <v>187</v>
      </c>
      <c r="D156" s="38"/>
      <c r="E156" s="38"/>
      <c r="F156" s="38"/>
      <c r="G156" s="38"/>
      <c r="H156" s="38"/>
      <c r="I156" s="148"/>
      <c r="J156" s="210">
        <f>BK156</f>
        <v>0</v>
      </c>
      <c r="K156" s="38"/>
      <c r="L156" s="42"/>
      <c r="M156" s="97"/>
      <c r="N156" s="98"/>
      <c r="O156" s="98"/>
      <c r="P156" s="211">
        <f>P157+P839</f>
        <v>0</v>
      </c>
      <c r="Q156" s="98"/>
      <c r="R156" s="211">
        <f>R157+R839</f>
        <v>248.56232753999998</v>
      </c>
      <c r="S156" s="98"/>
      <c r="T156" s="212">
        <f>T157+T839</f>
        <v>224.86872405</v>
      </c>
      <c r="AT156" s="16" t="s">
        <v>75</v>
      </c>
      <c r="AU156" s="16" t="s">
        <v>138</v>
      </c>
      <c r="BK156" s="213">
        <f>BK157+BK839</f>
        <v>0</v>
      </c>
    </row>
    <row r="157" spans="2:63" s="11" customFormat="1" ht="25.9" customHeight="1">
      <c r="B157" s="214"/>
      <c r="C157" s="215"/>
      <c r="D157" s="216" t="s">
        <v>75</v>
      </c>
      <c r="E157" s="217" t="s">
        <v>188</v>
      </c>
      <c r="F157" s="217" t="s">
        <v>189</v>
      </c>
      <c r="G157" s="215"/>
      <c r="H157" s="215"/>
      <c r="I157" s="218"/>
      <c r="J157" s="219">
        <f>BK157</f>
        <v>0</v>
      </c>
      <c r="K157" s="215"/>
      <c r="L157" s="220"/>
      <c r="M157" s="221"/>
      <c r="N157" s="222"/>
      <c r="O157" s="222"/>
      <c r="P157" s="223">
        <f>P158+P193+P210+P305+P349+P559+P819</f>
        <v>0</v>
      </c>
      <c r="Q157" s="222"/>
      <c r="R157" s="223">
        <f>R158+R193+R210+R305+R349+R559+R819</f>
        <v>233.46906510999997</v>
      </c>
      <c r="S157" s="222"/>
      <c r="T157" s="224">
        <f>T158+T193+T210+T305+T349+T559+T819</f>
        <v>224.86872405</v>
      </c>
      <c r="AR157" s="225" t="s">
        <v>83</v>
      </c>
      <c r="AT157" s="226" t="s">
        <v>75</v>
      </c>
      <c r="AU157" s="226" t="s">
        <v>76</v>
      </c>
      <c r="AY157" s="225" t="s">
        <v>190</v>
      </c>
      <c r="BK157" s="227">
        <f>BK158+BK193+BK210+BK305+BK349+BK559+BK819</f>
        <v>0</v>
      </c>
    </row>
    <row r="158" spans="2:63" s="11" customFormat="1" ht="22.8" customHeight="1">
      <c r="B158" s="214"/>
      <c r="C158" s="215"/>
      <c r="D158" s="216" t="s">
        <v>75</v>
      </c>
      <c r="E158" s="228" t="s">
        <v>83</v>
      </c>
      <c r="F158" s="228" t="s">
        <v>191</v>
      </c>
      <c r="G158" s="215"/>
      <c r="H158" s="215"/>
      <c r="I158" s="218"/>
      <c r="J158" s="229">
        <f>BK158</f>
        <v>0</v>
      </c>
      <c r="K158" s="215"/>
      <c r="L158" s="220"/>
      <c r="M158" s="221"/>
      <c r="N158" s="222"/>
      <c r="O158" s="222"/>
      <c r="P158" s="223">
        <f>SUM(P159:P192)</f>
        <v>0</v>
      </c>
      <c r="Q158" s="222"/>
      <c r="R158" s="223">
        <f>SUM(R159:R192)</f>
        <v>0</v>
      </c>
      <c r="S158" s="222"/>
      <c r="T158" s="224">
        <f>SUM(T159:T192)</f>
        <v>0</v>
      </c>
      <c r="AR158" s="225" t="s">
        <v>83</v>
      </c>
      <c r="AT158" s="226" t="s">
        <v>75</v>
      </c>
      <c r="AU158" s="226" t="s">
        <v>83</v>
      </c>
      <c r="AY158" s="225" t="s">
        <v>190</v>
      </c>
      <c r="BK158" s="227">
        <f>SUM(BK159:BK192)</f>
        <v>0</v>
      </c>
    </row>
    <row r="159" spans="2:65" s="1" customFormat="1" ht="24" customHeight="1">
      <c r="B159" s="37"/>
      <c r="C159" s="230" t="s">
        <v>83</v>
      </c>
      <c r="D159" s="230" t="s">
        <v>192</v>
      </c>
      <c r="E159" s="231" t="s">
        <v>193</v>
      </c>
      <c r="F159" s="232" t="s">
        <v>194</v>
      </c>
      <c r="G159" s="233" t="s">
        <v>195</v>
      </c>
      <c r="H159" s="234">
        <v>10.67</v>
      </c>
      <c r="I159" s="235"/>
      <c r="J159" s="236">
        <f>ROUND(I159*H159,2)</f>
        <v>0</v>
      </c>
      <c r="K159" s="232" t="s">
        <v>196</v>
      </c>
      <c r="L159" s="42"/>
      <c r="M159" s="237" t="s">
        <v>1</v>
      </c>
      <c r="N159" s="238" t="s">
        <v>41</v>
      </c>
      <c r="O159" s="85"/>
      <c r="P159" s="239">
        <f>O159*H159</f>
        <v>0</v>
      </c>
      <c r="Q159" s="239">
        <v>0</v>
      </c>
      <c r="R159" s="239">
        <f>Q159*H159</f>
        <v>0</v>
      </c>
      <c r="S159" s="239">
        <v>0</v>
      </c>
      <c r="T159" s="240">
        <f>S159*H159</f>
        <v>0</v>
      </c>
      <c r="AR159" s="241" t="s">
        <v>197</v>
      </c>
      <c r="AT159" s="241" t="s">
        <v>192</v>
      </c>
      <c r="AU159" s="241" t="s">
        <v>85</v>
      </c>
      <c r="AY159" s="16" t="s">
        <v>190</v>
      </c>
      <c r="BE159" s="242">
        <f>IF(N159="základní",J159,0)</f>
        <v>0</v>
      </c>
      <c r="BF159" s="242">
        <f>IF(N159="snížená",J159,0)</f>
        <v>0</v>
      </c>
      <c r="BG159" s="242">
        <f>IF(N159="zákl. přenesená",J159,0)</f>
        <v>0</v>
      </c>
      <c r="BH159" s="242">
        <f>IF(N159="sníž. přenesená",J159,0)</f>
        <v>0</v>
      </c>
      <c r="BI159" s="242">
        <f>IF(N159="nulová",J159,0)</f>
        <v>0</v>
      </c>
      <c r="BJ159" s="16" t="s">
        <v>83</v>
      </c>
      <c r="BK159" s="242">
        <f>ROUND(I159*H159,2)</f>
        <v>0</v>
      </c>
      <c r="BL159" s="16" t="s">
        <v>197</v>
      </c>
      <c r="BM159" s="241" t="s">
        <v>198</v>
      </c>
    </row>
    <row r="160" spans="2:51" s="12" customFormat="1" ht="12">
      <c r="B160" s="243"/>
      <c r="C160" s="244"/>
      <c r="D160" s="245" t="s">
        <v>199</v>
      </c>
      <c r="E160" s="246" t="s">
        <v>1</v>
      </c>
      <c r="F160" s="247" t="s">
        <v>200</v>
      </c>
      <c r="G160" s="244"/>
      <c r="H160" s="246" t="s">
        <v>1</v>
      </c>
      <c r="I160" s="248"/>
      <c r="J160" s="244"/>
      <c r="K160" s="244"/>
      <c r="L160" s="249"/>
      <c r="M160" s="250"/>
      <c r="N160" s="251"/>
      <c r="O160" s="251"/>
      <c r="P160" s="251"/>
      <c r="Q160" s="251"/>
      <c r="R160" s="251"/>
      <c r="S160" s="251"/>
      <c r="T160" s="252"/>
      <c r="AT160" s="253" t="s">
        <v>199</v>
      </c>
      <c r="AU160" s="253" t="s">
        <v>85</v>
      </c>
      <c r="AV160" s="12" t="s">
        <v>83</v>
      </c>
      <c r="AW160" s="12" t="s">
        <v>32</v>
      </c>
      <c r="AX160" s="12" t="s">
        <v>76</v>
      </c>
      <c r="AY160" s="253" t="s">
        <v>190</v>
      </c>
    </row>
    <row r="161" spans="2:51" s="13" customFormat="1" ht="12">
      <c r="B161" s="254"/>
      <c r="C161" s="255"/>
      <c r="D161" s="245" t="s">
        <v>199</v>
      </c>
      <c r="E161" s="256" t="s">
        <v>1</v>
      </c>
      <c r="F161" s="257" t="s">
        <v>201</v>
      </c>
      <c r="G161" s="255"/>
      <c r="H161" s="258">
        <v>8.67</v>
      </c>
      <c r="I161" s="259"/>
      <c r="J161" s="255"/>
      <c r="K161" s="255"/>
      <c r="L161" s="260"/>
      <c r="M161" s="261"/>
      <c r="N161" s="262"/>
      <c r="O161" s="262"/>
      <c r="P161" s="262"/>
      <c r="Q161" s="262"/>
      <c r="R161" s="262"/>
      <c r="S161" s="262"/>
      <c r="T161" s="263"/>
      <c r="AT161" s="264" t="s">
        <v>199</v>
      </c>
      <c r="AU161" s="264" t="s">
        <v>85</v>
      </c>
      <c r="AV161" s="13" t="s">
        <v>85</v>
      </c>
      <c r="AW161" s="13" t="s">
        <v>32</v>
      </c>
      <c r="AX161" s="13" t="s">
        <v>76</v>
      </c>
      <c r="AY161" s="264" t="s">
        <v>190</v>
      </c>
    </row>
    <row r="162" spans="2:51" s="12" customFormat="1" ht="12">
      <c r="B162" s="243"/>
      <c r="C162" s="244"/>
      <c r="D162" s="245" t="s">
        <v>199</v>
      </c>
      <c r="E162" s="246" t="s">
        <v>1</v>
      </c>
      <c r="F162" s="247" t="s">
        <v>202</v>
      </c>
      <c r="G162" s="244"/>
      <c r="H162" s="246" t="s">
        <v>1</v>
      </c>
      <c r="I162" s="248"/>
      <c r="J162" s="244"/>
      <c r="K162" s="244"/>
      <c r="L162" s="249"/>
      <c r="M162" s="250"/>
      <c r="N162" s="251"/>
      <c r="O162" s="251"/>
      <c r="P162" s="251"/>
      <c r="Q162" s="251"/>
      <c r="R162" s="251"/>
      <c r="S162" s="251"/>
      <c r="T162" s="252"/>
      <c r="AT162" s="253" t="s">
        <v>199</v>
      </c>
      <c r="AU162" s="253" t="s">
        <v>85</v>
      </c>
      <c r="AV162" s="12" t="s">
        <v>83</v>
      </c>
      <c r="AW162" s="12" t="s">
        <v>32</v>
      </c>
      <c r="AX162" s="12" t="s">
        <v>76</v>
      </c>
      <c r="AY162" s="253" t="s">
        <v>190</v>
      </c>
    </row>
    <row r="163" spans="2:51" s="13" customFormat="1" ht="12">
      <c r="B163" s="254"/>
      <c r="C163" s="255"/>
      <c r="D163" s="245" t="s">
        <v>199</v>
      </c>
      <c r="E163" s="256" t="s">
        <v>1</v>
      </c>
      <c r="F163" s="257" t="s">
        <v>203</v>
      </c>
      <c r="G163" s="255"/>
      <c r="H163" s="258">
        <v>2</v>
      </c>
      <c r="I163" s="259"/>
      <c r="J163" s="255"/>
      <c r="K163" s="255"/>
      <c r="L163" s="260"/>
      <c r="M163" s="261"/>
      <c r="N163" s="262"/>
      <c r="O163" s="262"/>
      <c r="P163" s="262"/>
      <c r="Q163" s="262"/>
      <c r="R163" s="262"/>
      <c r="S163" s="262"/>
      <c r="T163" s="263"/>
      <c r="AT163" s="264" t="s">
        <v>199</v>
      </c>
      <c r="AU163" s="264" t="s">
        <v>85</v>
      </c>
      <c r="AV163" s="13" t="s">
        <v>85</v>
      </c>
      <c r="AW163" s="13" t="s">
        <v>32</v>
      </c>
      <c r="AX163" s="13" t="s">
        <v>76</v>
      </c>
      <c r="AY163" s="264" t="s">
        <v>190</v>
      </c>
    </row>
    <row r="164" spans="2:65" s="1" customFormat="1" ht="24" customHeight="1">
      <c r="B164" s="37"/>
      <c r="C164" s="230" t="s">
        <v>85</v>
      </c>
      <c r="D164" s="230" t="s">
        <v>192</v>
      </c>
      <c r="E164" s="231" t="s">
        <v>204</v>
      </c>
      <c r="F164" s="232" t="s">
        <v>205</v>
      </c>
      <c r="G164" s="233" t="s">
        <v>195</v>
      </c>
      <c r="H164" s="234">
        <v>10.67</v>
      </c>
      <c r="I164" s="235"/>
      <c r="J164" s="236">
        <f>ROUND(I164*H164,2)</f>
        <v>0</v>
      </c>
      <c r="K164" s="232" t="s">
        <v>196</v>
      </c>
      <c r="L164" s="42"/>
      <c r="M164" s="237" t="s">
        <v>1</v>
      </c>
      <c r="N164" s="238" t="s">
        <v>41</v>
      </c>
      <c r="O164" s="85"/>
      <c r="P164" s="239">
        <f>O164*H164</f>
        <v>0</v>
      </c>
      <c r="Q164" s="239">
        <v>0</v>
      </c>
      <c r="R164" s="239">
        <f>Q164*H164</f>
        <v>0</v>
      </c>
      <c r="S164" s="239">
        <v>0</v>
      </c>
      <c r="T164" s="240">
        <f>S164*H164</f>
        <v>0</v>
      </c>
      <c r="AR164" s="241" t="s">
        <v>197</v>
      </c>
      <c r="AT164" s="241" t="s">
        <v>192</v>
      </c>
      <c r="AU164" s="241" t="s">
        <v>85</v>
      </c>
      <c r="AY164" s="16" t="s">
        <v>190</v>
      </c>
      <c r="BE164" s="242">
        <f>IF(N164="základní",J164,0)</f>
        <v>0</v>
      </c>
      <c r="BF164" s="242">
        <f>IF(N164="snížená",J164,0)</f>
        <v>0</v>
      </c>
      <c r="BG164" s="242">
        <f>IF(N164="zákl. přenesená",J164,0)</f>
        <v>0</v>
      </c>
      <c r="BH164" s="242">
        <f>IF(N164="sníž. přenesená",J164,0)</f>
        <v>0</v>
      </c>
      <c r="BI164" s="242">
        <f>IF(N164="nulová",J164,0)</f>
        <v>0</v>
      </c>
      <c r="BJ164" s="16" t="s">
        <v>83</v>
      </c>
      <c r="BK164" s="242">
        <f>ROUND(I164*H164,2)</f>
        <v>0</v>
      </c>
      <c r="BL164" s="16" t="s">
        <v>197</v>
      </c>
      <c r="BM164" s="241" t="s">
        <v>206</v>
      </c>
    </row>
    <row r="165" spans="2:65" s="1" customFormat="1" ht="16.5" customHeight="1">
      <c r="B165" s="37"/>
      <c r="C165" s="230" t="s">
        <v>207</v>
      </c>
      <c r="D165" s="230" t="s">
        <v>192</v>
      </c>
      <c r="E165" s="231" t="s">
        <v>208</v>
      </c>
      <c r="F165" s="232" t="s">
        <v>209</v>
      </c>
      <c r="G165" s="233" t="s">
        <v>195</v>
      </c>
      <c r="H165" s="234">
        <v>0.477</v>
      </c>
      <c r="I165" s="235"/>
      <c r="J165" s="236">
        <f>ROUND(I165*H165,2)</f>
        <v>0</v>
      </c>
      <c r="K165" s="232" t="s">
        <v>196</v>
      </c>
      <c r="L165" s="42"/>
      <c r="M165" s="237" t="s">
        <v>1</v>
      </c>
      <c r="N165" s="238" t="s">
        <v>41</v>
      </c>
      <c r="O165" s="85"/>
      <c r="P165" s="239">
        <f>O165*H165</f>
        <v>0</v>
      </c>
      <c r="Q165" s="239">
        <v>0</v>
      </c>
      <c r="R165" s="239">
        <f>Q165*H165</f>
        <v>0</v>
      </c>
      <c r="S165" s="239">
        <v>0</v>
      </c>
      <c r="T165" s="240">
        <f>S165*H165</f>
        <v>0</v>
      </c>
      <c r="AR165" s="241" t="s">
        <v>197</v>
      </c>
      <c r="AT165" s="241" t="s">
        <v>192</v>
      </c>
      <c r="AU165" s="241" t="s">
        <v>85</v>
      </c>
      <c r="AY165" s="16" t="s">
        <v>190</v>
      </c>
      <c r="BE165" s="242">
        <f>IF(N165="základní",J165,0)</f>
        <v>0</v>
      </c>
      <c r="BF165" s="242">
        <f>IF(N165="snížená",J165,0)</f>
        <v>0</v>
      </c>
      <c r="BG165" s="242">
        <f>IF(N165="zákl. přenesená",J165,0)</f>
        <v>0</v>
      </c>
      <c r="BH165" s="242">
        <f>IF(N165="sníž. přenesená",J165,0)</f>
        <v>0</v>
      </c>
      <c r="BI165" s="242">
        <f>IF(N165="nulová",J165,0)</f>
        <v>0</v>
      </c>
      <c r="BJ165" s="16" t="s">
        <v>83</v>
      </c>
      <c r="BK165" s="242">
        <f>ROUND(I165*H165,2)</f>
        <v>0</v>
      </c>
      <c r="BL165" s="16" t="s">
        <v>197</v>
      </c>
      <c r="BM165" s="241" t="s">
        <v>210</v>
      </c>
    </row>
    <row r="166" spans="2:51" s="12" customFormat="1" ht="12">
      <c r="B166" s="243"/>
      <c r="C166" s="244"/>
      <c r="D166" s="245" t="s">
        <v>199</v>
      </c>
      <c r="E166" s="246" t="s">
        <v>1</v>
      </c>
      <c r="F166" s="247" t="s">
        <v>211</v>
      </c>
      <c r="G166" s="244"/>
      <c r="H166" s="246" t="s">
        <v>1</v>
      </c>
      <c r="I166" s="248"/>
      <c r="J166" s="244"/>
      <c r="K166" s="244"/>
      <c r="L166" s="249"/>
      <c r="M166" s="250"/>
      <c r="N166" s="251"/>
      <c r="O166" s="251"/>
      <c r="P166" s="251"/>
      <c r="Q166" s="251"/>
      <c r="R166" s="251"/>
      <c r="S166" s="251"/>
      <c r="T166" s="252"/>
      <c r="AT166" s="253" t="s">
        <v>199</v>
      </c>
      <c r="AU166" s="253" t="s">
        <v>85</v>
      </c>
      <c r="AV166" s="12" t="s">
        <v>83</v>
      </c>
      <c r="AW166" s="12" t="s">
        <v>32</v>
      </c>
      <c r="AX166" s="12" t="s">
        <v>76</v>
      </c>
      <c r="AY166" s="253" t="s">
        <v>190</v>
      </c>
    </row>
    <row r="167" spans="2:51" s="13" customFormat="1" ht="12">
      <c r="B167" s="254"/>
      <c r="C167" s="255"/>
      <c r="D167" s="245" t="s">
        <v>199</v>
      </c>
      <c r="E167" s="256" t="s">
        <v>1</v>
      </c>
      <c r="F167" s="257" t="s">
        <v>212</v>
      </c>
      <c r="G167" s="255"/>
      <c r="H167" s="258">
        <v>0.477</v>
      </c>
      <c r="I167" s="259"/>
      <c r="J167" s="255"/>
      <c r="K167" s="255"/>
      <c r="L167" s="260"/>
      <c r="M167" s="261"/>
      <c r="N167" s="262"/>
      <c r="O167" s="262"/>
      <c r="P167" s="262"/>
      <c r="Q167" s="262"/>
      <c r="R167" s="262"/>
      <c r="S167" s="262"/>
      <c r="T167" s="263"/>
      <c r="AT167" s="264" t="s">
        <v>199</v>
      </c>
      <c r="AU167" s="264" t="s">
        <v>85</v>
      </c>
      <c r="AV167" s="13" t="s">
        <v>85</v>
      </c>
      <c r="AW167" s="13" t="s">
        <v>32</v>
      </c>
      <c r="AX167" s="13" t="s">
        <v>83</v>
      </c>
      <c r="AY167" s="264" t="s">
        <v>190</v>
      </c>
    </row>
    <row r="168" spans="2:65" s="1" customFormat="1" ht="24" customHeight="1">
      <c r="B168" s="37"/>
      <c r="C168" s="230" t="s">
        <v>197</v>
      </c>
      <c r="D168" s="230" t="s">
        <v>192</v>
      </c>
      <c r="E168" s="231" t="s">
        <v>213</v>
      </c>
      <c r="F168" s="232" t="s">
        <v>214</v>
      </c>
      <c r="G168" s="233" t="s">
        <v>195</v>
      </c>
      <c r="H168" s="234">
        <v>1.467</v>
      </c>
      <c r="I168" s="235"/>
      <c r="J168" s="236">
        <f>ROUND(I168*H168,2)</f>
        <v>0</v>
      </c>
      <c r="K168" s="232" t="s">
        <v>196</v>
      </c>
      <c r="L168" s="42"/>
      <c r="M168" s="237" t="s">
        <v>1</v>
      </c>
      <c r="N168" s="238" t="s">
        <v>41</v>
      </c>
      <c r="O168" s="85"/>
      <c r="P168" s="239">
        <f>O168*H168</f>
        <v>0</v>
      </c>
      <c r="Q168" s="239">
        <v>0</v>
      </c>
      <c r="R168" s="239">
        <f>Q168*H168</f>
        <v>0</v>
      </c>
      <c r="S168" s="239">
        <v>0</v>
      </c>
      <c r="T168" s="240">
        <f>S168*H168</f>
        <v>0</v>
      </c>
      <c r="AR168" s="241" t="s">
        <v>197</v>
      </c>
      <c r="AT168" s="241" t="s">
        <v>192</v>
      </c>
      <c r="AU168" s="241" t="s">
        <v>85</v>
      </c>
      <c r="AY168" s="16" t="s">
        <v>190</v>
      </c>
      <c r="BE168" s="242">
        <f>IF(N168="základní",J168,0)</f>
        <v>0</v>
      </c>
      <c r="BF168" s="242">
        <f>IF(N168="snížená",J168,0)</f>
        <v>0</v>
      </c>
      <c r="BG168" s="242">
        <f>IF(N168="zákl. přenesená",J168,0)</f>
        <v>0</v>
      </c>
      <c r="BH168" s="242">
        <f>IF(N168="sníž. přenesená",J168,0)</f>
        <v>0</v>
      </c>
      <c r="BI168" s="242">
        <f>IF(N168="nulová",J168,0)</f>
        <v>0</v>
      </c>
      <c r="BJ168" s="16" t="s">
        <v>83</v>
      </c>
      <c r="BK168" s="242">
        <f>ROUND(I168*H168,2)</f>
        <v>0</v>
      </c>
      <c r="BL168" s="16" t="s">
        <v>197</v>
      </c>
      <c r="BM168" s="241" t="s">
        <v>215</v>
      </c>
    </row>
    <row r="169" spans="2:51" s="12" customFormat="1" ht="12">
      <c r="B169" s="243"/>
      <c r="C169" s="244"/>
      <c r="D169" s="245" t="s">
        <v>199</v>
      </c>
      <c r="E169" s="246" t="s">
        <v>1</v>
      </c>
      <c r="F169" s="247" t="s">
        <v>200</v>
      </c>
      <c r="G169" s="244"/>
      <c r="H169" s="246" t="s">
        <v>1</v>
      </c>
      <c r="I169" s="248"/>
      <c r="J169" s="244"/>
      <c r="K169" s="244"/>
      <c r="L169" s="249"/>
      <c r="M169" s="250"/>
      <c r="N169" s="251"/>
      <c r="O169" s="251"/>
      <c r="P169" s="251"/>
      <c r="Q169" s="251"/>
      <c r="R169" s="251"/>
      <c r="S169" s="251"/>
      <c r="T169" s="252"/>
      <c r="AT169" s="253" t="s">
        <v>199</v>
      </c>
      <c r="AU169" s="253" t="s">
        <v>85</v>
      </c>
      <c r="AV169" s="12" t="s">
        <v>83</v>
      </c>
      <c r="AW169" s="12" t="s">
        <v>32</v>
      </c>
      <c r="AX169" s="12" t="s">
        <v>76</v>
      </c>
      <c r="AY169" s="253" t="s">
        <v>190</v>
      </c>
    </row>
    <row r="170" spans="2:51" s="13" customFormat="1" ht="12">
      <c r="B170" s="254"/>
      <c r="C170" s="255"/>
      <c r="D170" s="245" t="s">
        <v>199</v>
      </c>
      <c r="E170" s="256" t="s">
        <v>1</v>
      </c>
      <c r="F170" s="257" t="s">
        <v>216</v>
      </c>
      <c r="G170" s="255"/>
      <c r="H170" s="258">
        <v>1.467</v>
      </c>
      <c r="I170" s="259"/>
      <c r="J170" s="255"/>
      <c r="K170" s="255"/>
      <c r="L170" s="260"/>
      <c r="M170" s="261"/>
      <c r="N170" s="262"/>
      <c r="O170" s="262"/>
      <c r="P170" s="262"/>
      <c r="Q170" s="262"/>
      <c r="R170" s="262"/>
      <c r="S170" s="262"/>
      <c r="T170" s="263"/>
      <c r="AT170" s="264" t="s">
        <v>199</v>
      </c>
      <c r="AU170" s="264" t="s">
        <v>85</v>
      </c>
      <c r="AV170" s="13" t="s">
        <v>85</v>
      </c>
      <c r="AW170" s="13" t="s">
        <v>32</v>
      </c>
      <c r="AX170" s="13" t="s">
        <v>76</v>
      </c>
      <c r="AY170" s="264" t="s">
        <v>190</v>
      </c>
    </row>
    <row r="171" spans="2:65" s="1" customFormat="1" ht="24" customHeight="1">
      <c r="B171" s="37"/>
      <c r="C171" s="230" t="s">
        <v>217</v>
      </c>
      <c r="D171" s="230" t="s">
        <v>192</v>
      </c>
      <c r="E171" s="231" t="s">
        <v>218</v>
      </c>
      <c r="F171" s="232" t="s">
        <v>219</v>
      </c>
      <c r="G171" s="233" t="s">
        <v>195</v>
      </c>
      <c r="H171" s="234">
        <v>1.467</v>
      </c>
      <c r="I171" s="235"/>
      <c r="J171" s="236">
        <f>ROUND(I171*H171,2)</f>
        <v>0</v>
      </c>
      <c r="K171" s="232" t="s">
        <v>196</v>
      </c>
      <c r="L171" s="42"/>
      <c r="M171" s="237" t="s">
        <v>1</v>
      </c>
      <c r="N171" s="238" t="s">
        <v>41</v>
      </c>
      <c r="O171" s="85"/>
      <c r="P171" s="239">
        <f>O171*H171</f>
        <v>0</v>
      </c>
      <c r="Q171" s="239">
        <v>0</v>
      </c>
      <c r="R171" s="239">
        <f>Q171*H171</f>
        <v>0</v>
      </c>
      <c r="S171" s="239">
        <v>0</v>
      </c>
      <c r="T171" s="240">
        <f>S171*H171</f>
        <v>0</v>
      </c>
      <c r="AR171" s="241" t="s">
        <v>197</v>
      </c>
      <c r="AT171" s="241" t="s">
        <v>192</v>
      </c>
      <c r="AU171" s="241" t="s">
        <v>85</v>
      </c>
      <c r="AY171" s="16" t="s">
        <v>190</v>
      </c>
      <c r="BE171" s="242">
        <f>IF(N171="základní",J171,0)</f>
        <v>0</v>
      </c>
      <c r="BF171" s="242">
        <f>IF(N171="snížená",J171,0)</f>
        <v>0</v>
      </c>
      <c r="BG171" s="242">
        <f>IF(N171="zákl. přenesená",J171,0)</f>
        <v>0</v>
      </c>
      <c r="BH171" s="242">
        <f>IF(N171="sníž. přenesená",J171,0)</f>
        <v>0</v>
      </c>
      <c r="BI171" s="242">
        <f>IF(N171="nulová",J171,0)</f>
        <v>0</v>
      </c>
      <c r="BJ171" s="16" t="s">
        <v>83</v>
      </c>
      <c r="BK171" s="242">
        <f>ROUND(I171*H171,2)</f>
        <v>0</v>
      </c>
      <c r="BL171" s="16" t="s">
        <v>197</v>
      </c>
      <c r="BM171" s="241" t="s">
        <v>220</v>
      </c>
    </row>
    <row r="172" spans="2:65" s="1" customFormat="1" ht="24" customHeight="1">
      <c r="B172" s="37"/>
      <c r="C172" s="230" t="s">
        <v>221</v>
      </c>
      <c r="D172" s="230" t="s">
        <v>192</v>
      </c>
      <c r="E172" s="231" t="s">
        <v>222</v>
      </c>
      <c r="F172" s="232" t="s">
        <v>223</v>
      </c>
      <c r="G172" s="233" t="s">
        <v>195</v>
      </c>
      <c r="H172" s="234">
        <v>10.137</v>
      </c>
      <c r="I172" s="235"/>
      <c r="J172" s="236">
        <f>ROUND(I172*H172,2)</f>
        <v>0</v>
      </c>
      <c r="K172" s="232" t="s">
        <v>196</v>
      </c>
      <c r="L172" s="42"/>
      <c r="M172" s="237" t="s">
        <v>1</v>
      </c>
      <c r="N172" s="238" t="s">
        <v>41</v>
      </c>
      <c r="O172" s="85"/>
      <c r="P172" s="239">
        <f>O172*H172</f>
        <v>0</v>
      </c>
      <c r="Q172" s="239">
        <v>0</v>
      </c>
      <c r="R172" s="239">
        <f>Q172*H172</f>
        <v>0</v>
      </c>
      <c r="S172" s="239">
        <v>0</v>
      </c>
      <c r="T172" s="240">
        <f>S172*H172</f>
        <v>0</v>
      </c>
      <c r="AR172" s="241" t="s">
        <v>197</v>
      </c>
      <c r="AT172" s="241" t="s">
        <v>192</v>
      </c>
      <c r="AU172" s="241" t="s">
        <v>85</v>
      </c>
      <c r="AY172" s="16" t="s">
        <v>190</v>
      </c>
      <c r="BE172" s="242">
        <f>IF(N172="základní",J172,0)</f>
        <v>0</v>
      </c>
      <c r="BF172" s="242">
        <f>IF(N172="snížená",J172,0)</f>
        <v>0</v>
      </c>
      <c r="BG172" s="242">
        <f>IF(N172="zákl. přenesená",J172,0)</f>
        <v>0</v>
      </c>
      <c r="BH172" s="242">
        <f>IF(N172="sníž. přenesená",J172,0)</f>
        <v>0</v>
      </c>
      <c r="BI172" s="242">
        <f>IF(N172="nulová",J172,0)</f>
        <v>0</v>
      </c>
      <c r="BJ172" s="16" t="s">
        <v>83</v>
      </c>
      <c r="BK172" s="242">
        <f>ROUND(I172*H172,2)</f>
        <v>0</v>
      </c>
      <c r="BL172" s="16" t="s">
        <v>197</v>
      </c>
      <c r="BM172" s="241" t="s">
        <v>224</v>
      </c>
    </row>
    <row r="173" spans="2:51" s="13" customFormat="1" ht="12">
      <c r="B173" s="254"/>
      <c r="C173" s="255"/>
      <c r="D173" s="245" t="s">
        <v>199</v>
      </c>
      <c r="E173" s="256" t="s">
        <v>1</v>
      </c>
      <c r="F173" s="257" t="s">
        <v>216</v>
      </c>
      <c r="G173" s="255"/>
      <c r="H173" s="258">
        <v>1.467</v>
      </c>
      <c r="I173" s="259"/>
      <c r="J173" s="255"/>
      <c r="K173" s="255"/>
      <c r="L173" s="260"/>
      <c r="M173" s="261"/>
      <c r="N173" s="262"/>
      <c r="O173" s="262"/>
      <c r="P173" s="262"/>
      <c r="Q173" s="262"/>
      <c r="R173" s="262"/>
      <c r="S173" s="262"/>
      <c r="T173" s="263"/>
      <c r="AT173" s="264" t="s">
        <v>199</v>
      </c>
      <c r="AU173" s="264" t="s">
        <v>85</v>
      </c>
      <c r="AV173" s="13" t="s">
        <v>85</v>
      </c>
      <c r="AW173" s="13" t="s">
        <v>32</v>
      </c>
      <c r="AX173" s="13" t="s">
        <v>76</v>
      </c>
      <c r="AY173" s="264" t="s">
        <v>190</v>
      </c>
    </row>
    <row r="174" spans="2:51" s="13" customFormat="1" ht="12">
      <c r="B174" s="254"/>
      <c r="C174" s="255"/>
      <c r="D174" s="245" t="s">
        <v>199</v>
      </c>
      <c r="E174" s="256" t="s">
        <v>1</v>
      </c>
      <c r="F174" s="257" t="s">
        <v>201</v>
      </c>
      <c r="G174" s="255"/>
      <c r="H174" s="258">
        <v>8.67</v>
      </c>
      <c r="I174" s="259"/>
      <c r="J174" s="255"/>
      <c r="K174" s="255"/>
      <c r="L174" s="260"/>
      <c r="M174" s="261"/>
      <c r="N174" s="262"/>
      <c r="O174" s="262"/>
      <c r="P174" s="262"/>
      <c r="Q174" s="262"/>
      <c r="R174" s="262"/>
      <c r="S174" s="262"/>
      <c r="T174" s="263"/>
      <c r="AT174" s="264" t="s">
        <v>199</v>
      </c>
      <c r="AU174" s="264" t="s">
        <v>85</v>
      </c>
      <c r="AV174" s="13" t="s">
        <v>85</v>
      </c>
      <c r="AW174" s="13" t="s">
        <v>32</v>
      </c>
      <c r="AX174" s="13" t="s">
        <v>76</v>
      </c>
      <c r="AY174" s="264" t="s">
        <v>190</v>
      </c>
    </row>
    <row r="175" spans="2:65" s="1" customFormat="1" ht="24" customHeight="1">
      <c r="B175" s="37"/>
      <c r="C175" s="230" t="s">
        <v>225</v>
      </c>
      <c r="D175" s="230" t="s">
        <v>192</v>
      </c>
      <c r="E175" s="231" t="s">
        <v>226</v>
      </c>
      <c r="F175" s="232" t="s">
        <v>227</v>
      </c>
      <c r="G175" s="233" t="s">
        <v>195</v>
      </c>
      <c r="H175" s="234">
        <v>10.137</v>
      </c>
      <c r="I175" s="235"/>
      <c r="J175" s="236">
        <f>ROUND(I175*H175,2)</f>
        <v>0</v>
      </c>
      <c r="K175" s="232" t="s">
        <v>196</v>
      </c>
      <c r="L175" s="42"/>
      <c r="M175" s="237" t="s">
        <v>1</v>
      </c>
      <c r="N175" s="238" t="s">
        <v>41</v>
      </c>
      <c r="O175" s="85"/>
      <c r="P175" s="239">
        <f>O175*H175</f>
        <v>0</v>
      </c>
      <c r="Q175" s="239">
        <v>0</v>
      </c>
      <c r="R175" s="239">
        <f>Q175*H175</f>
        <v>0</v>
      </c>
      <c r="S175" s="239">
        <v>0</v>
      </c>
      <c r="T175" s="240">
        <f>S175*H175</f>
        <v>0</v>
      </c>
      <c r="AR175" s="241" t="s">
        <v>197</v>
      </c>
      <c r="AT175" s="241" t="s">
        <v>192</v>
      </c>
      <c r="AU175" s="241" t="s">
        <v>85</v>
      </c>
      <c r="AY175" s="16" t="s">
        <v>190</v>
      </c>
      <c r="BE175" s="242">
        <f>IF(N175="základní",J175,0)</f>
        <v>0</v>
      </c>
      <c r="BF175" s="242">
        <f>IF(N175="snížená",J175,0)</f>
        <v>0</v>
      </c>
      <c r="BG175" s="242">
        <f>IF(N175="zákl. přenesená",J175,0)</f>
        <v>0</v>
      </c>
      <c r="BH175" s="242">
        <f>IF(N175="sníž. přenesená",J175,0)</f>
        <v>0</v>
      </c>
      <c r="BI175" s="242">
        <f>IF(N175="nulová",J175,0)</f>
        <v>0</v>
      </c>
      <c r="BJ175" s="16" t="s">
        <v>83</v>
      </c>
      <c r="BK175" s="242">
        <f>ROUND(I175*H175,2)</f>
        <v>0</v>
      </c>
      <c r="BL175" s="16" t="s">
        <v>197</v>
      </c>
      <c r="BM175" s="241" t="s">
        <v>228</v>
      </c>
    </row>
    <row r="176" spans="2:65" s="1" customFormat="1" ht="24" customHeight="1">
      <c r="B176" s="37"/>
      <c r="C176" s="230" t="s">
        <v>229</v>
      </c>
      <c r="D176" s="230" t="s">
        <v>192</v>
      </c>
      <c r="E176" s="231" t="s">
        <v>230</v>
      </c>
      <c r="F176" s="232" t="s">
        <v>231</v>
      </c>
      <c r="G176" s="233" t="s">
        <v>195</v>
      </c>
      <c r="H176" s="234">
        <v>10.137</v>
      </c>
      <c r="I176" s="235"/>
      <c r="J176" s="236">
        <f>ROUND(I176*H176,2)</f>
        <v>0</v>
      </c>
      <c r="K176" s="232" t="s">
        <v>196</v>
      </c>
      <c r="L176" s="42"/>
      <c r="M176" s="237" t="s">
        <v>1</v>
      </c>
      <c r="N176" s="238" t="s">
        <v>41</v>
      </c>
      <c r="O176" s="85"/>
      <c r="P176" s="239">
        <f>O176*H176</f>
        <v>0</v>
      </c>
      <c r="Q176" s="239">
        <v>0</v>
      </c>
      <c r="R176" s="239">
        <f>Q176*H176</f>
        <v>0</v>
      </c>
      <c r="S176" s="239">
        <v>0</v>
      </c>
      <c r="T176" s="240">
        <f>S176*H176</f>
        <v>0</v>
      </c>
      <c r="AR176" s="241" t="s">
        <v>197</v>
      </c>
      <c r="AT176" s="241" t="s">
        <v>192</v>
      </c>
      <c r="AU176" s="241" t="s">
        <v>85</v>
      </c>
      <c r="AY176" s="16" t="s">
        <v>190</v>
      </c>
      <c r="BE176" s="242">
        <f>IF(N176="základní",J176,0)</f>
        <v>0</v>
      </c>
      <c r="BF176" s="242">
        <f>IF(N176="snížená",J176,0)</f>
        <v>0</v>
      </c>
      <c r="BG176" s="242">
        <f>IF(N176="zákl. přenesená",J176,0)</f>
        <v>0</v>
      </c>
      <c r="BH176" s="242">
        <f>IF(N176="sníž. přenesená",J176,0)</f>
        <v>0</v>
      </c>
      <c r="BI176" s="242">
        <f>IF(N176="nulová",J176,0)</f>
        <v>0</v>
      </c>
      <c r="BJ176" s="16" t="s">
        <v>83</v>
      </c>
      <c r="BK176" s="242">
        <f>ROUND(I176*H176,2)</f>
        <v>0</v>
      </c>
      <c r="BL176" s="16" t="s">
        <v>197</v>
      </c>
      <c r="BM176" s="241" t="s">
        <v>232</v>
      </c>
    </row>
    <row r="177" spans="2:51" s="13" customFormat="1" ht="12">
      <c r="B177" s="254"/>
      <c r="C177" s="255"/>
      <c r="D177" s="245" t="s">
        <v>199</v>
      </c>
      <c r="E177" s="256" t="s">
        <v>1</v>
      </c>
      <c r="F177" s="257" t="s">
        <v>216</v>
      </c>
      <c r="G177" s="255"/>
      <c r="H177" s="258">
        <v>1.467</v>
      </c>
      <c r="I177" s="259"/>
      <c r="J177" s="255"/>
      <c r="K177" s="255"/>
      <c r="L177" s="260"/>
      <c r="M177" s="261"/>
      <c r="N177" s="262"/>
      <c r="O177" s="262"/>
      <c r="P177" s="262"/>
      <c r="Q177" s="262"/>
      <c r="R177" s="262"/>
      <c r="S177" s="262"/>
      <c r="T177" s="263"/>
      <c r="AT177" s="264" t="s">
        <v>199</v>
      </c>
      <c r="AU177" s="264" t="s">
        <v>85</v>
      </c>
      <c r="AV177" s="13" t="s">
        <v>85</v>
      </c>
      <c r="AW177" s="13" t="s">
        <v>32</v>
      </c>
      <c r="AX177" s="13" t="s">
        <v>76</v>
      </c>
      <c r="AY177" s="264" t="s">
        <v>190</v>
      </c>
    </row>
    <row r="178" spans="2:51" s="13" customFormat="1" ht="12">
      <c r="B178" s="254"/>
      <c r="C178" s="255"/>
      <c r="D178" s="245" t="s">
        <v>199</v>
      </c>
      <c r="E178" s="256" t="s">
        <v>1</v>
      </c>
      <c r="F178" s="257" t="s">
        <v>201</v>
      </c>
      <c r="G178" s="255"/>
      <c r="H178" s="258">
        <v>8.67</v>
      </c>
      <c r="I178" s="259"/>
      <c r="J178" s="255"/>
      <c r="K178" s="255"/>
      <c r="L178" s="260"/>
      <c r="M178" s="261"/>
      <c r="N178" s="262"/>
      <c r="O178" s="262"/>
      <c r="P178" s="262"/>
      <c r="Q178" s="262"/>
      <c r="R178" s="262"/>
      <c r="S178" s="262"/>
      <c r="T178" s="263"/>
      <c r="AT178" s="264" t="s">
        <v>199</v>
      </c>
      <c r="AU178" s="264" t="s">
        <v>85</v>
      </c>
      <c r="AV178" s="13" t="s">
        <v>85</v>
      </c>
      <c r="AW178" s="13" t="s">
        <v>32</v>
      </c>
      <c r="AX178" s="13" t="s">
        <v>76</v>
      </c>
      <c r="AY178" s="264" t="s">
        <v>190</v>
      </c>
    </row>
    <row r="179" spans="2:65" s="1" customFormat="1" ht="24" customHeight="1">
      <c r="B179" s="37"/>
      <c r="C179" s="230" t="s">
        <v>233</v>
      </c>
      <c r="D179" s="230" t="s">
        <v>192</v>
      </c>
      <c r="E179" s="231" t="s">
        <v>234</v>
      </c>
      <c r="F179" s="232" t="s">
        <v>235</v>
      </c>
      <c r="G179" s="233" t="s">
        <v>195</v>
      </c>
      <c r="H179" s="234">
        <v>253.425</v>
      </c>
      <c r="I179" s="235"/>
      <c r="J179" s="236">
        <f>ROUND(I179*H179,2)</f>
        <v>0</v>
      </c>
      <c r="K179" s="232" t="s">
        <v>196</v>
      </c>
      <c r="L179" s="42"/>
      <c r="M179" s="237" t="s">
        <v>1</v>
      </c>
      <c r="N179" s="238" t="s">
        <v>41</v>
      </c>
      <c r="O179" s="85"/>
      <c r="P179" s="239">
        <f>O179*H179</f>
        <v>0</v>
      </c>
      <c r="Q179" s="239">
        <v>0</v>
      </c>
      <c r="R179" s="239">
        <f>Q179*H179</f>
        <v>0</v>
      </c>
      <c r="S179" s="239">
        <v>0</v>
      </c>
      <c r="T179" s="240">
        <f>S179*H179</f>
        <v>0</v>
      </c>
      <c r="AR179" s="241" t="s">
        <v>197</v>
      </c>
      <c r="AT179" s="241" t="s">
        <v>192</v>
      </c>
      <c r="AU179" s="241" t="s">
        <v>85</v>
      </c>
      <c r="AY179" s="16" t="s">
        <v>190</v>
      </c>
      <c r="BE179" s="242">
        <f>IF(N179="základní",J179,0)</f>
        <v>0</v>
      </c>
      <c r="BF179" s="242">
        <f>IF(N179="snížená",J179,0)</f>
        <v>0</v>
      </c>
      <c r="BG179" s="242">
        <f>IF(N179="zákl. přenesená",J179,0)</f>
        <v>0</v>
      </c>
      <c r="BH179" s="242">
        <f>IF(N179="sníž. přenesená",J179,0)</f>
        <v>0</v>
      </c>
      <c r="BI179" s="242">
        <f>IF(N179="nulová",J179,0)</f>
        <v>0</v>
      </c>
      <c r="BJ179" s="16" t="s">
        <v>83</v>
      </c>
      <c r="BK179" s="242">
        <f>ROUND(I179*H179,2)</f>
        <v>0</v>
      </c>
      <c r="BL179" s="16" t="s">
        <v>197</v>
      </c>
      <c r="BM179" s="241" t="s">
        <v>236</v>
      </c>
    </row>
    <row r="180" spans="2:51" s="13" customFormat="1" ht="12">
      <c r="B180" s="254"/>
      <c r="C180" s="255"/>
      <c r="D180" s="245" t="s">
        <v>199</v>
      </c>
      <c r="E180" s="255"/>
      <c r="F180" s="257" t="s">
        <v>237</v>
      </c>
      <c r="G180" s="255"/>
      <c r="H180" s="258">
        <v>253.425</v>
      </c>
      <c r="I180" s="259"/>
      <c r="J180" s="255"/>
      <c r="K180" s="255"/>
      <c r="L180" s="260"/>
      <c r="M180" s="261"/>
      <c r="N180" s="262"/>
      <c r="O180" s="262"/>
      <c r="P180" s="262"/>
      <c r="Q180" s="262"/>
      <c r="R180" s="262"/>
      <c r="S180" s="262"/>
      <c r="T180" s="263"/>
      <c r="AT180" s="264" t="s">
        <v>199</v>
      </c>
      <c r="AU180" s="264" t="s">
        <v>85</v>
      </c>
      <c r="AV180" s="13" t="s">
        <v>85</v>
      </c>
      <c r="AW180" s="13" t="s">
        <v>4</v>
      </c>
      <c r="AX180" s="13" t="s">
        <v>83</v>
      </c>
      <c r="AY180" s="264" t="s">
        <v>190</v>
      </c>
    </row>
    <row r="181" spans="2:65" s="1" customFormat="1" ht="16.5" customHeight="1">
      <c r="B181" s="37"/>
      <c r="C181" s="230" t="s">
        <v>238</v>
      </c>
      <c r="D181" s="230" t="s">
        <v>192</v>
      </c>
      <c r="E181" s="231" t="s">
        <v>239</v>
      </c>
      <c r="F181" s="232" t="s">
        <v>240</v>
      </c>
      <c r="G181" s="233" t="s">
        <v>195</v>
      </c>
      <c r="H181" s="234">
        <v>10.137</v>
      </c>
      <c r="I181" s="235"/>
      <c r="J181" s="236">
        <f>ROUND(I181*H181,2)</f>
        <v>0</v>
      </c>
      <c r="K181" s="232" t="s">
        <v>196</v>
      </c>
      <c r="L181" s="42"/>
      <c r="M181" s="237" t="s">
        <v>1</v>
      </c>
      <c r="N181" s="238" t="s">
        <v>41</v>
      </c>
      <c r="O181" s="85"/>
      <c r="P181" s="239">
        <f>O181*H181</f>
        <v>0</v>
      </c>
      <c r="Q181" s="239">
        <v>0</v>
      </c>
      <c r="R181" s="239">
        <f>Q181*H181</f>
        <v>0</v>
      </c>
      <c r="S181" s="239">
        <v>0</v>
      </c>
      <c r="T181" s="240">
        <f>S181*H181</f>
        <v>0</v>
      </c>
      <c r="AR181" s="241" t="s">
        <v>197</v>
      </c>
      <c r="AT181" s="241" t="s">
        <v>192</v>
      </c>
      <c r="AU181" s="241" t="s">
        <v>85</v>
      </c>
      <c r="AY181" s="16" t="s">
        <v>190</v>
      </c>
      <c r="BE181" s="242">
        <f>IF(N181="základní",J181,0)</f>
        <v>0</v>
      </c>
      <c r="BF181" s="242">
        <f>IF(N181="snížená",J181,0)</f>
        <v>0</v>
      </c>
      <c r="BG181" s="242">
        <f>IF(N181="zákl. přenesená",J181,0)</f>
        <v>0</v>
      </c>
      <c r="BH181" s="242">
        <f>IF(N181="sníž. přenesená",J181,0)</f>
        <v>0</v>
      </c>
      <c r="BI181" s="242">
        <f>IF(N181="nulová",J181,0)</f>
        <v>0</v>
      </c>
      <c r="BJ181" s="16" t="s">
        <v>83</v>
      </c>
      <c r="BK181" s="242">
        <f>ROUND(I181*H181,2)</f>
        <v>0</v>
      </c>
      <c r="BL181" s="16" t="s">
        <v>197</v>
      </c>
      <c r="BM181" s="241" t="s">
        <v>241</v>
      </c>
    </row>
    <row r="182" spans="2:51" s="13" customFormat="1" ht="12">
      <c r="B182" s="254"/>
      <c r="C182" s="255"/>
      <c r="D182" s="245" t="s">
        <v>199</v>
      </c>
      <c r="E182" s="256" t="s">
        <v>1</v>
      </c>
      <c r="F182" s="257" t="s">
        <v>216</v>
      </c>
      <c r="G182" s="255"/>
      <c r="H182" s="258">
        <v>1.467</v>
      </c>
      <c r="I182" s="259"/>
      <c r="J182" s="255"/>
      <c r="K182" s="255"/>
      <c r="L182" s="260"/>
      <c r="M182" s="261"/>
      <c r="N182" s="262"/>
      <c r="O182" s="262"/>
      <c r="P182" s="262"/>
      <c r="Q182" s="262"/>
      <c r="R182" s="262"/>
      <c r="S182" s="262"/>
      <c r="T182" s="263"/>
      <c r="AT182" s="264" t="s">
        <v>199</v>
      </c>
      <c r="AU182" s="264" t="s">
        <v>85</v>
      </c>
      <c r="AV182" s="13" t="s">
        <v>85</v>
      </c>
      <c r="AW182" s="13" t="s">
        <v>32</v>
      </c>
      <c r="AX182" s="13" t="s">
        <v>76</v>
      </c>
      <c r="AY182" s="264" t="s">
        <v>190</v>
      </c>
    </row>
    <row r="183" spans="2:51" s="13" customFormat="1" ht="12">
      <c r="B183" s="254"/>
      <c r="C183" s="255"/>
      <c r="D183" s="245" t="s">
        <v>199</v>
      </c>
      <c r="E183" s="256" t="s">
        <v>1</v>
      </c>
      <c r="F183" s="257" t="s">
        <v>201</v>
      </c>
      <c r="G183" s="255"/>
      <c r="H183" s="258">
        <v>8.67</v>
      </c>
      <c r="I183" s="259"/>
      <c r="J183" s="255"/>
      <c r="K183" s="255"/>
      <c r="L183" s="260"/>
      <c r="M183" s="261"/>
      <c r="N183" s="262"/>
      <c r="O183" s="262"/>
      <c r="P183" s="262"/>
      <c r="Q183" s="262"/>
      <c r="R183" s="262"/>
      <c r="S183" s="262"/>
      <c r="T183" s="263"/>
      <c r="AT183" s="264" t="s">
        <v>199</v>
      </c>
      <c r="AU183" s="264" t="s">
        <v>85</v>
      </c>
      <c r="AV183" s="13" t="s">
        <v>85</v>
      </c>
      <c r="AW183" s="13" t="s">
        <v>32</v>
      </c>
      <c r="AX183" s="13" t="s">
        <v>76</v>
      </c>
      <c r="AY183" s="264" t="s">
        <v>190</v>
      </c>
    </row>
    <row r="184" spans="2:65" s="1" customFormat="1" ht="24" customHeight="1">
      <c r="B184" s="37"/>
      <c r="C184" s="230" t="s">
        <v>242</v>
      </c>
      <c r="D184" s="230" t="s">
        <v>192</v>
      </c>
      <c r="E184" s="231" t="s">
        <v>243</v>
      </c>
      <c r="F184" s="232" t="s">
        <v>244</v>
      </c>
      <c r="G184" s="233" t="s">
        <v>245</v>
      </c>
      <c r="H184" s="234">
        <v>19.26</v>
      </c>
      <c r="I184" s="235"/>
      <c r="J184" s="236">
        <f>ROUND(I184*H184,2)</f>
        <v>0</v>
      </c>
      <c r="K184" s="232" t="s">
        <v>196</v>
      </c>
      <c r="L184" s="42"/>
      <c r="M184" s="237" t="s">
        <v>1</v>
      </c>
      <c r="N184" s="238" t="s">
        <v>41</v>
      </c>
      <c r="O184" s="85"/>
      <c r="P184" s="239">
        <f>O184*H184</f>
        <v>0</v>
      </c>
      <c r="Q184" s="239">
        <v>0</v>
      </c>
      <c r="R184" s="239">
        <f>Q184*H184</f>
        <v>0</v>
      </c>
      <c r="S184" s="239">
        <v>0</v>
      </c>
      <c r="T184" s="240">
        <f>S184*H184</f>
        <v>0</v>
      </c>
      <c r="AR184" s="241" t="s">
        <v>197</v>
      </c>
      <c r="AT184" s="241" t="s">
        <v>192</v>
      </c>
      <c r="AU184" s="241" t="s">
        <v>85</v>
      </c>
      <c r="AY184" s="16" t="s">
        <v>190</v>
      </c>
      <c r="BE184" s="242">
        <f>IF(N184="základní",J184,0)</f>
        <v>0</v>
      </c>
      <c r="BF184" s="242">
        <f>IF(N184="snížená",J184,0)</f>
        <v>0</v>
      </c>
      <c r="BG184" s="242">
        <f>IF(N184="zákl. přenesená",J184,0)</f>
        <v>0</v>
      </c>
      <c r="BH184" s="242">
        <f>IF(N184="sníž. přenesená",J184,0)</f>
        <v>0</v>
      </c>
      <c r="BI184" s="242">
        <f>IF(N184="nulová",J184,0)</f>
        <v>0</v>
      </c>
      <c r="BJ184" s="16" t="s">
        <v>83</v>
      </c>
      <c r="BK184" s="242">
        <f>ROUND(I184*H184,2)</f>
        <v>0</v>
      </c>
      <c r="BL184" s="16" t="s">
        <v>197</v>
      </c>
      <c r="BM184" s="241" t="s">
        <v>246</v>
      </c>
    </row>
    <row r="185" spans="2:51" s="13" customFormat="1" ht="12">
      <c r="B185" s="254"/>
      <c r="C185" s="255"/>
      <c r="D185" s="245" t="s">
        <v>199</v>
      </c>
      <c r="E185" s="256" t="s">
        <v>1</v>
      </c>
      <c r="F185" s="257" t="s">
        <v>247</v>
      </c>
      <c r="G185" s="255"/>
      <c r="H185" s="258">
        <v>19.26</v>
      </c>
      <c r="I185" s="259"/>
      <c r="J185" s="255"/>
      <c r="K185" s="255"/>
      <c r="L185" s="260"/>
      <c r="M185" s="261"/>
      <c r="N185" s="262"/>
      <c r="O185" s="262"/>
      <c r="P185" s="262"/>
      <c r="Q185" s="262"/>
      <c r="R185" s="262"/>
      <c r="S185" s="262"/>
      <c r="T185" s="263"/>
      <c r="AT185" s="264" t="s">
        <v>199</v>
      </c>
      <c r="AU185" s="264" t="s">
        <v>85</v>
      </c>
      <c r="AV185" s="13" t="s">
        <v>85</v>
      </c>
      <c r="AW185" s="13" t="s">
        <v>32</v>
      </c>
      <c r="AX185" s="13" t="s">
        <v>76</v>
      </c>
      <c r="AY185" s="264" t="s">
        <v>190</v>
      </c>
    </row>
    <row r="186" spans="2:65" s="1" customFormat="1" ht="24" customHeight="1">
      <c r="B186" s="37"/>
      <c r="C186" s="230" t="s">
        <v>248</v>
      </c>
      <c r="D186" s="230" t="s">
        <v>192</v>
      </c>
      <c r="E186" s="231" t="s">
        <v>249</v>
      </c>
      <c r="F186" s="232" t="s">
        <v>250</v>
      </c>
      <c r="G186" s="233" t="s">
        <v>195</v>
      </c>
      <c r="H186" s="234">
        <v>2</v>
      </c>
      <c r="I186" s="235"/>
      <c r="J186" s="236">
        <f>ROUND(I186*H186,2)</f>
        <v>0</v>
      </c>
      <c r="K186" s="232" t="s">
        <v>196</v>
      </c>
      <c r="L186" s="42"/>
      <c r="M186" s="237" t="s">
        <v>1</v>
      </c>
      <c r="N186" s="238" t="s">
        <v>41</v>
      </c>
      <c r="O186" s="85"/>
      <c r="P186" s="239">
        <f>O186*H186</f>
        <v>0</v>
      </c>
      <c r="Q186" s="239">
        <v>0</v>
      </c>
      <c r="R186" s="239">
        <f>Q186*H186</f>
        <v>0</v>
      </c>
      <c r="S186" s="239">
        <v>0</v>
      </c>
      <c r="T186" s="240">
        <f>S186*H186</f>
        <v>0</v>
      </c>
      <c r="AR186" s="241" t="s">
        <v>197</v>
      </c>
      <c r="AT186" s="241" t="s">
        <v>192</v>
      </c>
      <c r="AU186" s="241" t="s">
        <v>85</v>
      </c>
      <c r="AY186" s="16" t="s">
        <v>190</v>
      </c>
      <c r="BE186" s="242">
        <f>IF(N186="základní",J186,0)</f>
        <v>0</v>
      </c>
      <c r="BF186" s="242">
        <f>IF(N186="snížená",J186,0)</f>
        <v>0</v>
      </c>
      <c r="BG186" s="242">
        <f>IF(N186="zákl. přenesená",J186,0)</f>
        <v>0</v>
      </c>
      <c r="BH186" s="242">
        <f>IF(N186="sníž. přenesená",J186,0)</f>
        <v>0</v>
      </c>
      <c r="BI186" s="242">
        <f>IF(N186="nulová",J186,0)</f>
        <v>0</v>
      </c>
      <c r="BJ186" s="16" t="s">
        <v>83</v>
      </c>
      <c r="BK186" s="242">
        <f>ROUND(I186*H186,2)</f>
        <v>0</v>
      </c>
      <c r="BL186" s="16" t="s">
        <v>197</v>
      </c>
      <c r="BM186" s="241" t="s">
        <v>251</v>
      </c>
    </row>
    <row r="187" spans="2:51" s="12" customFormat="1" ht="12">
      <c r="B187" s="243"/>
      <c r="C187" s="244"/>
      <c r="D187" s="245" t="s">
        <v>199</v>
      </c>
      <c r="E187" s="246" t="s">
        <v>1</v>
      </c>
      <c r="F187" s="247" t="s">
        <v>202</v>
      </c>
      <c r="G187" s="244"/>
      <c r="H187" s="246" t="s">
        <v>1</v>
      </c>
      <c r="I187" s="248"/>
      <c r="J187" s="244"/>
      <c r="K187" s="244"/>
      <c r="L187" s="249"/>
      <c r="M187" s="250"/>
      <c r="N187" s="251"/>
      <c r="O187" s="251"/>
      <c r="P187" s="251"/>
      <c r="Q187" s="251"/>
      <c r="R187" s="251"/>
      <c r="S187" s="251"/>
      <c r="T187" s="252"/>
      <c r="AT187" s="253" t="s">
        <v>199</v>
      </c>
      <c r="AU187" s="253" t="s">
        <v>85</v>
      </c>
      <c r="AV187" s="12" t="s">
        <v>83</v>
      </c>
      <c r="AW187" s="12" t="s">
        <v>32</v>
      </c>
      <c r="AX187" s="12" t="s">
        <v>76</v>
      </c>
      <c r="AY187" s="253" t="s">
        <v>190</v>
      </c>
    </row>
    <row r="188" spans="2:51" s="13" customFormat="1" ht="12">
      <c r="B188" s="254"/>
      <c r="C188" s="255"/>
      <c r="D188" s="245" t="s">
        <v>199</v>
      </c>
      <c r="E188" s="256" t="s">
        <v>1</v>
      </c>
      <c r="F188" s="257" t="s">
        <v>203</v>
      </c>
      <c r="G188" s="255"/>
      <c r="H188" s="258">
        <v>2</v>
      </c>
      <c r="I188" s="259"/>
      <c r="J188" s="255"/>
      <c r="K188" s="255"/>
      <c r="L188" s="260"/>
      <c r="M188" s="261"/>
      <c r="N188" s="262"/>
      <c r="O188" s="262"/>
      <c r="P188" s="262"/>
      <c r="Q188" s="262"/>
      <c r="R188" s="262"/>
      <c r="S188" s="262"/>
      <c r="T188" s="263"/>
      <c r="AT188" s="264" t="s">
        <v>199</v>
      </c>
      <c r="AU188" s="264" t="s">
        <v>85</v>
      </c>
      <c r="AV188" s="13" t="s">
        <v>85</v>
      </c>
      <c r="AW188" s="13" t="s">
        <v>32</v>
      </c>
      <c r="AX188" s="13" t="s">
        <v>83</v>
      </c>
      <c r="AY188" s="264" t="s">
        <v>190</v>
      </c>
    </row>
    <row r="189" spans="2:65" s="1" customFormat="1" ht="16.5" customHeight="1">
      <c r="B189" s="37"/>
      <c r="C189" s="230" t="s">
        <v>252</v>
      </c>
      <c r="D189" s="230" t="s">
        <v>192</v>
      </c>
      <c r="E189" s="231" t="s">
        <v>253</v>
      </c>
      <c r="F189" s="232" t="s">
        <v>254</v>
      </c>
      <c r="G189" s="233" t="s">
        <v>255</v>
      </c>
      <c r="H189" s="234">
        <v>2.65</v>
      </c>
      <c r="I189" s="235"/>
      <c r="J189" s="236">
        <f>ROUND(I189*H189,2)</f>
        <v>0</v>
      </c>
      <c r="K189" s="232" t="s">
        <v>196</v>
      </c>
      <c r="L189" s="42"/>
      <c r="M189" s="237" t="s">
        <v>1</v>
      </c>
      <c r="N189" s="238" t="s">
        <v>41</v>
      </c>
      <c r="O189" s="85"/>
      <c r="P189" s="239">
        <f>O189*H189</f>
        <v>0</v>
      </c>
      <c r="Q189" s="239">
        <v>0</v>
      </c>
      <c r="R189" s="239">
        <f>Q189*H189</f>
        <v>0</v>
      </c>
      <c r="S189" s="239">
        <v>0</v>
      </c>
      <c r="T189" s="240">
        <f>S189*H189</f>
        <v>0</v>
      </c>
      <c r="AR189" s="241" t="s">
        <v>197</v>
      </c>
      <c r="AT189" s="241" t="s">
        <v>192</v>
      </c>
      <c r="AU189" s="241" t="s">
        <v>85</v>
      </c>
      <c r="AY189" s="16" t="s">
        <v>190</v>
      </c>
      <c r="BE189" s="242">
        <f>IF(N189="základní",J189,0)</f>
        <v>0</v>
      </c>
      <c r="BF189" s="242">
        <f>IF(N189="snížená",J189,0)</f>
        <v>0</v>
      </c>
      <c r="BG189" s="242">
        <f>IF(N189="zákl. přenesená",J189,0)</f>
        <v>0</v>
      </c>
      <c r="BH189" s="242">
        <f>IF(N189="sníž. přenesená",J189,0)</f>
        <v>0</v>
      </c>
      <c r="BI189" s="242">
        <f>IF(N189="nulová",J189,0)</f>
        <v>0</v>
      </c>
      <c r="BJ189" s="16" t="s">
        <v>83</v>
      </c>
      <c r="BK189" s="242">
        <f>ROUND(I189*H189,2)</f>
        <v>0</v>
      </c>
      <c r="BL189" s="16" t="s">
        <v>197</v>
      </c>
      <c r="BM189" s="241" t="s">
        <v>256</v>
      </c>
    </row>
    <row r="190" spans="2:51" s="13" customFormat="1" ht="12">
      <c r="B190" s="254"/>
      <c r="C190" s="255"/>
      <c r="D190" s="245" t="s">
        <v>199</v>
      </c>
      <c r="E190" s="256" t="s">
        <v>1</v>
      </c>
      <c r="F190" s="257" t="s">
        <v>257</v>
      </c>
      <c r="G190" s="255"/>
      <c r="H190" s="258">
        <v>16.3</v>
      </c>
      <c r="I190" s="259"/>
      <c r="J190" s="255"/>
      <c r="K190" s="255"/>
      <c r="L190" s="260"/>
      <c r="M190" s="261"/>
      <c r="N190" s="262"/>
      <c r="O190" s="262"/>
      <c r="P190" s="262"/>
      <c r="Q190" s="262"/>
      <c r="R190" s="262"/>
      <c r="S190" s="262"/>
      <c r="T190" s="263"/>
      <c r="AT190" s="264" t="s">
        <v>199</v>
      </c>
      <c r="AU190" s="264" t="s">
        <v>85</v>
      </c>
      <c r="AV190" s="13" t="s">
        <v>85</v>
      </c>
      <c r="AW190" s="13" t="s">
        <v>32</v>
      </c>
      <c r="AX190" s="13" t="s">
        <v>76</v>
      </c>
      <c r="AY190" s="264" t="s">
        <v>190</v>
      </c>
    </row>
    <row r="191" spans="2:51" s="13" customFormat="1" ht="12">
      <c r="B191" s="254"/>
      <c r="C191" s="255"/>
      <c r="D191" s="245" t="s">
        <v>199</v>
      </c>
      <c r="E191" s="256" t="s">
        <v>1</v>
      </c>
      <c r="F191" s="257" t="s">
        <v>258</v>
      </c>
      <c r="G191" s="255"/>
      <c r="H191" s="258">
        <v>10.2</v>
      </c>
      <c r="I191" s="259"/>
      <c r="J191" s="255"/>
      <c r="K191" s="255"/>
      <c r="L191" s="260"/>
      <c r="M191" s="261"/>
      <c r="N191" s="262"/>
      <c r="O191" s="262"/>
      <c r="P191" s="262"/>
      <c r="Q191" s="262"/>
      <c r="R191" s="262"/>
      <c r="S191" s="262"/>
      <c r="T191" s="263"/>
      <c r="AT191" s="264" t="s">
        <v>199</v>
      </c>
      <c r="AU191" s="264" t="s">
        <v>85</v>
      </c>
      <c r="AV191" s="13" t="s">
        <v>85</v>
      </c>
      <c r="AW191" s="13" t="s">
        <v>32</v>
      </c>
      <c r="AX191" s="13" t="s">
        <v>76</v>
      </c>
      <c r="AY191" s="264" t="s">
        <v>190</v>
      </c>
    </row>
    <row r="192" spans="2:51" s="13" customFormat="1" ht="12">
      <c r="B192" s="254"/>
      <c r="C192" s="255"/>
      <c r="D192" s="245" t="s">
        <v>199</v>
      </c>
      <c r="E192" s="255"/>
      <c r="F192" s="257" t="s">
        <v>259</v>
      </c>
      <c r="G192" s="255"/>
      <c r="H192" s="258">
        <v>2.65</v>
      </c>
      <c r="I192" s="259"/>
      <c r="J192" s="255"/>
      <c r="K192" s="255"/>
      <c r="L192" s="260"/>
      <c r="M192" s="261"/>
      <c r="N192" s="262"/>
      <c r="O192" s="262"/>
      <c r="P192" s="262"/>
      <c r="Q192" s="262"/>
      <c r="R192" s="262"/>
      <c r="S192" s="262"/>
      <c r="T192" s="263"/>
      <c r="AT192" s="264" t="s">
        <v>199</v>
      </c>
      <c r="AU192" s="264" t="s">
        <v>85</v>
      </c>
      <c r="AV192" s="13" t="s">
        <v>85</v>
      </c>
      <c r="AW192" s="13" t="s">
        <v>4</v>
      </c>
      <c r="AX192" s="13" t="s">
        <v>83</v>
      </c>
      <c r="AY192" s="264" t="s">
        <v>190</v>
      </c>
    </row>
    <row r="193" spans="2:63" s="11" customFormat="1" ht="22.8" customHeight="1">
      <c r="B193" s="214"/>
      <c r="C193" s="215"/>
      <c r="D193" s="216" t="s">
        <v>75</v>
      </c>
      <c r="E193" s="228" t="s">
        <v>85</v>
      </c>
      <c r="F193" s="228" t="s">
        <v>260</v>
      </c>
      <c r="G193" s="215"/>
      <c r="H193" s="215"/>
      <c r="I193" s="218"/>
      <c r="J193" s="229">
        <f>BK193</f>
        <v>0</v>
      </c>
      <c r="K193" s="215"/>
      <c r="L193" s="220"/>
      <c r="M193" s="221"/>
      <c r="N193" s="222"/>
      <c r="O193" s="222"/>
      <c r="P193" s="223">
        <f>SUM(P194:P209)</f>
        <v>0</v>
      </c>
      <c r="Q193" s="222"/>
      <c r="R193" s="223">
        <f>SUM(R194:R209)</f>
        <v>47.81865736999999</v>
      </c>
      <c r="S193" s="222"/>
      <c r="T193" s="224">
        <f>SUM(T194:T209)</f>
        <v>0</v>
      </c>
      <c r="AR193" s="225" t="s">
        <v>83</v>
      </c>
      <c r="AT193" s="226" t="s">
        <v>75</v>
      </c>
      <c r="AU193" s="226" t="s">
        <v>83</v>
      </c>
      <c r="AY193" s="225" t="s">
        <v>190</v>
      </c>
      <c r="BK193" s="227">
        <f>SUM(BK194:BK209)</f>
        <v>0</v>
      </c>
    </row>
    <row r="194" spans="2:65" s="1" customFormat="1" ht="24" customHeight="1">
      <c r="B194" s="37"/>
      <c r="C194" s="230" t="s">
        <v>261</v>
      </c>
      <c r="D194" s="230" t="s">
        <v>192</v>
      </c>
      <c r="E194" s="231" t="s">
        <v>262</v>
      </c>
      <c r="F194" s="232" t="s">
        <v>263</v>
      </c>
      <c r="G194" s="233" t="s">
        <v>195</v>
      </c>
      <c r="H194" s="234">
        <v>7.92</v>
      </c>
      <c r="I194" s="235"/>
      <c r="J194" s="236">
        <f>ROUND(I194*H194,2)</f>
        <v>0</v>
      </c>
      <c r="K194" s="232" t="s">
        <v>196</v>
      </c>
      <c r="L194" s="42"/>
      <c r="M194" s="237" t="s">
        <v>1</v>
      </c>
      <c r="N194" s="238" t="s">
        <v>41</v>
      </c>
      <c r="O194" s="85"/>
      <c r="P194" s="239">
        <f>O194*H194</f>
        <v>0</v>
      </c>
      <c r="Q194" s="239">
        <v>2.45329</v>
      </c>
      <c r="R194" s="239">
        <f>Q194*H194</f>
        <v>19.4300568</v>
      </c>
      <c r="S194" s="239">
        <v>0</v>
      </c>
      <c r="T194" s="240">
        <f>S194*H194</f>
        <v>0</v>
      </c>
      <c r="AR194" s="241" t="s">
        <v>197</v>
      </c>
      <c r="AT194" s="241" t="s">
        <v>192</v>
      </c>
      <c r="AU194" s="241" t="s">
        <v>85</v>
      </c>
      <c r="AY194" s="16" t="s">
        <v>190</v>
      </c>
      <c r="BE194" s="242">
        <f>IF(N194="základní",J194,0)</f>
        <v>0</v>
      </c>
      <c r="BF194" s="242">
        <f>IF(N194="snížená",J194,0)</f>
        <v>0</v>
      </c>
      <c r="BG194" s="242">
        <f>IF(N194="zákl. přenesená",J194,0)</f>
        <v>0</v>
      </c>
      <c r="BH194" s="242">
        <f>IF(N194="sníž. přenesená",J194,0)</f>
        <v>0</v>
      </c>
      <c r="BI194" s="242">
        <f>IF(N194="nulová",J194,0)</f>
        <v>0</v>
      </c>
      <c r="BJ194" s="16" t="s">
        <v>83</v>
      </c>
      <c r="BK194" s="242">
        <f>ROUND(I194*H194,2)</f>
        <v>0</v>
      </c>
      <c r="BL194" s="16" t="s">
        <v>197</v>
      </c>
      <c r="BM194" s="241" t="s">
        <v>264</v>
      </c>
    </row>
    <row r="195" spans="2:51" s="12" customFormat="1" ht="12">
      <c r="B195" s="243"/>
      <c r="C195" s="244"/>
      <c r="D195" s="245" t="s">
        <v>199</v>
      </c>
      <c r="E195" s="246" t="s">
        <v>1</v>
      </c>
      <c r="F195" s="247" t="s">
        <v>265</v>
      </c>
      <c r="G195" s="244"/>
      <c r="H195" s="246" t="s">
        <v>1</v>
      </c>
      <c r="I195" s="248"/>
      <c r="J195" s="244"/>
      <c r="K195" s="244"/>
      <c r="L195" s="249"/>
      <c r="M195" s="250"/>
      <c r="N195" s="251"/>
      <c r="O195" s="251"/>
      <c r="P195" s="251"/>
      <c r="Q195" s="251"/>
      <c r="R195" s="251"/>
      <c r="S195" s="251"/>
      <c r="T195" s="252"/>
      <c r="AT195" s="253" t="s">
        <v>199</v>
      </c>
      <c r="AU195" s="253" t="s">
        <v>85</v>
      </c>
      <c r="AV195" s="12" t="s">
        <v>83</v>
      </c>
      <c r="AW195" s="12" t="s">
        <v>32</v>
      </c>
      <c r="AX195" s="12" t="s">
        <v>76</v>
      </c>
      <c r="AY195" s="253" t="s">
        <v>190</v>
      </c>
    </row>
    <row r="196" spans="2:51" s="13" customFormat="1" ht="12">
      <c r="B196" s="254"/>
      <c r="C196" s="255"/>
      <c r="D196" s="245" t="s">
        <v>199</v>
      </c>
      <c r="E196" s="256" t="s">
        <v>1</v>
      </c>
      <c r="F196" s="257" t="s">
        <v>266</v>
      </c>
      <c r="G196" s="255"/>
      <c r="H196" s="258">
        <v>7.92</v>
      </c>
      <c r="I196" s="259"/>
      <c r="J196" s="255"/>
      <c r="K196" s="255"/>
      <c r="L196" s="260"/>
      <c r="M196" s="261"/>
      <c r="N196" s="262"/>
      <c r="O196" s="262"/>
      <c r="P196" s="262"/>
      <c r="Q196" s="262"/>
      <c r="R196" s="262"/>
      <c r="S196" s="262"/>
      <c r="T196" s="263"/>
      <c r="AT196" s="264" t="s">
        <v>199</v>
      </c>
      <c r="AU196" s="264" t="s">
        <v>85</v>
      </c>
      <c r="AV196" s="13" t="s">
        <v>85</v>
      </c>
      <c r="AW196" s="13" t="s">
        <v>32</v>
      </c>
      <c r="AX196" s="13" t="s">
        <v>76</v>
      </c>
      <c r="AY196" s="264" t="s">
        <v>190</v>
      </c>
    </row>
    <row r="197" spans="2:65" s="1" customFormat="1" ht="24" customHeight="1">
      <c r="B197" s="37"/>
      <c r="C197" s="230" t="s">
        <v>8</v>
      </c>
      <c r="D197" s="230" t="s">
        <v>192</v>
      </c>
      <c r="E197" s="231" t="s">
        <v>267</v>
      </c>
      <c r="F197" s="232" t="s">
        <v>268</v>
      </c>
      <c r="G197" s="233" t="s">
        <v>195</v>
      </c>
      <c r="H197" s="234">
        <v>9.574</v>
      </c>
      <c r="I197" s="235"/>
      <c r="J197" s="236">
        <f>ROUND(I197*H197,2)</f>
        <v>0</v>
      </c>
      <c r="K197" s="232" t="s">
        <v>196</v>
      </c>
      <c r="L197" s="42"/>
      <c r="M197" s="237" t="s">
        <v>1</v>
      </c>
      <c r="N197" s="238" t="s">
        <v>41</v>
      </c>
      <c r="O197" s="85"/>
      <c r="P197" s="239">
        <f>O197*H197</f>
        <v>0</v>
      </c>
      <c r="Q197" s="239">
        <v>2.45329</v>
      </c>
      <c r="R197" s="239">
        <f>Q197*H197</f>
        <v>23.48779846</v>
      </c>
      <c r="S197" s="239">
        <v>0</v>
      </c>
      <c r="T197" s="240">
        <f>S197*H197</f>
        <v>0</v>
      </c>
      <c r="AR197" s="241" t="s">
        <v>197</v>
      </c>
      <c r="AT197" s="241" t="s">
        <v>192</v>
      </c>
      <c r="AU197" s="241" t="s">
        <v>85</v>
      </c>
      <c r="AY197" s="16" t="s">
        <v>190</v>
      </c>
      <c r="BE197" s="242">
        <f>IF(N197="základní",J197,0)</f>
        <v>0</v>
      </c>
      <c r="BF197" s="242">
        <f>IF(N197="snížená",J197,0)</f>
        <v>0</v>
      </c>
      <c r="BG197" s="242">
        <f>IF(N197="zákl. přenesená",J197,0)</f>
        <v>0</v>
      </c>
      <c r="BH197" s="242">
        <f>IF(N197="sníž. přenesená",J197,0)</f>
        <v>0</v>
      </c>
      <c r="BI197" s="242">
        <f>IF(N197="nulová",J197,0)</f>
        <v>0</v>
      </c>
      <c r="BJ197" s="16" t="s">
        <v>83</v>
      </c>
      <c r="BK197" s="242">
        <f>ROUND(I197*H197,2)</f>
        <v>0</v>
      </c>
      <c r="BL197" s="16" t="s">
        <v>197</v>
      </c>
      <c r="BM197" s="241" t="s">
        <v>269</v>
      </c>
    </row>
    <row r="198" spans="2:51" s="12" customFormat="1" ht="12">
      <c r="B198" s="243"/>
      <c r="C198" s="244"/>
      <c r="D198" s="245" t="s">
        <v>199</v>
      </c>
      <c r="E198" s="246" t="s">
        <v>1</v>
      </c>
      <c r="F198" s="247" t="s">
        <v>270</v>
      </c>
      <c r="G198" s="244"/>
      <c r="H198" s="246" t="s">
        <v>1</v>
      </c>
      <c r="I198" s="248"/>
      <c r="J198" s="244"/>
      <c r="K198" s="244"/>
      <c r="L198" s="249"/>
      <c r="M198" s="250"/>
      <c r="N198" s="251"/>
      <c r="O198" s="251"/>
      <c r="P198" s="251"/>
      <c r="Q198" s="251"/>
      <c r="R198" s="251"/>
      <c r="S198" s="251"/>
      <c r="T198" s="252"/>
      <c r="AT198" s="253" t="s">
        <v>199</v>
      </c>
      <c r="AU198" s="253" t="s">
        <v>85</v>
      </c>
      <c r="AV198" s="12" t="s">
        <v>83</v>
      </c>
      <c r="AW198" s="12" t="s">
        <v>32</v>
      </c>
      <c r="AX198" s="12" t="s">
        <v>76</v>
      </c>
      <c r="AY198" s="253" t="s">
        <v>190</v>
      </c>
    </row>
    <row r="199" spans="2:51" s="13" customFormat="1" ht="12">
      <c r="B199" s="254"/>
      <c r="C199" s="255"/>
      <c r="D199" s="245" t="s">
        <v>199</v>
      </c>
      <c r="E199" s="256" t="s">
        <v>1</v>
      </c>
      <c r="F199" s="257" t="s">
        <v>271</v>
      </c>
      <c r="G199" s="255"/>
      <c r="H199" s="258">
        <v>9.574</v>
      </c>
      <c r="I199" s="259"/>
      <c r="J199" s="255"/>
      <c r="K199" s="255"/>
      <c r="L199" s="260"/>
      <c r="M199" s="261"/>
      <c r="N199" s="262"/>
      <c r="O199" s="262"/>
      <c r="P199" s="262"/>
      <c r="Q199" s="262"/>
      <c r="R199" s="262"/>
      <c r="S199" s="262"/>
      <c r="T199" s="263"/>
      <c r="AT199" s="264" t="s">
        <v>199</v>
      </c>
      <c r="AU199" s="264" t="s">
        <v>85</v>
      </c>
      <c r="AV199" s="13" t="s">
        <v>85</v>
      </c>
      <c r="AW199" s="13" t="s">
        <v>32</v>
      </c>
      <c r="AX199" s="13" t="s">
        <v>76</v>
      </c>
      <c r="AY199" s="264" t="s">
        <v>190</v>
      </c>
    </row>
    <row r="200" spans="2:65" s="1" customFormat="1" ht="24" customHeight="1">
      <c r="B200" s="37"/>
      <c r="C200" s="230" t="s">
        <v>272</v>
      </c>
      <c r="D200" s="230" t="s">
        <v>192</v>
      </c>
      <c r="E200" s="231" t="s">
        <v>273</v>
      </c>
      <c r="F200" s="232" t="s">
        <v>274</v>
      </c>
      <c r="G200" s="233" t="s">
        <v>195</v>
      </c>
      <c r="H200" s="234">
        <v>1.518</v>
      </c>
      <c r="I200" s="235"/>
      <c r="J200" s="236">
        <f>ROUND(I200*H200,2)</f>
        <v>0</v>
      </c>
      <c r="K200" s="232" t="s">
        <v>196</v>
      </c>
      <c r="L200" s="42"/>
      <c r="M200" s="237" t="s">
        <v>1</v>
      </c>
      <c r="N200" s="238" t="s">
        <v>41</v>
      </c>
      <c r="O200" s="85"/>
      <c r="P200" s="239">
        <f>O200*H200</f>
        <v>0</v>
      </c>
      <c r="Q200" s="239">
        <v>2.45329</v>
      </c>
      <c r="R200" s="239">
        <f>Q200*H200</f>
        <v>3.72409422</v>
      </c>
      <c r="S200" s="239">
        <v>0</v>
      </c>
      <c r="T200" s="240">
        <f>S200*H200</f>
        <v>0</v>
      </c>
      <c r="AR200" s="241" t="s">
        <v>197</v>
      </c>
      <c r="AT200" s="241" t="s">
        <v>192</v>
      </c>
      <c r="AU200" s="241" t="s">
        <v>85</v>
      </c>
      <c r="AY200" s="16" t="s">
        <v>190</v>
      </c>
      <c r="BE200" s="242">
        <f>IF(N200="základní",J200,0)</f>
        <v>0</v>
      </c>
      <c r="BF200" s="242">
        <f>IF(N200="snížená",J200,0)</f>
        <v>0</v>
      </c>
      <c r="BG200" s="242">
        <f>IF(N200="zákl. přenesená",J200,0)</f>
        <v>0</v>
      </c>
      <c r="BH200" s="242">
        <f>IF(N200="sníž. přenesená",J200,0)</f>
        <v>0</v>
      </c>
      <c r="BI200" s="242">
        <f>IF(N200="nulová",J200,0)</f>
        <v>0</v>
      </c>
      <c r="BJ200" s="16" t="s">
        <v>83</v>
      </c>
      <c r="BK200" s="242">
        <f>ROUND(I200*H200,2)</f>
        <v>0</v>
      </c>
      <c r="BL200" s="16" t="s">
        <v>197</v>
      </c>
      <c r="BM200" s="241" t="s">
        <v>275</v>
      </c>
    </row>
    <row r="201" spans="2:51" s="12" customFormat="1" ht="12">
      <c r="B201" s="243"/>
      <c r="C201" s="244"/>
      <c r="D201" s="245" t="s">
        <v>199</v>
      </c>
      <c r="E201" s="246" t="s">
        <v>1</v>
      </c>
      <c r="F201" s="247" t="s">
        <v>200</v>
      </c>
      <c r="G201" s="244"/>
      <c r="H201" s="246" t="s">
        <v>1</v>
      </c>
      <c r="I201" s="248"/>
      <c r="J201" s="244"/>
      <c r="K201" s="244"/>
      <c r="L201" s="249"/>
      <c r="M201" s="250"/>
      <c r="N201" s="251"/>
      <c r="O201" s="251"/>
      <c r="P201" s="251"/>
      <c r="Q201" s="251"/>
      <c r="R201" s="251"/>
      <c r="S201" s="251"/>
      <c r="T201" s="252"/>
      <c r="AT201" s="253" t="s">
        <v>199</v>
      </c>
      <c r="AU201" s="253" t="s">
        <v>85</v>
      </c>
      <c r="AV201" s="12" t="s">
        <v>83</v>
      </c>
      <c r="AW201" s="12" t="s">
        <v>32</v>
      </c>
      <c r="AX201" s="12" t="s">
        <v>76</v>
      </c>
      <c r="AY201" s="253" t="s">
        <v>190</v>
      </c>
    </row>
    <row r="202" spans="2:51" s="13" customFormat="1" ht="12">
      <c r="B202" s="254"/>
      <c r="C202" s="255"/>
      <c r="D202" s="245" t="s">
        <v>199</v>
      </c>
      <c r="E202" s="256" t="s">
        <v>1</v>
      </c>
      <c r="F202" s="257" t="s">
        <v>276</v>
      </c>
      <c r="G202" s="255"/>
      <c r="H202" s="258">
        <v>1.518</v>
      </c>
      <c r="I202" s="259"/>
      <c r="J202" s="255"/>
      <c r="K202" s="255"/>
      <c r="L202" s="260"/>
      <c r="M202" s="261"/>
      <c r="N202" s="262"/>
      <c r="O202" s="262"/>
      <c r="P202" s="262"/>
      <c r="Q202" s="262"/>
      <c r="R202" s="262"/>
      <c r="S202" s="262"/>
      <c r="T202" s="263"/>
      <c r="AT202" s="264" t="s">
        <v>199</v>
      </c>
      <c r="AU202" s="264" t="s">
        <v>85</v>
      </c>
      <c r="AV202" s="13" t="s">
        <v>85</v>
      </c>
      <c r="AW202" s="13" t="s">
        <v>32</v>
      </c>
      <c r="AX202" s="13" t="s">
        <v>83</v>
      </c>
      <c r="AY202" s="264" t="s">
        <v>190</v>
      </c>
    </row>
    <row r="203" spans="2:65" s="1" customFormat="1" ht="16.5" customHeight="1">
      <c r="B203" s="37"/>
      <c r="C203" s="230" t="s">
        <v>277</v>
      </c>
      <c r="D203" s="230" t="s">
        <v>192</v>
      </c>
      <c r="E203" s="231" t="s">
        <v>278</v>
      </c>
      <c r="F203" s="232" t="s">
        <v>279</v>
      </c>
      <c r="G203" s="233" t="s">
        <v>255</v>
      </c>
      <c r="H203" s="234">
        <v>7.264</v>
      </c>
      <c r="I203" s="235"/>
      <c r="J203" s="236">
        <f>ROUND(I203*H203,2)</f>
        <v>0</v>
      </c>
      <c r="K203" s="232" t="s">
        <v>196</v>
      </c>
      <c r="L203" s="42"/>
      <c r="M203" s="237" t="s">
        <v>1</v>
      </c>
      <c r="N203" s="238" t="s">
        <v>41</v>
      </c>
      <c r="O203" s="85"/>
      <c r="P203" s="239">
        <f>O203*H203</f>
        <v>0</v>
      </c>
      <c r="Q203" s="239">
        <v>0.00247</v>
      </c>
      <c r="R203" s="239">
        <f>Q203*H203</f>
        <v>0.01794208</v>
      </c>
      <c r="S203" s="239">
        <v>0</v>
      </c>
      <c r="T203" s="240">
        <f>S203*H203</f>
        <v>0</v>
      </c>
      <c r="AR203" s="241" t="s">
        <v>197</v>
      </c>
      <c r="AT203" s="241" t="s">
        <v>192</v>
      </c>
      <c r="AU203" s="241" t="s">
        <v>85</v>
      </c>
      <c r="AY203" s="16" t="s">
        <v>190</v>
      </c>
      <c r="BE203" s="242">
        <f>IF(N203="základní",J203,0)</f>
        <v>0</v>
      </c>
      <c r="BF203" s="242">
        <f>IF(N203="snížená",J203,0)</f>
        <v>0</v>
      </c>
      <c r="BG203" s="242">
        <f>IF(N203="zákl. přenesená",J203,0)</f>
        <v>0</v>
      </c>
      <c r="BH203" s="242">
        <f>IF(N203="sníž. přenesená",J203,0)</f>
        <v>0</v>
      </c>
      <c r="BI203" s="242">
        <f>IF(N203="nulová",J203,0)</f>
        <v>0</v>
      </c>
      <c r="BJ203" s="16" t="s">
        <v>83</v>
      </c>
      <c r="BK203" s="242">
        <f>ROUND(I203*H203,2)</f>
        <v>0</v>
      </c>
      <c r="BL203" s="16" t="s">
        <v>197</v>
      </c>
      <c r="BM203" s="241" t="s">
        <v>280</v>
      </c>
    </row>
    <row r="204" spans="2:51" s="12" customFormat="1" ht="12">
      <c r="B204" s="243"/>
      <c r="C204" s="244"/>
      <c r="D204" s="245" t="s">
        <v>199</v>
      </c>
      <c r="E204" s="246" t="s">
        <v>1</v>
      </c>
      <c r="F204" s="247" t="s">
        <v>270</v>
      </c>
      <c r="G204" s="244"/>
      <c r="H204" s="246" t="s">
        <v>1</v>
      </c>
      <c r="I204" s="248"/>
      <c r="J204" s="244"/>
      <c r="K204" s="244"/>
      <c r="L204" s="249"/>
      <c r="M204" s="250"/>
      <c r="N204" s="251"/>
      <c r="O204" s="251"/>
      <c r="P204" s="251"/>
      <c r="Q204" s="251"/>
      <c r="R204" s="251"/>
      <c r="S204" s="251"/>
      <c r="T204" s="252"/>
      <c r="AT204" s="253" t="s">
        <v>199</v>
      </c>
      <c r="AU204" s="253" t="s">
        <v>85</v>
      </c>
      <c r="AV204" s="12" t="s">
        <v>83</v>
      </c>
      <c r="AW204" s="12" t="s">
        <v>32</v>
      </c>
      <c r="AX204" s="12" t="s">
        <v>76</v>
      </c>
      <c r="AY204" s="253" t="s">
        <v>190</v>
      </c>
    </row>
    <row r="205" spans="2:51" s="13" customFormat="1" ht="12">
      <c r="B205" s="254"/>
      <c r="C205" s="255"/>
      <c r="D205" s="245" t="s">
        <v>199</v>
      </c>
      <c r="E205" s="256" t="s">
        <v>1</v>
      </c>
      <c r="F205" s="257" t="s">
        <v>281</v>
      </c>
      <c r="G205" s="255"/>
      <c r="H205" s="258">
        <v>7.264</v>
      </c>
      <c r="I205" s="259"/>
      <c r="J205" s="255"/>
      <c r="K205" s="255"/>
      <c r="L205" s="260"/>
      <c r="M205" s="261"/>
      <c r="N205" s="262"/>
      <c r="O205" s="262"/>
      <c r="P205" s="262"/>
      <c r="Q205" s="262"/>
      <c r="R205" s="262"/>
      <c r="S205" s="262"/>
      <c r="T205" s="263"/>
      <c r="AT205" s="264" t="s">
        <v>199</v>
      </c>
      <c r="AU205" s="264" t="s">
        <v>85</v>
      </c>
      <c r="AV205" s="13" t="s">
        <v>85</v>
      </c>
      <c r="AW205" s="13" t="s">
        <v>32</v>
      </c>
      <c r="AX205" s="13" t="s">
        <v>76</v>
      </c>
      <c r="AY205" s="264" t="s">
        <v>190</v>
      </c>
    </row>
    <row r="206" spans="2:65" s="1" customFormat="1" ht="16.5" customHeight="1">
      <c r="B206" s="37"/>
      <c r="C206" s="230" t="s">
        <v>282</v>
      </c>
      <c r="D206" s="230" t="s">
        <v>192</v>
      </c>
      <c r="E206" s="231" t="s">
        <v>283</v>
      </c>
      <c r="F206" s="232" t="s">
        <v>284</v>
      </c>
      <c r="G206" s="233" t="s">
        <v>255</v>
      </c>
      <c r="H206" s="234">
        <v>7.264</v>
      </c>
      <c r="I206" s="235"/>
      <c r="J206" s="236">
        <f>ROUND(I206*H206,2)</f>
        <v>0</v>
      </c>
      <c r="K206" s="232" t="s">
        <v>196</v>
      </c>
      <c r="L206" s="42"/>
      <c r="M206" s="237" t="s">
        <v>1</v>
      </c>
      <c r="N206" s="238" t="s">
        <v>41</v>
      </c>
      <c r="O206" s="85"/>
      <c r="P206" s="239">
        <f>O206*H206</f>
        <v>0</v>
      </c>
      <c r="Q206" s="239">
        <v>0</v>
      </c>
      <c r="R206" s="239">
        <f>Q206*H206</f>
        <v>0</v>
      </c>
      <c r="S206" s="239">
        <v>0</v>
      </c>
      <c r="T206" s="240">
        <f>S206*H206</f>
        <v>0</v>
      </c>
      <c r="AR206" s="241" t="s">
        <v>197</v>
      </c>
      <c r="AT206" s="241" t="s">
        <v>192</v>
      </c>
      <c r="AU206" s="241" t="s">
        <v>85</v>
      </c>
      <c r="AY206" s="16" t="s">
        <v>190</v>
      </c>
      <c r="BE206" s="242">
        <f>IF(N206="základní",J206,0)</f>
        <v>0</v>
      </c>
      <c r="BF206" s="242">
        <f>IF(N206="snížená",J206,0)</f>
        <v>0</v>
      </c>
      <c r="BG206" s="242">
        <f>IF(N206="zákl. přenesená",J206,0)</f>
        <v>0</v>
      </c>
      <c r="BH206" s="242">
        <f>IF(N206="sníž. přenesená",J206,0)</f>
        <v>0</v>
      </c>
      <c r="BI206" s="242">
        <f>IF(N206="nulová",J206,0)</f>
        <v>0</v>
      </c>
      <c r="BJ206" s="16" t="s">
        <v>83</v>
      </c>
      <c r="BK206" s="242">
        <f>ROUND(I206*H206,2)</f>
        <v>0</v>
      </c>
      <c r="BL206" s="16" t="s">
        <v>197</v>
      </c>
      <c r="BM206" s="241" t="s">
        <v>285</v>
      </c>
    </row>
    <row r="207" spans="2:65" s="1" customFormat="1" ht="16.5" customHeight="1">
      <c r="B207" s="37"/>
      <c r="C207" s="230" t="s">
        <v>286</v>
      </c>
      <c r="D207" s="230" t="s">
        <v>192</v>
      </c>
      <c r="E207" s="231" t="s">
        <v>287</v>
      </c>
      <c r="F207" s="232" t="s">
        <v>288</v>
      </c>
      <c r="G207" s="233" t="s">
        <v>245</v>
      </c>
      <c r="H207" s="234">
        <v>1.093</v>
      </c>
      <c r="I207" s="235"/>
      <c r="J207" s="236">
        <f>ROUND(I207*H207,2)</f>
        <v>0</v>
      </c>
      <c r="K207" s="232" t="s">
        <v>196</v>
      </c>
      <c r="L207" s="42"/>
      <c r="M207" s="237" t="s">
        <v>1</v>
      </c>
      <c r="N207" s="238" t="s">
        <v>41</v>
      </c>
      <c r="O207" s="85"/>
      <c r="P207" s="239">
        <f>O207*H207</f>
        <v>0</v>
      </c>
      <c r="Q207" s="239">
        <v>1.06017</v>
      </c>
      <c r="R207" s="239">
        <f>Q207*H207</f>
        <v>1.15876581</v>
      </c>
      <c r="S207" s="239">
        <v>0</v>
      </c>
      <c r="T207" s="240">
        <f>S207*H207</f>
        <v>0</v>
      </c>
      <c r="AR207" s="241" t="s">
        <v>197</v>
      </c>
      <c r="AT207" s="241" t="s">
        <v>192</v>
      </c>
      <c r="AU207" s="241" t="s">
        <v>85</v>
      </c>
      <c r="AY207" s="16" t="s">
        <v>190</v>
      </c>
      <c r="BE207" s="242">
        <f>IF(N207="základní",J207,0)</f>
        <v>0</v>
      </c>
      <c r="BF207" s="242">
        <f>IF(N207="snížená",J207,0)</f>
        <v>0</v>
      </c>
      <c r="BG207" s="242">
        <f>IF(N207="zákl. přenesená",J207,0)</f>
        <v>0</v>
      </c>
      <c r="BH207" s="242">
        <f>IF(N207="sníž. přenesená",J207,0)</f>
        <v>0</v>
      </c>
      <c r="BI207" s="242">
        <f>IF(N207="nulová",J207,0)</f>
        <v>0</v>
      </c>
      <c r="BJ207" s="16" t="s">
        <v>83</v>
      </c>
      <c r="BK207" s="242">
        <f>ROUND(I207*H207,2)</f>
        <v>0</v>
      </c>
      <c r="BL207" s="16" t="s">
        <v>197</v>
      </c>
      <c r="BM207" s="241" t="s">
        <v>289</v>
      </c>
    </row>
    <row r="208" spans="2:51" s="12" customFormat="1" ht="12">
      <c r="B208" s="243"/>
      <c r="C208" s="244"/>
      <c r="D208" s="245" t="s">
        <v>199</v>
      </c>
      <c r="E208" s="246" t="s">
        <v>1</v>
      </c>
      <c r="F208" s="247" t="s">
        <v>290</v>
      </c>
      <c r="G208" s="244"/>
      <c r="H208" s="246" t="s">
        <v>1</v>
      </c>
      <c r="I208" s="248"/>
      <c r="J208" s="244"/>
      <c r="K208" s="244"/>
      <c r="L208" s="249"/>
      <c r="M208" s="250"/>
      <c r="N208" s="251"/>
      <c r="O208" s="251"/>
      <c r="P208" s="251"/>
      <c r="Q208" s="251"/>
      <c r="R208" s="251"/>
      <c r="S208" s="251"/>
      <c r="T208" s="252"/>
      <c r="AT208" s="253" t="s">
        <v>199</v>
      </c>
      <c r="AU208" s="253" t="s">
        <v>85</v>
      </c>
      <c r="AV208" s="12" t="s">
        <v>83</v>
      </c>
      <c r="AW208" s="12" t="s">
        <v>32</v>
      </c>
      <c r="AX208" s="12" t="s">
        <v>76</v>
      </c>
      <c r="AY208" s="253" t="s">
        <v>190</v>
      </c>
    </row>
    <row r="209" spans="2:51" s="13" customFormat="1" ht="12">
      <c r="B209" s="254"/>
      <c r="C209" s="255"/>
      <c r="D209" s="245" t="s">
        <v>199</v>
      </c>
      <c r="E209" s="256" t="s">
        <v>1</v>
      </c>
      <c r="F209" s="257" t="s">
        <v>291</v>
      </c>
      <c r="G209" s="255"/>
      <c r="H209" s="258">
        <v>1.093</v>
      </c>
      <c r="I209" s="259"/>
      <c r="J209" s="255"/>
      <c r="K209" s="255"/>
      <c r="L209" s="260"/>
      <c r="M209" s="261"/>
      <c r="N209" s="262"/>
      <c r="O209" s="262"/>
      <c r="P209" s="262"/>
      <c r="Q209" s="262"/>
      <c r="R209" s="262"/>
      <c r="S209" s="262"/>
      <c r="T209" s="263"/>
      <c r="AT209" s="264" t="s">
        <v>199</v>
      </c>
      <c r="AU209" s="264" t="s">
        <v>85</v>
      </c>
      <c r="AV209" s="13" t="s">
        <v>85</v>
      </c>
      <c r="AW209" s="13" t="s">
        <v>32</v>
      </c>
      <c r="AX209" s="13" t="s">
        <v>76</v>
      </c>
      <c r="AY209" s="264" t="s">
        <v>190</v>
      </c>
    </row>
    <row r="210" spans="2:63" s="11" customFormat="1" ht="22.8" customHeight="1">
      <c r="B210" s="214"/>
      <c r="C210" s="215"/>
      <c r="D210" s="216" t="s">
        <v>75</v>
      </c>
      <c r="E210" s="228" t="s">
        <v>207</v>
      </c>
      <c r="F210" s="228" t="s">
        <v>292</v>
      </c>
      <c r="G210" s="215"/>
      <c r="H210" s="215"/>
      <c r="I210" s="218"/>
      <c r="J210" s="229">
        <f>BK210</f>
        <v>0</v>
      </c>
      <c r="K210" s="215"/>
      <c r="L210" s="220"/>
      <c r="M210" s="221"/>
      <c r="N210" s="222"/>
      <c r="O210" s="222"/>
      <c r="P210" s="223">
        <f>SUM(P211:P304)</f>
        <v>0</v>
      </c>
      <c r="Q210" s="222"/>
      <c r="R210" s="223">
        <f>SUM(R211:R304)</f>
        <v>56.68635877999999</v>
      </c>
      <c r="S210" s="222"/>
      <c r="T210" s="224">
        <f>SUM(T211:T304)</f>
        <v>0</v>
      </c>
      <c r="AR210" s="225" t="s">
        <v>83</v>
      </c>
      <c r="AT210" s="226" t="s">
        <v>75</v>
      </c>
      <c r="AU210" s="226" t="s">
        <v>83</v>
      </c>
      <c r="AY210" s="225" t="s">
        <v>190</v>
      </c>
      <c r="BK210" s="227">
        <f>SUM(BK211:BK304)</f>
        <v>0</v>
      </c>
    </row>
    <row r="211" spans="2:65" s="1" customFormat="1" ht="24" customHeight="1">
      <c r="B211" s="37"/>
      <c r="C211" s="230" t="s">
        <v>293</v>
      </c>
      <c r="D211" s="230" t="s">
        <v>192</v>
      </c>
      <c r="E211" s="231" t="s">
        <v>294</v>
      </c>
      <c r="F211" s="232" t="s">
        <v>295</v>
      </c>
      <c r="G211" s="233" t="s">
        <v>195</v>
      </c>
      <c r="H211" s="234">
        <v>8.941</v>
      </c>
      <c r="I211" s="235"/>
      <c r="J211" s="236">
        <f>ROUND(I211*H211,2)</f>
        <v>0</v>
      </c>
      <c r="K211" s="232" t="s">
        <v>196</v>
      </c>
      <c r="L211" s="42"/>
      <c r="M211" s="237" t="s">
        <v>1</v>
      </c>
      <c r="N211" s="238" t="s">
        <v>41</v>
      </c>
      <c r="O211" s="85"/>
      <c r="P211" s="239">
        <f>O211*H211</f>
        <v>0</v>
      </c>
      <c r="Q211" s="239">
        <v>1.8775</v>
      </c>
      <c r="R211" s="239">
        <f>Q211*H211</f>
        <v>16.7867275</v>
      </c>
      <c r="S211" s="239">
        <v>0</v>
      </c>
      <c r="T211" s="240">
        <f>S211*H211</f>
        <v>0</v>
      </c>
      <c r="AR211" s="241" t="s">
        <v>197</v>
      </c>
      <c r="AT211" s="241" t="s">
        <v>192</v>
      </c>
      <c r="AU211" s="241" t="s">
        <v>85</v>
      </c>
      <c r="AY211" s="16" t="s">
        <v>190</v>
      </c>
      <c r="BE211" s="242">
        <f>IF(N211="základní",J211,0)</f>
        <v>0</v>
      </c>
      <c r="BF211" s="242">
        <f>IF(N211="snížená",J211,0)</f>
        <v>0</v>
      </c>
      <c r="BG211" s="242">
        <f>IF(N211="zákl. přenesená",J211,0)</f>
        <v>0</v>
      </c>
      <c r="BH211" s="242">
        <f>IF(N211="sníž. přenesená",J211,0)</f>
        <v>0</v>
      </c>
      <c r="BI211" s="242">
        <f>IF(N211="nulová",J211,0)</f>
        <v>0</v>
      </c>
      <c r="BJ211" s="16" t="s">
        <v>83</v>
      </c>
      <c r="BK211" s="242">
        <f>ROUND(I211*H211,2)</f>
        <v>0</v>
      </c>
      <c r="BL211" s="16" t="s">
        <v>197</v>
      </c>
      <c r="BM211" s="241" t="s">
        <v>296</v>
      </c>
    </row>
    <row r="212" spans="2:51" s="12" customFormat="1" ht="12">
      <c r="B212" s="243"/>
      <c r="C212" s="244"/>
      <c r="D212" s="245" t="s">
        <v>199</v>
      </c>
      <c r="E212" s="246" t="s">
        <v>1</v>
      </c>
      <c r="F212" s="247" t="s">
        <v>297</v>
      </c>
      <c r="G212" s="244"/>
      <c r="H212" s="246" t="s">
        <v>1</v>
      </c>
      <c r="I212" s="248"/>
      <c r="J212" s="244"/>
      <c r="K212" s="244"/>
      <c r="L212" s="249"/>
      <c r="M212" s="250"/>
      <c r="N212" s="251"/>
      <c r="O212" s="251"/>
      <c r="P212" s="251"/>
      <c r="Q212" s="251"/>
      <c r="R212" s="251"/>
      <c r="S212" s="251"/>
      <c r="T212" s="252"/>
      <c r="AT212" s="253" t="s">
        <v>199</v>
      </c>
      <c r="AU212" s="253" t="s">
        <v>85</v>
      </c>
      <c r="AV212" s="12" t="s">
        <v>83</v>
      </c>
      <c r="AW212" s="12" t="s">
        <v>32</v>
      </c>
      <c r="AX212" s="12" t="s">
        <v>76</v>
      </c>
      <c r="AY212" s="253" t="s">
        <v>190</v>
      </c>
    </row>
    <row r="213" spans="2:51" s="12" customFormat="1" ht="12">
      <c r="B213" s="243"/>
      <c r="C213" s="244"/>
      <c r="D213" s="245" t="s">
        <v>199</v>
      </c>
      <c r="E213" s="246" t="s">
        <v>1</v>
      </c>
      <c r="F213" s="247" t="s">
        <v>298</v>
      </c>
      <c r="G213" s="244"/>
      <c r="H213" s="246" t="s">
        <v>1</v>
      </c>
      <c r="I213" s="248"/>
      <c r="J213" s="244"/>
      <c r="K213" s="244"/>
      <c r="L213" s="249"/>
      <c r="M213" s="250"/>
      <c r="N213" s="251"/>
      <c r="O213" s="251"/>
      <c r="P213" s="251"/>
      <c r="Q213" s="251"/>
      <c r="R213" s="251"/>
      <c r="S213" s="251"/>
      <c r="T213" s="252"/>
      <c r="AT213" s="253" t="s">
        <v>199</v>
      </c>
      <c r="AU213" s="253" t="s">
        <v>85</v>
      </c>
      <c r="AV213" s="12" t="s">
        <v>83</v>
      </c>
      <c r="AW213" s="12" t="s">
        <v>32</v>
      </c>
      <c r="AX213" s="12" t="s">
        <v>76</v>
      </c>
      <c r="AY213" s="253" t="s">
        <v>190</v>
      </c>
    </row>
    <row r="214" spans="2:51" s="13" customFormat="1" ht="12">
      <c r="B214" s="254"/>
      <c r="C214" s="255"/>
      <c r="D214" s="245" t="s">
        <v>199</v>
      </c>
      <c r="E214" s="256" t="s">
        <v>1</v>
      </c>
      <c r="F214" s="257" t="s">
        <v>299</v>
      </c>
      <c r="G214" s="255"/>
      <c r="H214" s="258">
        <v>0.885</v>
      </c>
      <c r="I214" s="259"/>
      <c r="J214" s="255"/>
      <c r="K214" s="255"/>
      <c r="L214" s="260"/>
      <c r="M214" s="261"/>
      <c r="N214" s="262"/>
      <c r="O214" s="262"/>
      <c r="P214" s="262"/>
      <c r="Q214" s="262"/>
      <c r="R214" s="262"/>
      <c r="S214" s="262"/>
      <c r="T214" s="263"/>
      <c r="AT214" s="264" t="s">
        <v>199</v>
      </c>
      <c r="AU214" s="264" t="s">
        <v>85</v>
      </c>
      <c r="AV214" s="13" t="s">
        <v>85</v>
      </c>
      <c r="AW214" s="13" t="s">
        <v>32</v>
      </c>
      <c r="AX214" s="13" t="s">
        <v>76</v>
      </c>
      <c r="AY214" s="264" t="s">
        <v>190</v>
      </c>
    </row>
    <row r="215" spans="2:51" s="13" customFormat="1" ht="12">
      <c r="B215" s="254"/>
      <c r="C215" s="255"/>
      <c r="D215" s="245" t="s">
        <v>199</v>
      </c>
      <c r="E215" s="256" t="s">
        <v>1</v>
      </c>
      <c r="F215" s="257" t="s">
        <v>300</v>
      </c>
      <c r="G215" s="255"/>
      <c r="H215" s="258">
        <v>3.681</v>
      </c>
      <c r="I215" s="259"/>
      <c r="J215" s="255"/>
      <c r="K215" s="255"/>
      <c r="L215" s="260"/>
      <c r="M215" s="261"/>
      <c r="N215" s="262"/>
      <c r="O215" s="262"/>
      <c r="P215" s="262"/>
      <c r="Q215" s="262"/>
      <c r="R215" s="262"/>
      <c r="S215" s="262"/>
      <c r="T215" s="263"/>
      <c r="AT215" s="264" t="s">
        <v>199</v>
      </c>
      <c r="AU215" s="264" t="s">
        <v>85</v>
      </c>
      <c r="AV215" s="13" t="s">
        <v>85</v>
      </c>
      <c r="AW215" s="13" t="s">
        <v>32</v>
      </c>
      <c r="AX215" s="13" t="s">
        <v>76</v>
      </c>
      <c r="AY215" s="264" t="s">
        <v>190</v>
      </c>
    </row>
    <row r="216" spans="2:51" s="13" customFormat="1" ht="12">
      <c r="B216" s="254"/>
      <c r="C216" s="255"/>
      <c r="D216" s="245" t="s">
        <v>199</v>
      </c>
      <c r="E216" s="256" t="s">
        <v>1</v>
      </c>
      <c r="F216" s="257" t="s">
        <v>301</v>
      </c>
      <c r="G216" s="255"/>
      <c r="H216" s="258">
        <v>0.714</v>
      </c>
      <c r="I216" s="259"/>
      <c r="J216" s="255"/>
      <c r="K216" s="255"/>
      <c r="L216" s="260"/>
      <c r="M216" s="261"/>
      <c r="N216" s="262"/>
      <c r="O216" s="262"/>
      <c r="P216" s="262"/>
      <c r="Q216" s="262"/>
      <c r="R216" s="262"/>
      <c r="S216" s="262"/>
      <c r="T216" s="263"/>
      <c r="AT216" s="264" t="s">
        <v>199</v>
      </c>
      <c r="AU216" s="264" t="s">
        <v>85</v>
      </c>
      <c r="AV216" s="13" t="s">
        <v>85</v>
      </c>
      <c r="AW216" s="13" t="s">
        <v>32</v>
      </c>
      <c r="AX216" s="13" t="s">
        <v>76</v>
      </c>
      <c r="AY216" s="264" t="s">
        <v>190</v>
      </c>
    </row>
    <row r="217" spans="2:51" s="13" customFormat="1" ht="12">
      <c r="B217" s="254"/>
      <c r="C217" s="255"/>
      <c r="D217" s="245" t="s">
        <v>199</v>
      </c>
      <c r="E217" s="256" t="s">
        <v>1</v>
      </c>
      <c r="F217" s="257" t="s">
        <v>302</v>
      </c>
      <c r="G217" s="255"/>
      <c r="H217" s="258">
        <v>0.683</v>
      </c>
      <c r="I217" s="259"/>
      <c r="J217" s="255"/>
      <c r="K217" s="255"/>
      <c r="L217" s="260"/>
      <c r="M217" s="261"/>
      <c r="N217" s="262"/>
      <c r="O217" s="262"/>
      <c r="P217" s="262"/>
      <c r="Q217" s="262"/>
      <c r="R217" s="262"/>
      <c r="S217" s="262"/>
      <c r="T217" s="263"/>
      <c r="AT217" s="264" t="s">
        <v>199</v>
      </c>
      <c r="AU217" s="264" t="s">
        <v>85</v>
      </c>
      <c r="AV217" s="13" t="s">
        <v>85</v>
      </c>
      <c r="AW217" s="13" t="s">
        <v>32</v>
      </c>
      <c r="AX217" s="13" t="s">
        <v>76</v>
      </c>
      <c r="AY217" s="264" t="s">
        <v>190</v>
      </c>
    </row>
    <row r="218" spans="2:51" s="12" customFormat="1" ht="12">
      <c r="B218" s="243"/>
      <c r="C218" s="244"/>
      <c r="D218" s="245" t="s">
        <v>199</v>
      </c>
      <c r="E218" s="246" t="s">
        <v>1</v>
      </c>
      <c r="F218" s="247" t="s">
        <v>303</v>
      </c>
      <c r="G218" s="244"/>
      <c r="H218" s="246" t="s">
        <v>1</v>
      </c>
      <c r="I218" s="248"/>
      <c r="J218" s="244"/>
      <c r="K218" s="244"/>
      <c r="L218" s="249"/>
      <c r="M218" s="250"/>
      <c r="N218" s="251"/>
      <c r="O218" s="251"/>
      <c r="P218" s="251"/>
      <c r="Q218" s="251"/>
      <c r="R218" s="251"/>
      <c r="S218" s="251"/>
      <c r="T218" s="252"/>
      <c r="AT218" s="253" t="s">
        <v>199</v>
      </c>
      <c r="AU218" s="253" t="s">
        <v>85</v>
      </c>
      <c r="AV218" s="12" t="s">
        <v>83</v>
      </c>
      <c r="AW218" s="12" t="s">
        <v>32</v>
      </c>
      <c r="AX218" s="12" t="s">
        <v>76</v>
      </c>
      <c r="AY218" s="253" t="s">
        <v>190</v>
      </c>
    </row>
    <row r="219" spans="2:51" s="13" customFormat="1" ht="12">
      <c r="B219" s="254"/>
      <c r="C219" s="255"/>
      <c r="D219" s="245" t="s">
        <v>199</v>
      </c>
      <c r="E219" s="256" t="s">
        <v>1</v>
      </c>
      <c r="F219" s="257" t="s">
        <v>304</v>
      </c>
      <c r="G219" s="255"/>
      <c r="H219" s="258">
        <v>1.148</v>
      </c>
      <c r="I219" s="259"/>
      <c r="J219" s="255"/>
      <c r="K219" s="255"/>
      <c r="L219" s="260"/>
      <c r="M219" s="261"/>
      <c r="N219" s="262"/>
      <c r="O219" s="262"/>
      <c r="P219" s="262"/>
      <c r="Q219" s="262"/>
      <c r="R219" s="262"/>
      <c r="S219" s="262"/>
      <c r="T219" s="263"/>
      <c r="AT219" s="264" t="s">
        <v>199</v>
      </c>
      <c r="AU219" s="264" t="s">
        <v>85</v>
      </c>
      <c r="AV219" s="13" t="s">
        <v>85</v>
      </c>
      <c r="AW219" s="13" t="s">
        <v>32</v>
      </c>
      <c r="AX219" s="13" t="s">
        <v>76</v>
      </c>
      <c r="AY219" s="264" t="s">
        <v>190</v>
      </c>
    </row>
    <row r="220" spans="2:51" s="13" customFormat="1" ht="12">
      <c r="B220" s="254"/>
      <c r="C220" s="255"/>
      <c r="D220" s="245" t="s">
        <v>199</v>
      </c>
      <c r="E220" s="256" t="s">
        <v>1</v>
      </c>
      <c r="F220" s="257" t="s">
        <v>305</v>
      </c>
      <c r="G220" s="255"/>
      <c r="H220" s="258">
        <v>1.83</v>
      </c>
      <c r="I220" s="259"/>
      <c r="J220" s="255"/>
      <c r="K220" s="255"/>
      <c r="L220" s="260"/>
      <c r="M220" s="261"/>
      <c r="N220" s="262"/>
      <c r="O220" s="262"/>
      <c r="P220" s="262"/>
      <c r="Q220" s="262"/>
      <c r="R220" s="262"/>
      <c r="S220" s="262"/>
      <c r="T220" s="263"/>
      <c r="AT220" s="264" t="s">
        <v>199</v>
      </c>
      <c r="AU220" s="264" t="s">
        <v>85</v>
      </c>
      <c r="AV220" s="13" t="s">
        <v>85</v>
      </c>
      <c r="AW220" s="13" t="s">
        <v>32</v>
      </c>
      <c r="AX220" s="13" t="s">
        <v>76</v>
      </c>
      <c r="AY220" s="264" t="s">
        <v>190</v>
      </c>
    </row>
    <row r="221" spans="2:65" s="1" customFormat="1" ht="16.5" customHeight="1">
      <c r="B221" s="37"/>
      <c r="C221" s="230" t="s">
        <v>7</v>
      </c>
      <c r="D221" s="230" t="s">
        <v>192</v>
      </c>
      <c r="E221" s="231" t="s">
        <v>306</v>
      </c>
      <c r="F221" s="232" t="s">
        <v>307</v>
      </c>
      <c r="G221" s="233" t="s">
        <v>195</v>
      </c>
      <c r="H221" s="234">
        <v>2.25</v>
      </c>
      <c r="I221" s="235"/>
      <c r="J221" s="236">
        <f>ROUND(I221*H221,2)</f>
        <v>0</v>
      </c>
      <c r="K221" s="232" t="s">
        <v>196</v>
      </c>
      <c r="L221" s="42"/>
      <c r="M221" s="237" t="s">
        <v>1</v>
      </c>
      <c r="N221" s="238" t="s">
        <v>41</v>
      </c>
      <c r="O221" s="85"/>
      <c r="P221" s="239">
        <f>O221*H221</f>
        <v>0</v>
      </c>
      <c r="Q221" s="239">
        <v>1.80972</v>
      </c>
      <c r="R221" s="239">
        <f>Q221*H221</f>
        <v>4.07187</v>
      </c>
      <c r="S221" s="239">
        <v>0</v>
      </c>
      <c r="T221" s="240">
        <f>S221*H221</f>
        <v>0</v>
      </c>
      <c r="AR221" s="241" t="s">
        <v>197</v>
      </c>
      <c r="AT221" s="241" t="s">
        <v>192</v>
      </c>
      <c r="AU221" s="241" t="s">
        <v>85</v>
      </c>
      <c r="AY221" s="16" t="s">
        <v>190</v>
      </c>
      <c r="BE221" s="242">
        <f>IF(N221="základní",J221,0)</f>
        <v>0</v>
      </c>
      <c r="BF221" s="242">
        <f>IF(N221="snížená",J221,0)</f>
        <v>0</v>
      </c>
      <c r="BG221" s="242">
        <f>IF(N221="zákl. přenesená",J221,0)</f>
        <v>0</v>
      </c>
      <c r="BH221" s="242">
        <f>IF(N221="sníž. přenesená",J221,0)</f>
        <v>0</v>
      </c>
      <c r="BI221" s="242">
        <f>IF(N221="nulová",J221,0)</f>
        <v>0</v>
      </c>
      <c r="BJ221" s="16" t="s">
        <v>83</v>
      </c>
      <c r="BK221" s="242">
        <f>ROUND(I221*H221,2)</f>
        <v>0</v>
      </c>
      <c r="BL221" s="16" t="s">
        <v>197</v>
      </c>
      <c r="BM221" s="241" t="s">
        <v>308</v>
      </c>
    </row>
    <row r="222" spans="2:51" s="12" customFormat="1" ht="12">
      <c r="B222" s="243"/>
      <c r="C222" s="244"/>
      <c r="D222" s="245" t="s">
        <v>199</v>
      </c>
      <c r="E222" s="246" t="s">
        <v>1</v>
      </c>
      <c r="F222" s="247" t="s">
        <v>309</v>
      </c>
      <c r="G222" s="244"/>
      <c r="H222" s="246" t="s">
        <v>1</v>
      </c>
      <c r="I222" s="248"/>
      <c r="J222" s="244"/>
      <c r="K222" s="244"/>
      <c r="L222" s="249"/>
      <c r="M222" s="250"/>
      <c r="N222" s="251"/>
      <c r="O222" s="251"/>
      <c r="P222" s="251"/>
      <c r="Q222" s="251"/>
      <c r="R222" s="251"/>
      <c r="S222" s="251"/>
      <c r="T222" s="252"/>
      <c r="AT222" s="253" t="s">
        <v>199</v>
      </c>
      <c r="AU222" s="253" t="s">
        <v>85</v>
      </c>
      <c r="AV222" s="12" t="s">
        <v>83</v>
      </c>
      <c r="AW222" s="12" t="s">
        <v>32</v>
      </c>
      <c r="AX222" s="12" t="s">
        <v>76</v>
      </c>
      <c r="AY222" s="253" t="s">
        <v>190</v>
      </c>
    </row>
    <row r="223" spans="2:51" s="13" customFormat="1" ht="12">
      <c r="B223" s="254"/>
      <c r="C223" s="255"/>
      <c r="D223" s="245" t="s">
        <v>199</v>
      </c>
      <c r="E223" s="256" t="s">
        <v>1</v>
      </c>
      <c r="F223" s="257" t="s">
        <v>310</v>
      </c>
      <c r="G223" s="255"/>
      <c r="H223" s="258">
        <v>2.25</v>
      </c>
      <c r="I223" s="259"/>
      <c r="J223" s="255"/>
      <c r="K223" s="255"/>
      <c r="L223" s="260"/>
      <c r="M223" s="261"/>
      <c r="N223" s="262"/>
      <c r="O223" s="262"/>
      <c r="P223" s="262"/>
      <c r="Q223" s="262"/>
      <c r="R223" s="262"/>
      <c r="S223" s="262"/>
      <c r="T223" s="263"/>
      <c r="AT223" s="264" t="s">
        <v>199</v>
      </c>
      <c r="AU223" s="264" t="s">
        <v>85</v>
      </c>
      <c r="AV223" s="13" t="s">
        <v>85</v>
      </c>
      <c r="AW223" s="13" t="s">
        <v>32</v>
      </c>
      <c r="AX223" s="13" t="s">
        <v>76</v>
      </c>
      <c r="AY223" s="264" t="s">
        <v>190</v>
      </c>
    </row>
    <row r="224" spans="2:65" s="1" customFormat="1" ht="24" customHeight="1">
      <c r="B224" s="37"/>
      <c r="C224" s="230" t="s">
        <v>311</v>
      </c>
      <c r="D224" s="230" t="s">
        <v>192</v>
      </c>
      <c r="E224" s="231" t="s">
        <v>312</v>
      </c>
      <c r="F224" s="232" t="s">
        <v>313</v>
      </c>
      <c r="G224" s="233" t="s">
        <v>255</v>
      </c>
      <c r="H224" s="234">
        <v>45.916</v>
      </c>
      <c r="I224" s="235"/>
      <c r="J224" s="236">
        <f>ROUND(I224*H224,2)</f>
        <v>0</v>
      </c>
      <c r="K224" s="232" t="s">
        <v>196</v>
      </c>
      <c r="L224" s="42"/>
      <c r="M224" s="237" t="s">
        <v>1</v>
      </c>
      <c r="N224" s="238" t="s">
        <v>41</v>
      </c>
      <c r="O224" s="85"/>
      <c r="P224" s="239">
        <f>O224*H224</f>
        <v>0</v>
      </c>
      <c r="Q224" s="239">
        <v>0.22158</v>
      </c>
      <c r="R224" s="239">
        <f>Q224*H224</f>
        <v>10.17406728</v>
      </c>
      <c r="S224" s="239">
        <v>0</v>
      </c>
      <c r="T224" s="240">
        <f>S224*H224</f>
        <v>0</v>
      </c>
      <c r="AR224" s="241" t="s">
        <v>197</v>
      </c>
      <c r="AT224" s="241" t="s">
        <v>192</v>
      </c>
      <c r="AU224" s="241" t="s">
        <v>85</v>
      </c>
      <c r="AY224" s="16" t="s">
        <v>190</v>
      </c>
      <c r="BE224" s="242">
        <f>IF(N224="základní",J224,0)</f>
        <v>0</v>
      </c>
      <c r="BF224" s="242">
        <f>IF(N224="snížená",J224,0)</f>
        <v>0</v>
      </c>
      <c r="BG224" s="242">
        <f>IF(N224="zákl. přenesená",J224,0)</f>
        <v>0</v>
      </c>
      <c r="BH224" s="242">
        <f>IF(N224="sníž. přenesená",J224,0)</f>
        <v>0</v>
      </c>
      <c r="BI224" s="242">
        <f>IF(N224="nulová",J224,0)</f>
        <v>0</v>
      </c>
      <c r="BJ224" s="16" t="s">
        <v>83</v>
      </c>
      <c r="BK224" s="242">
        <f>ROUND(I224*H224,2)</f>
        <v>0</v>
      </c>
      <c r="BL224" s="16" t="s">
        <v>197</v>
      </c>
      <c r="BM224" s="241" t="s">
        <v>314</v>
      </c>
    </row>
    <row r="225" spans="2:51" s="12" customFormat="1" ht="12">
      <c r="B225" s="243"/>
      <c r="C225" s="244"/>
      <c r="D225" s="245" t="s">
        <v>199</v>
      </c>
      <c r="E225" s="246" t="s">
        <v>1</v>
      </c>
      <c r="F225" s="247" t="s">
        <v>298</v>
      </c>
      <c r="G225" s="244"/>
      <c r="H225" s="246" t="s">
        <v>1</v>
      </c>
      <c r="I225" s="248"/>
      <c r="J225" s="244"/>
      <c r="K225" s="244"/>
      <c r="L225" s="249"/>
      <c r="M225" s="250"/>
      <c r="N225" s="251"/>
      <c r="O225" s="251"/>
      <c r="P225" s="251"/>
      <c r="Q225" s="251"/>
      <c r="R225" s="251"/>
      <c r="S225" s="251"/>
      <c r="T225" s="252"/>
      <c r="AT225" s="253" t="s">
        <v>199</v>
      </c>
      <c r="AU225" s="253" t="s">
        <v>85</v>
      </c>
      <c r="AV225" s="12" t="s">
        <v>83</v>
      </c>
      <c r="AW225" s="12" t="s">
        <v>32</v>
      </c>
      <c r="AX225" s="12" t="s">
        <v>76</v>
      </c>
      <c r="AY225" s="253" t="s">
        <v>190</v>
      </c>
    </row>
    <row r="226" spans="2:51" s="13" customFormat="1" ht="12">
      <c r="B226" s="254"/>
      <c r="C226" s="255"/>
      <c r="D226" s="245" t="s">
        <v>199</v>
      </c>
      <c r="E226" s="256" t="s">
        <v>1</v>
      </c>
      <c r="F226" s="257" t="s">
        <v>315</v>
      </c>
      <c r="G226" s="255"/>
      <c r="H226" s="258">
        <v>45.916</v>
      </c>
      <c r="I226" s="259"/>
      <c r="J226" s="255"/>
      <c r="K226" s="255"/>
      <c r="L226" s="260"/>
      <c r="M226" s="261"/>
      <c r="N226" s="262"/>
      <c r="O226" s="262"/>
      <c r="P226" s="262"/>
      <c r="Q226" s="262"/>
      <c r="R226" s="262"/>
      <c r="S226" s="262"/>
      <c r="T226" s="263"/>
      <c r="AT226" s="264" t="s">
        <v>199</v>
      </c>
      <c r="AU226" s="264" t="s">
        <v>85</v>
      </c>
      <c r="AV226" s="13" t="s">
        <v>85</v>
      </c>
      <c r="AW226" s="13" t="s">
        <v>32</v>
      </c>
      <c r="AX226" s="13" t="s">
        <v>83</v>
      </c>
      <c r="AY226" s="264" t="s">
        <v>190</v>
      </c>
    </row>
    <row r="227" spans="2:65" s="1" customFormat="1" ht="24" customHeight="1">
      <c r="B227" s="37"/>
      <c r="C227" s="230" t="s">
        <v>316</v>
      </c>
      <c r="D227" s="230" t="s">
        <v>192</v>
      </c>
      <c r="E227" s="231" t="s">
        <v>317</v>
      </c>
      <c r="F227" s="232" t="s">
        <v>318</v>
      </c>
      <c r="G227" s="233" t="s">
        <v>255</v>
      </c>
      <c r="H227" s="234">
        <v>10.5</v>
      </c>
      <c r="I227" s="235"/>
      <c r="J227" s="236">
        <f>ROUND(I227*H227,2)</f>
        <v>0</v>
      </c>
      <c r="K227" s="232" t="s">
        <v>196</v>
      </c>
      <c r="L227" s="42"/>
      <c r="M227" s="237" t="s">
        <v>1</v>
      </c>
      <c r="N227" s="238" t="s">
        <v>41</v>
      </c>
      <c r="O227" s="85"/>
      <c r="P227" s="239">
        <f>O227*H227</f>
        <v>0</v>
      </c>
      <c r="Q227" s="239">
        <v>0.26032</v>
      </c>
      <c r="R227" s="239">
        <f>Q227*H227</f>
        <v>2.73336</v>
      </c>
      <c r="S227" s="239">
        <v>0</v>
      </c>
      <c r="T227" s="240">
        <f>S227*H227</f>
        <v>0</v>
      </c>
      <c r="AR227" s="241" t="s">
        <v>197</v>
      </c>
      <c r="AT227" s="241" t="s">
        <v>192</v>
      </c>
      <c r="AU227" s="241" t="s">
        <v>85</v>
      </c>
      <c r="AY227" s="16" t="s">
        <v>190</v>
      </c>
      <c r="BE227" s="242">
        <f>IF(N227="základní",J227,0)</f>
        <v>0</v>
      </c>
      <c r="BF227" s="242">
        <f>IF(N227="snížená",J227,0)</f>
        <v>0</v>
      </c>
      <c r="BG227" s="242">
        <f>IF(N227="zákl. přenesená",J227,0)</f>
        <v>0</v>
      </c>
      <c r="BH227" s="242">
        <f>IF(N227="sníž. přenesená",J227,0)</f>
        <v>0</v>
      </c>
      <c r="BI227" s="242">
        <f>IF(N227="nulová",J227,0)</f>
        <v>0</v>
      </c>
      <c r="BJ227" s="16" t="s">
        <v>83</v>
      </c>
      <c r="BK227" s="242">
        <f>ROUND(I227*H227,2)</f>
        <v>0</v>
      </c>
      <c r="BL227" s="16" t="s">
        <v>197</v>
      </c>
      <c r="BM227" s="241" t="s">
        <v>319</v>
      </c>
    </row>
    <row r="228" spans="2:51" s="12" customFormat="1" ht="12">
      <c r="B228" s="243"/>
      <c r="C228" s="244"/>
      <c r="D228" s="245" t="s">
        <v>199</v>
      </c>
      <c r="E228" s="246" t="s">
        <v>1</v>
      </c>
      <c r="F228" s="247" t="s">
        <v>309</v>
      </c>
      <c r="G228" s="244"/>
      <c r="H228" s="246" t="s">
        <v>1</v>
      </c>
      <c r="I228" s="248"/>
      <c r="J228" s="244"/>
      <c r="K228" s="244"/>
      <c r="L228" s="249"/>
      <c r="M228" s="250"/>
      <c r="N228" s="251"/>
      <c r="O228" s="251"/>
      <c r="P228" s="251"/>
      <c r="Q228" s="251"/>
      <c r="R228" s="251"/>
      <c r="S228" s="251"/>
      <c r="T228" s="252"/>
      <c r="AT228" s="253" t="s">
        <v>199</v>
      </c>
      <c r="AU228" s="253" t="s">
        <v>85</v>
      </c>
      <c r="AV228" s="12" t="s">
        <v>83</v>
      </c>
      <c r="AW228" s="12" t="s">
        <v>32</v>
      </c>
      <c r="AX228" s="12" t="s">
        <v>76</v>
      </c>
      <c r="AY228" s="253" t="s">
        <v>190</v>
      </c>
    </row>
    <row r="229" spans="2:51" s="13" customFormat="1" ht="12">
      <c r="B229" s="254"/>
      <c r="C229" s="255"/>
      <c r="D229" s="245" t="s">
        <v>199</v>
      </c>
      <c r="E229" s="256" t="s">
        <v>1</v>
      </c>
      <c r="F229" s="257" t="s">
        <v>320</v>
      </c>
      <c r="G229" s="255"/>
      <c r="H229" s="258">
        <v>7.5</v>
      </c>
      <c r="I229" s="259"/>
      <c r="J229" s="255"/>
      <c r="K229" s="255"/>
      <c r="L229" s="260"/>
      <c r="M229" s="261"/>
      <c r="N229" s="262"/>
      <c r="O229" s="262"/>
      <c r="P229" s="262"/>
      <c r="Q229" s="262"/>
      <c r="R229" s="262"/>
      <c r="S229" s="262"/>
      <c r="T229" s="263"/>
      <c r="AT229" s="264" t="s">
        <v>199</v>
      </c>
      <c r="AU229" s="264" t="s">
        <v>85</v>
      </c>
      <c r="AV229" s="13" t="s">
        <v>85</v>
      </c>
      <c r="AW229" s="13" t="s">
        <v>32</v>
      </c>
      <c r="AX229" s="13" t="s">
        <v>76</v>
      </c>
      <c r="AY229" s="264" t="s">
        <v>190</v>
      </c>
    </row>
    <row r="230" spans="2:51" s="13" customFormat="1" ht="12">
      <c r="B230" s="254"/>
      <c r="C230" s="255"/>
      <c r="D230" s="245" t="s">
        <v>199</v>
      </c>
      <c r="E230" s="256" t="s">
        <v>1</v>
      </c>
      <c r="F230" s="257" t="s">
        <v>321</v>
      </c>
      <c r="G230" s="255"/>
      <c r="H230" s="258">
        <v>2.5</v>
      </c>
      <c r="I230" s="259"/>
      <c r="J230" s="255"/>
      <c r="K230" s="255"/>
      <c r="L230" s="260"/>
      <c r="M230" s="261"/>
      <c r="N230" s="262"/>
      <c r="O230" s="262"/>
      <c r="P230" s="262"/>
      <c r="Q230" s="262"/>
      <c r="R230" s="262"/>
      <c r="S230" s="262"/>
      <c r="T230" s="263"/>
      <c r="AT230" s="264" t="s">
        <v>199</v>
      </c>
      <c r="AU230" s="264" t="s">
        <v>85</v>
      </c>
      <c r="AV230" s="13" t="s">
        <v>85</v>
      </c>
      <c r="AW230" s="13" t="s">
        <v>32</v>
      </c>
      <c r="AX230" s="13" t="s">
        <v>76</v>
      </c>
      <c r="AY230" s="264" t="s">
        <v>190</v>
      </c>
    </row>
    <row r="231" spans="2:51" s="12" customFormat="1" ht="12">
      <c r="B231" s="243"/>
      <c r="C231" s="244"/>
      <c r="D231" s="245" t="s">
        <v>199</v>
      </c>
      <c r="E231" s="246" t="s">
        <v>1</v>
      </c>
      <c r="F231" s="247" t="s">
        <v>322</v>
      </c>
      <c r="G231" s="244"/>
      <c r="H231" s="246" t="s">
        <v>1</v>
      </c>
      <c r="I231" s="248"/>
      <c r="J231" s="244"/>
      <c r="K231" s="244"/>
      <c r="L231" s="249"/>
      <c r="M231" s="250"/>
      <c r="N231" s="251"/>
      <c r="O231" s="251"/>
      <c r="P231" s="251"/>
      <c r="Q231" s="251"/>
      <c r="R231" s="251"/>
      <c r="S231" s="251"/>
      <c r="T231" s="252"/>
      <c r="AT231" s="253" t="s">
        <v>199</v>
      </c>
      <c r="AU231" s="253" t="s">
        <v>85</v>
      </c>
      <c r="AV231" s="12" t="s">
        <v>83</v>
      </c>
      <c r="AW231" s="12" t="s">
        <v>32</v>
      </c>
      <c r="AX231" s="12" t="s">
        <v>76</v>
      </c>
      <c r="AY231" s="253" t="s">
        <v>190</v>
      </c>
    </row>
    <row r="232" spans="2:51" s="13" customFormat="1" ht="12">
      <c r="B232" s="254"/>
      <c r="C232" s="255"/>
      <c r="D232" s="245" t="s">
        <v>199</v>
      </c>
      <c r="E232" s="256" t="s">
        <v>1</v>
      </c>
      <c r="F232" s="257" t="s">
        <v>323</v>
      </c>
      <c r="G232" s="255"/>
      <c r="H232" s="258">
        <v>0.5</v>
      </c>
      <c r="I232" s="259"/>
      <c r="J232" s="255"/>
      <c r="K232" s="255"/>
      <c r="L232" s="260"/>
      <c r="M232" s="261"/>
      <c r="N232" s="262"/>
      <c r="O232" s="262"/>
      <c r="P232" s="262"/>
      <c r="Q232" s="262"/>
      <c r="R232" s="262"/>
      <c r="S232" s="262"/>
      <c r="T232" s="263"/>
      <c r="AT232" s="264" t="s">
        <v>199</v>
      </c>
      <c r="AU232" s="264" t="s">
        <v>85</v>
      </c>
      <c r="AV232" s="13" t="s">
        <v>85</v>
      </c>
      <c r="AW232" s="13" t="s">
        <v>32</v>
      </c>
      <c r="AX232" s="13" t="s">
        <v>76</v>
      </c>
      <c r="AY232" s="264" t="s">
        <v>190</v>
      </c>
    </row>
    <row r="233" spans="2:65" s="1" customFormat="1" ht="36" customHeight="1">
      <c r="B233" s="37"/>
      <c r="C233" s="230" t="s">
        <v>324</v>
      </c>
      <c r="D233" s="230" t="s">
        <v>192</v>
      </c>
      <c r="E233" s="231" t="s">
        <v>325</v>
      </c>
      <c r="F233" s="232" t="s">
        <v>326</v>
      </c>
      <c r="G233" s="233" t="s">
        <v>255</v>
      </c>
      <c r="H233" s="234">
        <v>44.825</v>
      </c>
      <c r="I233" s="235"/>
      <c r="J233" s="236">
        <f>ROUND(I233*H233,2)</f>
        <v>0</v>
      </c>
      <c r="K233" s="232" t="s">
        <v>196</v>
      </c>
      <c r="L233" s="42"/>
      <c r="M233" s="237" t="s">
        <v>1</v>
      </c>
      <c r="N233" s="238" t="s">
        <v>41</v>
      </c>
      <c r="O233" s="85"/>
      <c r="P233" s="239">
        <f>O233*H233</f>
        <v>0</v>
      </c>
      <c r="Q233" s="239">
        <v>0.19111</v>
      </c>
      <c r="R233" s="239">
        <f>Q233*H233</f>
        <v>8.566505750000001</v>
      </c>
      <c r="S233" s="239">
        <v>0</v>
      </c>
      <c r="T233" s="240">
        <f>S233*H233</f>
        <v>0</v>
      </c>
      <c r="AR233" s="241" t="s">
        <v>197</v>
      </c>
      <c r="AT233" s="241" t="s">
        <v>192</v>
      </c>
      <c r="AU233" s="241" t="s">
        <v>85</v>
      </c>
      <c r="AY233" s="16" t="s">
        <v>190</v>
      </c>
      <c r="BE233" s="242">
        <f>IF(N233="základní",J233,0)</f>
        <v>0</v>
      </c>
      <c r="BF233" s="242">
        <f>IF(N233="snížená",J233,0)</f>
        <v>0</v>
      </c>
      <c r="BG233" s="242">
        <f>IF(N233="zákl. přenesená",J233,0)</f>
        <v>0</v>
      </c>
      <c r="BH233" s="242">
        <f>IF(N233="sníž. přenesená",J233,0)</f>
        <v>0</v>
      </c>
      <c r="BI233" s="242">
        <f>IF(N233="nulová",J233,0)</f>
        <v>0</v>
      </c>
      <c r="BJ233" s="16" t="s">
        <v>83</v>
      </c>
      <c r="BK233" s="242">
        <f>ROUND(I233*H233,2)</f>
        <v>0</v>
      </c>
      <c r="BL233" s="16" t="s">
        <v>197</v>
      </c>
      <c r="BM233" s="241" t="s">
        <v>327</v>
      </c>
    </row>
    <row r="234" spans="2:51" s="12" customFormat="1" ht="12">
      <c r="B234" s="243"/>
      <c r="C234" s="244"/>
      <c r="D234" s="245" t="s">
        <v>199</v>
      </c>
      <c r="E234" s="246" t="s">
        <v>1</v>
      </c>
      <c r="F234" s="247" t="s">
        <v>298</v>
      </c>
      <c r="G234" s="244"/>
      <c r="H234" s="246" t="s">
        <v>1</v>
      </c>
      <c r="I234" s="248"/>
      <c r="J234" s="244"/>
      <c r="K234" s="244"/>
      <c r="L234" s="249"/>
      <c r="M234" s="250"/>
      <c r="N234" s="251"/>
      <c r="O234" s="251"/>
      <c r="P234" s="251"/>
      <c r="Q234" s="251"/>
      <c r="R234" s="251"/>
      <c r="S234" s="251"/>
      <c r="T234" s="252"/>
      <c r="AT234" s="253" t="s">
        <v>199</v>
      </c>
      <c r="AU234" s="253" t="s">
        <v>85</v>
      </c>
      <c r="AV234" s="12" t="s">
        <v>83</v>
      </c>
      <c r="AW234" s="12" t="s">
        <v>32</v>
      </c>
      <c r="AX234" s="12" t="s">
        <v>76</v>
      </c>
      <c r="AY234" s="253" t="s">
        <v>190</v>
      </c>
    </row>
    <row r="235" spans="2:51" s="13" customFormat="1" ht="12">
      <c r="B235" s="254"/>
      <c r="C235" s="255"/>
      <c r="D235" s="245" t="s">
        <v>199</v>
      </c>
      <c r="E235" s="256" t="s">
        <v>1</v>
      </c>
      <c r="F235" s="257" t="s">
        <v>328</v>
      </c>
      <c r="G235" s="255"/>
      <c r="H235" s="258">
        <v>44.825</v>
      </c>
      <c r="I235" s="259"/>
      <c r="J235" s="255"/>
      <c r="K235" s="255"/>
      <c r="L235" s="260"/>
      <c r="M235" s="261"/>
      <c r="N235" s="262"/>
      <c r="O235" s="262"/>
      <c r="P235" s="262"/>
      <c r="Q235" s="262"/>
      <c r="R235" s="262"/>
      <c r="S235" s="262"/>
      <c r="T235" s="263"/>
      <c r="AT235" s="264" t="s">
        <v>199</v>
      </c>
      <c r="AU235" s="264" t="s">
        <v>85</v>
      </c>
      <c r="AV235" s="13" t="s">
        <v>85</v>
      </c>
      <c r="AW235" s="13" t="s">
        <v>32</v>
      </c>
      <c r="AX235" s="13" t="s">
        <v>83</v>
      </c>
      <c r="AY235" s="264" t="s">
        <v>190</v>
      </c>
    </row>
    <row r="236" spans="2:65" s="1" customFormat="1" ht="16.5" customHeight="1">
      <c r="B236" s="37"/>
      <c r="C236" s="230" t="s">
        <v>329</v>
      </c>
      <c r="D236" s="230" t="s">
        <v>192</v>
      </c>
      <c r="E236" s="231" t="s">
        <v>330</v>
      </c>
      <c r="F236" s="232" t="s">
        <v>331</v>
      </c>
      <c r="G236" s="233" t="s">
        <v>195</v>
      </c>
      <c r="H236" s="234">
        <v>3.611</v>
      </c>
      <c r="I236" s="235"/>
      <c r="J236" s="236">
        <f>ROUND(I236*H236,2)</f>
        <v>0</v>
      </c>
      <c r="K236" s="232" t="s">
        <v>196</v>
      </c>
      <c r="L236" s="42"/>
      <c r="M236" s="237" t="s">
        <v>1</v>
      </c>
      <c r="N236" s="238" t="s">
        <v>41</v>
      </c>
      <c r="O236" s="85"/>
      <c r="P236" s="239">
        <f>O236*H236</f>
        <v>0</v>
      </c>
      <c r="Q236" s="239">
        <v>1.94302</v>
      </c>
      <c r="R236" s="239">
        <f>Q236*H236</f>
        <v>7.01624522</v>
      </c>
      <c r="S236" s="239">
        <v>0</v>
      </c>
      <c r="T236" s="240">
        <f>S236*H236</f>
        <v>0</v>
      </c>
      <c r="AR236" s="241" t="s">
        <v>197</v>
      </c>
      <c r="AT236" s="241" t="s">
        <v>192</v>
      </c>
      <c r="AU236" s="241" t="s">
        <v>85</v>
      </c>
      <c r="AY236" s="16" t="s">
        <v>190</v>
      </c>
      <c r="BE236" s="242">
        <f>IF(N236="základní",J236,0)</f>
        <v>0</v>
      </c>
      <c r="BF236" s="242">
        <f>IF(N236="snížená",J236,0)</f>
        <v>0</v>
      </c>
      <c r="BG236" s="242">
        <f>IF(N236="zákl. přenesená",J236,0)</f>
        <v>0</v>
      </c>
      <c r="BH236" s="242">
        <f>IF(N236="sníž. přenesená",J236,0)</f>
        <v>0</v>
      </c>
      <c r="BI236" s="242">
        <f>IF(N236="nulová",J236,0)</f>
        <v>0</v>
      </c>
      <c r="BJ236" s="16" t="s">
        <v>83</v>
      </c>
      <c r="BK236" s="242">
        <f>ROUND(I236*H236,2)</f>
        <v>0</v>
      </c>
      <c r="BL236" s="16" t="s">
        <v>197</v>
      </c>
      <c r="BM236" s="241" t="s">
        <v>332</v>
      </c>
    </row>
    <row r="237" spans="2:51" s="12" customFormat="1" ht="12">
      <c r="B237" s="243"/>
      <c r="C237" s="244"/>
      <c r="D237" s="245" t="s">
        <v>199</v>
      </c>
      <c r="E237" s="246" t="s">
        <v>1</v>
      </c>
      <c r="F237" s="247" t="s">
        <v>333</v>
      </c>
      <c r="G237" s="244"/>
      <c r="H237" s="246" t="s">
        <v>1</v>
      </c>
      <c r="I237" s="248"/>
      <c r="J237" s="244"/>
      <c r="K237" s="244"/>
      <c r="L237" s="249"/>
      <c r="M237" s="250"/>
      <c r="N237" s="251"/>
      <c r="O237" s="251"/>
      <c r="P237" s="251"/>
      <c r="Q237" s="251"/>
      <c r="R237" s="251"/>
      <c r="S237" s="251"/>
      <c r="T237" s="252"/>
      <c r="AT237" s="253" t="s">
        <v>199</v>
      </c>
      <c r="AU237" s="253" t="s">
        <v>85</v>
      </c>
      <c r="AV237" s="12" t="s">
        <v>83</v>
      </c>
      <c r="AW237" s="12" t="s">
        <v>32</v>
      </c>
      <c r="AX237" s="12" t="s">
        <v>76</v>
      </c>
      <c r="AY237" s="253" t="s">
        <v>190</v>
      </c>
    </row>
    <row r="238" spans="2:51" s="13" customFormat="1" ht="12">
      <c r="B238" s="254"/>
      <c r="C238" s="255"/>
      <c r="D238" s="245" t="s">
        <v>199</v>
      </c>
      <c r="E238" s="256" t="s">
        <v>1</v>
      </c>
      <c r="F238" s="257" t="s">
        <v>334</v>
      </c>
      <c r="G238" s="255"/>
      <c r="H238" s="258">
        <v>0.675</v>
      </c>
      <c r="I238" s="259"/>
      <c r="J238" s="255"/>
      <c r="K238" s="255"/>
      <c r="L238" s="260"/>
      <c r="M238" s="261"/>
      <c r="N238" s="262"/>
      <c r="O238" s="262"/>
      <c r="P238" s="262"/>
      <c r="Q238" s="262"/>
      <c r="R238" s="262"/>
      <c r="S238" s="262"/>
      <c r="T238" s="263"/>
      <c r="AT238" s="264" t="s">
        <v>199</v>
      </c>
      <c r="AU238" s="264" t="s">
        <v>85</v>
      </c>
      <c r="AV238" s="13" t="s">
        <v>85</v>
      </c>
      <c r="AW238" s="13" t="s">
        <v>32</v>
      </c>
      <c r="AX238" s="13" t="s">
        <v>76</v>
      </c>
      <c r="AY238" s="264" t="s">
        <v>190</v>
      </c>
    </row>
    <row r="239" spans="2:51" s="13" customFormat="1" ht="12">
      <c r="B239" s="254"/>
      <c r="C239" s="255"/>
      <c r="D239" s="245" t="s">
        <v>199</v>
      </c>
      <c r="E239" s="256" t="s">
        <v>1</v>
      </c>
      <c r="F239" s="257" t="s">
        <v>335</v>
      </c>
      <c r="G239" s="255"/>
      <c r="H239" s="258">
        <v>0.315</v>
      </c>
      <c r="I239" s="259"/>
      <c r="J239" s="255"/>
      <c r="K239" s="255"/>
      <c r="L239" s="260"/>
      <c r="M239" s="261"/>
      <c r="N239" s="262"/>
      <c r="O239" s="262"/>
      <c r="P239" s="262"/>
      <c r="Q239" s="262"/>
      <c r="R239" s="262"/>
      <c r="S239" s="262"/>
      <c r="T239" s="263"/>
      <c r="AT239" s="264" t="s">
        <v>199</v>
      </c>
      <c r="AU239" s="264" t="s">
        <v>85</v>
      </c>
      <c r="AV239" s="13" t="s">
        <v>85</v>
      </c>
      <c r="AW239" s="13" t="s">
        <v>32</v>
      </c>
      <c r="AX239" s="13" t="s">
        <v>76</v>
      </c>
      <c r="AY239" s="264" t="s">
        <v>190</v>
      </c>
    </row>
    <row r="240" spans="2:51" s="13" customFormat="1" ht="12">
      <c r="B240" s="254"/>
      <c r="C240" s="255"/>
      <c r="D240" s="245" t="s">
        <v>199</v>
      </c>
      <c r="E240" s="256" t="s">
        <v>1</v>
      </c>
      <c r="F240" s="257" t="s">
        <v>336</v>
      </c>
      <c r="G240" s="255"/>
      <c r="H240" s="258">
        <v>0.473</v>
      </c>
      <c r="I240" s="259"/>
      <c r="J240" s="255"/>
      <c r="K240" s="255"/>
      <c r="L240" s="260"/>
      <c r="M240" s="261"/>
      <c r="N240" s="262"/>
      <c r="O240" s="262"/>
      <c r="P240" s="262"/>
      <c r="Q240" s="262"/>
      <c r="R240" s="262"/>
      <c r="S240" s="262"/>
      <c r="T240" s="263"/>
      <c r="AT240" s="264" t="s">
        <v>199</v>
      </c>
      <c r="AU240" s="264" t="s">
        <v>85</v>
      </c>
      <c r="AV240" s="13" t="s">
        <v>85</v>
      </c>
      <c r="AW240" s="13" t="s">
        <v>32</v>
      </c>
      <c r="AX240" s="13" t="s">
        <v>76</v>
      </c>
      <c r="AY240" s="264" t="s">
        <v>190</v>
      </c>
    </row>
    <row r="241" spans="2:51" s="13" customFormat="1" ht="12">
      <c r="B241" s="254"/>
      <c r="C241" s="255"/>
      <c r="D241" s="245" t="s">
        <v>199</v>
      </c>
      <c r="E241" s="256" t="s">
        <v>1</v>
      </c>
      <c r="F241" s="257" t="s">
        <v>337</v>
      </c>
      <c r="G241" s="255"/>
      <c r="H241" s="258">
        <v>0.347</v>
      </c>
      <c r="I241" s="259"/>
      <c r="J241" s="255"/>
      <c r="K241" s="255"/>
      <c r="L241" s="260"/>
      <c r="M241" s="261"/>
      <c r="N241" s="262"/>
      <c r="O241" s="262"/>
      <c r="P241" s="262"/>
      <c r="Q241" s="262"/>
      <c r="R241" s="262"/>
      <c r="S241" s="262"/>
      <c r="T241" s="263"/>
      <c r="AT241" s="264" t="s">
        <v>199</v>
      </c>
      <c r="AU241" s="264" t="s">
        <v>85</v>
      </c>
      <c r="AV241" s="13" t="s">
        <v>85</v>
      </c>
      <c r="AW241" s="13" t="s">
        <v>32</v>
      </c>
      <c r="AX241" s="13" t="s">
        <v>76</v>
      </c>
      <c r="AY241" s="264" t="s">
        <v>190</v>
      </c>
    </row>
    <row r="242" spans="2:51" s="13" customFormat="1" ht="12">
      <c r="B242" s="254"/>
      <c r="C242" s="255"/>
      <c r="D242" s="245" t="s">
        <v>199</v>
      </c>
      <c r="E242" s="256" t="s">
        <v>1</v>
      </c>
      <c r="F242" s="257" t="s">
        <v>338</v>
      </c>
      <c r="G242" s="255"/>
      <c r="H242" s="258">
        <v>0.33</v>
      </c>
      <c r="I242" s="259"/>
      <c r="J242" s="255"/>
      <c r="K242" s="255"/>
      <c r="L242" s="260"/>
      <c r="M242" s="261"/>
      <c r="N242" s="262"/>
      <c r="O242" s="262"/>
      <c r="P242" s="262"/>
      <c r="Q242" s="262"/>
      <c r="R242" s="262"/>
      <c r="S242" s="262"/>
      <c r="T242" s="263"/>
      <c r="AT242" s="264" t="s">
        <v>199</v>
      </c>
      <c r="AU242" s="264" t="s">
        <v>85</v>
      </c>
      <c r="AV242" s="13" t="s">
        <v>85</v>
      </c>
      <c r="AW242" s="13" t="s">
        <v>32</v>
      </c>
      <c r="AX242" s="13" t="s">
        <v>76</v>
      </c>
      <c r="AY242" s="264" t="s">
        <v>190</v>
      </c>
    </row>
    <row r="243" spans="2:51" s="13" customFormat="1" ht="12">
      <c r="B243" s="254"/>
      <c r="C243" s="255"/>
      <c r="D243" s="245" t="s">
        <v>199</v>
      </c>
      <c r="E243" s="256" t="s">
        <v>1</v>
      </c>
      <c r="F243" s="257" t="s">
        <v>339</v>
      </c>
      <c r="G243" s="255"/>
      <c r="H243" s="258">
        <v>0.214</v>
      </c>
      <c r="I243" s="259"/>
      <c r="J243" s="255"/>
      <c r="K243" s="255"/>
      <c r="L243" s="260"/>
      <c r="M243" s="261"/>
      <c r="N243" s="262"/>
      <c r="O243" s="262"/>
      <c r="P243" s="262"/>
      <c r="Q243" s="262"/>
      <c r="R243" s="262"/>
      <c r="S243" s="262"/>
      <c r="T243" s="263"/>
      <c r="AT243" s="264" t="s">
        <v>199</v>
      </c>
      <c r="AU243" s="264" t="s">
        <v>85</v>
      </c>
      <c r="AV243" s="13" t="s">
        <v>85</v>
      </c>
      <c r="AW243" s="13" t="s">
        <v>32</v>
      </c>
      <c r="AX243" s="13" t="s">
        <v>76</v>
      </c>
      <c r="AY243" s="264" t="s">
        <v>190</v>
      </c>
    </row>
    <row r="244" spans="2:51" s="13" customFormat="1" ht="12">
      <c r="B244" s="254"/>
      <c r="C244" s="255"/>
      <c r="D244" s="245" t="s">
        <v>199</v>
      </c>
      <c r="E244" s="256" t="s">
        <v>1</v>
      </c>
      <c r="F244" s="257" t="s">
        <v>340</v>
      </c>
      <c r="G244" s="255"/>
      <c r="H244" s="258">
        <v>0.108</v>
      </c>
      <c r="I244" s="259"/>
      <c r="J244" s="255"/>
      <c r="K244" s="255"/>
      <c r="L244" s="260"/>
      <c r="M244" s="261"/>
      <c r="N244" s="262"/>
      <c r="O244" s="262"/>
      <c r="P244" s="262"/>
      <c r="Q244" s="262"/>
      <c r="R244" s="262"/>
      <c r="S244" s="262"/>
      <c r="T244" s="263"/>
      <c r="AT244" s="264" t="s">
        <v>199</v>
      </c>
      <c r="AU244" s="264" t="s">
        <v>85</v>
      </c>
      <c r="AV244" s="13" t="s">
        <v>85</v>
      </c>
      <c r="AW244" s="13" t="s">
        <v>32</v>
      </c>
      <c r="AX244" s="13" t="s">
        <v>76</v>
      </c>
      <c r="AY244" s="264" t="s">
        <v>190</v>
      </c>
    </row>
    <row r="245" spans="2:51" s="13" customFormat="1" ht="12">
      <c r="B245" s="254"/>
      <c r="C245" s="255"/>
      <c r="D245" s="245" t="s">
        <v>199</v>
      </c>
      <c r="E245" s="256" t="s">
        <v>1</v>
      </c>
      <c r="F245" s="257" t="s">
        <v>341</v>
      </c>
      <c r="G245" s="255"/>
      <c r="H245" s="258">
        <v>0.504</v>
      </c>
      <c r="I245" s="259"/>
      <c r="J245" s="255"/>
      <c r="K245" s="255"/>
      <c r="L245" s="260"/>
      <c r="M245" s="261"/>
      <c r="N245" s="262"/>
      <c r="O245" s="262"/>
      <c r="P245" s="262"/>
      <c r="Q245" s="262"/>
      <c r="R245" s="262"/>
      <c r="S245" s="262"/>
      <c r="T245" s="263"/>
      <c r="AT245" s="264" t="s">
        <v>199</v>
      </c>
      <c r="AU245" s="264" t="s">
        <v>85</v>
      </c>
      <c r="AV245" s="13" t="s">
        <v>85</v>
      </c>
      <c r="AW245" s="13" t="s">
        <v>32</v>
      </c>
      <c r="AX245" s="13" t="s">
        <v>76</v>
      </c>
      <c r="AY245" s="264" t="s">
        <v>190</v>
      </c>
    </row>
    <row r="246" spans="2:51" s="12" customFormat="1" ht="12">
      <c r="B246" s="243"/>
      <c r="C246" s="244"/>
      <c r="D246" s="245" t="s">
        <v>199</v>
      </c>
      <c r="E246" s="246" t="s">
        <v>1</v>
      </c>
      <c r="F246" s="247" t="s">
        <v>342</v>
      </c>
      <c r="G246" s="244"/>
      <c r="H246" s="246" t="s">
        <v>1</v>
      </c>
      <c r="I246" s="248"/>
      <c r="J246" s="244"/>
      <c r="K246" s="244"/>
      <c r="L246" s="249"/>
      <c r="M246" s="250"/>
      <c r="N246" s="251"/>
      <c r="O246" s="251"/>
      <c r="P246" s="251"/>
      <c r="Q246" s="251"/>
      <c r="R246" s="251"/>
      <c r="S246" s="251"/>
      <c r="T246" s="252"/>
      <c r="AT246" s="253" t="s">
        <v>199</v>
      </c>
      <c r="AU246" s="253" t="s">
        <v>85</v>
      </c>
      <c r="AV246" s="12" t="s">
        <v>83</v>
      </c>
      <c r="AW246" s="12" t="s">
        <v>32</v>
      </c>
      <c r="AX246" s="12" t="s">
        <v>76</v>
      </c>
      <c r="AY246" s="253" t="s">
        <v>190</v>
      </c>
    </row>
    <row r="247" spans="2:51" s="13" customFormat="1" ht="12">
      <c r="B247" s="254"/>
      <c r="C247" s="255"/>
      <c r="D247" s="245" t="s">
        <v>199</v>
      </c>
      <c r="E247" s="256" t="s">
        <v>1</v>
      </c>
      <c r="F247" s="257" t="s">
        <v>343</v>
      </c>
      <c r="G247" s="255"/>
      <c r="H247" s="258">
        <v>0.54</v>
      </c>
      <c r="I247" s="259"/>
      <c r="J247" s="255"/>
      <c r="K247" s="255"/>
      <c r="L247" s="260"/>
      <c r="M247" s="261"/>
      <c r="N247" s="262"/>
      <c r="O247" s="262"/>
      <c r="P247" s="262"/>
      <c r="Q247" s="262"/>
      <c r="R247" s="262"/>
      <c r="S247" s="262"/>
      <c r="T247" s="263"/>
      <c r="AT247" s="264" t="s">
        <v>199</v>
      </c>
      <c r="AU247" s="264" t="s">
        <v>85</v>
      </c>
      <c r="AV247" s="13" t="s">
        <v>85</v>
      </c>
      <c r="AW247" s="13" t="s">
        <v>32</v>
      </c>
      <c r="AX247" s="13" t="s">
        <v>76</v>
      </c>
      <c r="AY247" s="264" t="s">
        <v>190</v>
      </c>
    </row>
    <row r="248" spans="2:51" s="12" customFormat="1" ht="12">
      <c r="B248" s="243"/>
      <c r="C248" s="244"/>
      <c r="D248" s="245" t="s">
        <v>199</v>
      </c>
      <c r="E248" s="246" t="s">
        <v>1</v>
      </c>
      <c r="F248" s="247" t="s">
        <v>344</v>
      </c>
      <c r="G248" s="244"/>
      <c r="H248" s="246" t="s">
        <v>1</v>
      </c>
      <c r="I248" s="248"/>
      <c r="J248" s="244"/>
      <c r="K248" s="244"/>
      <c r="L248" s="249"/>
      <c r="M248" s="250"/>
      <c r="N248" s="251"/>
      <c r="O248" s="251"/>
      <c r="P248" s="251"/>
      <c r="Q248" s="251"/>
      <c r="R248" s="251"/>
      <c r="S248" s="251"/>
      <c r="T248" s="252"/>
      <c r="AT248" s="253" t="s">
        <v>199</v>
      </c>
      <c r="AU248" s="253" t="s">
        <v>85</v>
      </c>
      <c r="AV248" s="12" t="s">
        <v>83</v>
      </c>
      <c r="AW248" s="12" t="s">
        <v>32</v>
      </c>
      <c r="AX248" s="12" t="s">
        <v>76</v>
      </c>
      <c r="AY248" s="253" t="s">
        <v>190</v>
      </c>
    </row>
    <row r="249" spans="2:51" s="13" customFormat="1" ht="12">
      <c r="B249" s="254"/>
      <c r="C249" s="255"/>
      <c r="D249" s="245" t="s">
        <v>199</v>
      </c>
      <c r="E249" s="256" t="s">
        <v>1</v>
      </c>
      <c r="F249" s="257" t="s">
        <v>345</v>
      </c>
      <c r="G249" s="255"/>
      <c r="H249" s="258">
        <v>0.105</v>
      </c>
      <c r="I249" s="259"/>
      <c r="J249" s="255"/>
      <c r="K249" s="255"/>
      <c r="L249" s="260"/>
      <c r="M249" s="261"/>
      <c r="N249" s="262"/>
      <c r="O249" s="262"/>
      <c r="P249" s="262"/>
      <c r="Q249" s="262"/>
      <c r="R249" s="262"/>
      <c r="S249" s="262"/>
      <c r="T249" s="263"/>
      <c r="AT249" s="264" t="s">
        <v>199</v>
      </c>
      <c r="AU249" s="264" t="s">
        <v>85</v>
      </c>
      <c r="AV249" s="13" t="s">
        <v>85</v>
      </c>
      <c r="AW249" s="13" t="s">
        <v>32</v>
      </c>
      <c r="AX249" s="13" t="s">
        <v>76</v>
      </c>
      <c r="AY249" s="264" t="s">
        <v>190</v>
      </c>
    </row>
    <row r="250" spans="2:65" s="1" customFormat="1" ht="24" customHeight="1">
      <c r="B250" s="37"/>
      <c r="C250" s="230" t="s">
        <v>346</v>
      </c>
      <c r="D250" s="230" t="s">
        <v>192</v>
      </c>
      <c r="E250" s="231" t="s">
        <v>347</v>
      </c>
      <c r="F250" s="232" t="s">
        <v>348</v>
      </c>
      <c r="G250" s="233" t="s">
        <v>245</v>
      </c>
      <c r="H250" s="234">
        <v>0.03</v>
      </c>
      <c r="I250" s="235"/>
      <c r="J250" s="236">
        <f>ROUND(I250*H250,2)</f>
        <v>0</v>
      </c>
      <c r="K250" s="232" t="s">
        <v>196</v>
      </c>
      <c r="L250" s="42"/>
      <c r="M250" s="237" t="s">
        <v>1</v>
      </c>
      <c r="N250" s="238" t="s">
        <v>41</v>
      </c>
      <c r="O250" s="85"/>
      <c r="P250" s="239">
        <f>O250*H250</f>
        <v>0</v>
      </c>
      <c r="Q250" s="239">
        <v>1.09</v>
      </c>
      <c r="R250" s="239">
        <f>Q250*H250</f>
        <v>0.0327</v>
      </c>
      <c r="S250" s="239">
        <v>0</v>
      </c>
      <c r="T250" s="240">
        <f>S250*H250</f>
        <v>0</v>
      </c>
      <c r="AR250" s="241" t="s">
        <v>197</v>
      </c>
      <c r="AT250" s="241" t="s">
        <v>192</v>
      </c>
      <c r="AU250" s="241" t="s">
        <v>85</v>
      </c>
      <c r="AY250" s="16" t="s">
        <v>190</v>
      </c>
      <c r="BE250" s="242">
        <f>IF(N250="základní",J250,0)</f>
        <v>0</v>
      </c>
      <c r="BF250" s="242">
        <f>IF(N250="snížená",J250,0)</f>
        <v>0</v>
      </c>
      <c r="BG250" s="242">
        <f>IF(N250="zákl. přenesená",J250,0)</f>
        <v>0</v>
      </c>
      <c r="BH250" s="242">
        <f>IF(N250="sníž. přenesená",J250,0)</f>
        <v>0</v>
      </c>
      <c r="BI250" s="242">
        <f>IF(N250="nulová",J250,0)</f>
        <v>0</v>
      </c>
      <c r="BJ250" s="16" t="s">
        <v>83</v>
      </c>
      <c r="BK250" s="242">
        <f>ROUND(I250*H250,2)</f>
        <v>0</v>
      </c>
      <c r="BL250" s="16" t="s">
        <v>197</v>
      </c>
      <c r="BM250" s="241" t="s">
        <v>349</v>
      </c>
    </row>
    <row r="251" spans="2:51" s="12" customFormat="1" ht="12">
      <c r="B251" s="243"/>
      <c r="C251" s="244"/>
      <c r="D251" s="245" t="s">
        <v>199</v>
      </c>
      <c r="E251" s="246" t="s">
        <v>1</v>
      </c>
      <c r="F251" s="247" t="s">
        <v>290</v>
      </c>
      <c r="G251" s="244"/>
      <c r="H251" s="246" t="s">
        <v>1</v>
      </c>
      <c r="I251" s="248"/>
      <c r="J251" s="244"/>
      <c r="K251" s="244"/>
      <c r="L251" s="249"/>
      <c r="M251" s="250"/>
      <c r="N251" s="251"/>
      <c r="O251" s="251"/>
      <c r="P251" s="251"/>
      <c r="Q251" s="251"/>
      <c r="R251" s="251"/>
      <c r="S251" s="251"/>
      <c r="T251" s="252"/>
      <c r="AT251" s="253" t="s">
        <v>199</v>
      </c>
      <c r="AU251" s="253" t="s">
        <v>85</v>
      </c>
      <c r="AV251" s="12" t="s">
        <v>83</v>
      </c>
      <c r="AW251" s="12" t="s">
        <v>32</v>
      </c>
      <c r="AX251" s="12" t="s">
        <v>76</v>
      </c>
      <c r="AY251" s="253" t="s">
        <v>190</v>
      </c>
    </row>
    <row r="252" spans="2:51" s="13" customFormat="1" ht="12">
      <c r="B252" s="254"/>
      <c r="C252" s="255"/>
      <c r="D252" s="245" t="s">
        <v>199</v>
      </c>
      <c r="E252" s="256" t="s">
        <v>1</v>
      </c>
      <c r="F252" s="257" t="s">
        <v>350</v>
      </c>
      <c r="G252" s="255"/>
      <c r="H252" s="258">
        <v>0.03</v>
      </c>
      <c r="I252" s="259"/>
      <c r="J252" s="255"/>
      <c r="K252" s="255"/>
      <c r="L252" s="260"/>
      <c r="M252" s="261"/>
      <c r="N252" s="262"/>
      <c r="O252" s="262"/>
      <c r="P252" s="262"/>
      <c r="Q252" s="262"/>
      <c r="R252" s="262"/>
      <c r="S252" s="262"/>
      <c r="T252" s="263"/>
      <c r="AT252" s="264" t="s">
        <v>199</v>
      </c>
      <c r="AU252" s="264" t="s">
        <v>85</v>
      </c>
      <c r="AV252" s="13" t="s">
        <v>85</v>
      </c>
      <c r="AW252" s="13" t="s">
        <v>32</v>
      </c>
      <c r="AX252" s="13" t="s">
        <v>83</v>
      </c>
      <c r="AY252" s="264" t="s">
        <v>190</v>
      </c>
    </row>
    <row r="253" spans="2:65" s="1" customFormat="1" ht="24" customHeight="1">
      <c r="B253" s="37"/>
      <c r="C253" s="230" t="s">
        <v>351</v>
      </c>
      <c r="D253" s="230" t="s">
        <v>192</v>
      </c>
      <c r="E253" s="231" t="s">
        <v>352</v>
      </c>
      <c r="F253" s="232" t="s">
        <v>353</v>
      </c>
      <c r="G253" s="233" t="s">
        <v>245</v>
      </c>
      <c r="H253" s="234">
        <v>1.182</v>
      </c>
      <c r="I253" s="235"/>
      <c r="J253" s="236">
        <f>ROUND(I253*H253,2)</f>
        <v>0</v>
      </c>
      <c r="K253" s="232" t="s">
        <v>196</v>
      </c>
      <c r="L253" s="42"/>
      <c r="M253" s="237" t="s">
        <v>1</v>
      </c>
      <c r="N253" s="238" t="s">
        <v>41</v>
      </c>
      <c r="O253" s="85"/>
      <c r="P253" s="239">
        <f>O253*H253</f>
        <v>0</v>
      </c>
      <c r="Q253" s="239">
        <v>1.09</v>
      </c>
      <c r="R253" s="239">
        <f>Q253*H253</f>
        <v>1.28838</v>
      </c>
      <c r="S253" s="239">
        <v>0</v>
      </c>
      <c r="T253" s="240">
        <f>S253*H253</f>
        <v>0</v>
      </c>
      <c r="AR253" s="241" t="s">
        <v>197</v>
      </c>
      <c r="AT253" s="241" t="s">
        <v>192</v>
      </c>
      <c r="AU253" s="241" t="s">
        <v>85</v>
      </c>
      <c r="AY253" s="16" t="s">
        <v>190</v>
      </c>
      <c r="BE253" s="242">
        <f>IF(N253="základní",J253,0)</f>
        <v>0</v>
      </c>
      <c r="BF253" s="242">
        <f>IF(N253="snížená",J253,0)</f>
        <v>0</v>
      </c>
      <c r="BG253" s="242">
        <f>IF(N253="zákl. přenesená",J253,0)</f>
        <v>0</v>
      </c>
      <c r="BH253" s="242">
        <f>IF(N253="sníž. přenesená",J253,0)</f>
        <v>0</v>
      </c>
      <c r="BI253" s="242">
        <f>IF(N253="nulová",J253,0)</f>
        <v>0</v>
      </c>
      <c r="BJ253" s="16" t="s">
        <v>83</v>
      </c>
      <c r="BK253" s="242">
        <f>ROUND(I253*H253,2)</f>
        <v>0</v>
      </c>
      <c r="BL253" s="16" t="s">
        <v>197</v>
      </c>
      <c r="BM253" s="241" t="s">
        <v>354</v>
      </c>
    </row>
    <row r="254" spans="2:51" s="12" customFormat="1" ht="12">
      <c r="B254" s="243"/>
      <c r="C254" s="244"/>
      <c r="D254" s="245" t="s">
        <v>199</v>
      </c>
      <c r="E254" s="246" t="s">
        <v>1</v>
      </c>
      <c r="F254" s="247" t="s">
        <v>290</v>
      </c>
      <c r="G254" s="244"/>
      <c r="H254" s="246" t="s">
        <v>1</v>
      </c>
      <c r="I254" s="248"/>
      <c r="J254" s="244"/>
      <c r="K254" s="244"/>
      <c r="L254" s="249"/>
      <c r="M254" s="250"/>
      <c r="N254" s="251"/>
      <c r="O254" s="251"/>
      <c r="P254" s="251"/>
      <c r="Q254" s="251"/>
      <c r="R254" s="251"/>
      <c r="S254" s="251"/>
      <c r="T254" s="252"/>
      <c r="AT254" s="253" t="s">
        <v>199</v>
      </c>
      <c r="AU254" s="253" t="s">
        <v>85</v>
      </c>
      <c r="AV254" s="12" t="s">
        <v>83</v>
      </c>
      <c r="AW254" s="12" t="s">
        <v>32</v>
      </c>
      <c r="AX254" s="12" t="s">
        <v>76</v>
      </c>
      <c r="AY254" s="253" t="s">
        <v>190</v>
      </c>
    </row>
    <row r="255" spans="2:51" s="13" customFormat="1" ht="12">
      <c r="B255" s="254"/>
      <c r="C255" s="255"/>
      <c r="D255" s="245" t="s">
        <v>199</v>
      </c>
      <c r="E255" s="256" t="s">
        <v>1</v>
      </c>
      <c r="F255" s="257" t="s">
        <v>355</v>
      </c>
      <c r="G255" s="255"/>
      <c r="H255" s="258">
        <v>0.15</v>
      </c>
      <c r="I255" s="259"/>
      <c r="J255" s="255"/>
      <c r="K255" s="255"/>
      <c r="L255" s="260"/>
      <c r="M255" s="261"/>
      <c r="N255" s="262"/>
      <c r="O255" s="262"/>
      <c r="P255" s="262"/>
      <c r="Q255" s="262"/>
      <c r="R255" s="262"/>
      <c r="S255" s="262"/>
      <c r="T255" s="263"/>
      <c r="AT255" s="264" t="s">
        <v>199</v>
      </c>
      <c r="AU255" s="264" t="s">
        <v>85</v>
      </c>
      <c r="AV255" s="13" t="s">
        <v>85</v>
      </c>
      <c r="AW255" s="13" t="s">
        <v>32</v>
      </c>
      <c r="AX255" s="13" t="s">
        <v>76</v>
      </c>
      <c r="AY255" s="264" t="s">
        <v>190</v>
      </c>
    </row>
    <row r="256" spans="2:51" s="13" customFormat="1" ht="12">
      <c r="B256" s="254"/>
      <c r="C256" s="255"/>
      <c r="D256" s="245" t="s">
        <v>199</v>
      </c>
      <c r="E256" s="256" t="s">
        <v>1</v>
      </c>
      <c r="F256" s="257" t="s">
        <v>356</v>
      </c>
      <c r="G256" s="255"/>
      <c r="H256" s="258">
        <v>0.407</v>
      </c>
      <c r="I256" s="259"/>
      <c r="J256" s="255"/>
      <c r="K256" s="255"/>
      <c r="L256" s="260"/>
      <c r="M256" s="261"/>
      <c r="N256" s="262"/>
      <c r="O256" s="262"/>
      <c r="P256" s="262"/>
      <c r="Q256" s="262"/>
      <c r="R256" s="262"/>
      <c r="S256" s="262"/>
      <c r="T256" s="263"/>
      <c r="AT256" s="264" t="s">
        <v>199</v>
      </c>
      <c r="AU256" s="264" t="s">
        <v>85</v>
      </c>
      <c r="AV256" s="13" t="s">
        <v>85</v>
      </c>
      <c r="AW256" s="13" t="s">
        <v>32</v>
      </c>
      <c r="AX256" s="13" t="s">
        <v>76</v>
      </c>
      <c r="AY256" s="264" t="s">
        <v>190</v>
      </c>
    </row>
    <row r="257" spans="2:51" s="13" customFormat="1" ht="12">
      <c r="B257" s="254"/>
      <c r="C257" s="255"/>
      <c r="D257" s="245" t="s">
        <v>199</v>
      </c>
      <c r="E257" s="256" t="s">
        <v>1</v>
      </c>
      <c r="F257" s="257" t="s">
        <v>357</v>
      </c>
      <c r="G257" s="255"/>
      <c r="H257" s="258">
        <v>0.322</v>
      </c>
      <c r="I257" s="259"/>
      <c r="J257" s="255"/>
      <c r="K257" s="255"/>
      <c r="L257" s="260"/>
      <c r="M257" s="261"/>
      <c r="N257" s="262"/>
      <c r="O257" s="262"/>
      <c r="P257" s="262"/>
      <c r="Q257" s="262"/>
      <c r="R257" s="262"/>
      <c r="S257" s="262"/>
      <c r="T257" s="263"/>
      <c r="AT257" s="264" t="s">
        <v>199</v>
      </c>
      <c r="AU257" s="264" t="s">
        <v>85</v>
      </c>
      <c r="AV257" s="13" t="s">
        <v>85</v>
      </c>
      <c r="AW257" s="13" t="s">
        <v>32</v>
      </c>
      <c r="AX257" s="13" t="s">
        <v>76</v>
      </c>
      <c r="AY257" s="264" t="s">
        <v>190</v>
      </c>
    </row>
    <row r="258" spans="2:51" s="13" customFormat="1" ht="12">
      <c r="B258" s="254"/>
      <c r="C258" s="255"/>
      <c r="D258" s="245" t="s">
        <v>199</v>
      </c>
      <c r="E258" s="256" t="s">
        <v>1</v>
      </c>
      <c r="F258" s="257" t="s">
        <v>358</v>
      </c>
      <c r="G258" s="255"/>
      <c r="H258" s="258">
        <v>0.079</v>
      </c>
      <c r="I258" s="259"/>
      <c r="J258" s="255"/>
      <c r="K258" s="255"/>
      <c r="L258" s="260"/>
      <c r="M258" s="261"/>
      <c r="N258" s="262"/>
      <c r="O258" s="262"/>
      <c r="P258" s="262"/>
      <c r="Q258" s="262"/>
      <c r="R258" s="262"/>
      <c r="S258" s="262"/>
      <c r="T258" s="263"/>
      <c r="AT258" s="264" t="s">
        <v>199</v>
      </c>
      <c r="AU258" s="264" t="s">
        <v>85</v>
      </c>
      <c r="AV258" s="13" t="s">
        <v>85</v>
      </c>
      <c r="AW258" s="13" t="s">
        <v>32</v>
      </c>
      <c r="AX258" s="13" t="s">
        <v>76</v>
      </c>
      <c r="AY258" s="264" t="s">
        <v>190</v>
      </c>
    </row>
    <row r="259" spans="2:51" s="13" customFormat="1" ht="12">
      <c r="B259" s="254"/>
      <c r="C259" s="255"/>
      <c r="D259" s="245" t="s">
        <v>199</v>
      </c>
      <c r="E259" s="256" t="s">
        <v>1</v>
      </c>
      <c r="F259" s="257" t="s">
        <v>359</v>
      </c>
      <c r="G259" s="255"/>
      <c r="H259" s="258">
        <v>0.072</v>
      </c>
      <c r="I259" s="259"/>
      <c r="J259" s="255"/>
      <c r="K259" s="255"/>
      <c r="L259" s="260"/>
      <c r="M259" s="261"/>
      <c r="N259" s="262"/>
      <c r="O259" s="262"/>
      <c r="P259" s="262"/>
      <c r="Q259" s="262"/>
      <c r="R259" s="262"/>
      <c r="S259" s="262"/>
      <c r="T259" s="263"/>
      <c r="AT259" s="264" t="s">
        <v>199</v>
      </c>
      <c r="AU259" s="264" t="s">
        <v>85</v>
      </c>
      <c r="AV259" s="13" t="s">
        <v>85</v>
      </c>
      <c r="AW259" s="13" t="s">
        <v>32</v>
      </c>
      <c r="AX259" s="13" t="s">
        <v>76</v>
      </c>
      <c r="AY259" s="264" t="s">
        <v>190</v>
      </c>
    </row>
    <row r="260" spans="2:51" s="13" customFormat="1" ht="12">
      <c r="B260" s="254"/>
      <c r="C260" s="255"/>
      <c r="D260" s="245" t="s">
        <v>199</v>
      </c>
      <c r="E260" s="256" t="s">
        <v>1</v>
      </c>
      <c r="F260" s="257" t="s">
        <v>360</v>
      </c>
      <c r="G260" s="255"/>
      <c r="H260" s="258">
        <v>0.102</v>
      </c>
      <c r="I260" s="259"/>
      <c r="J260" s="255"/>
      <c r="K260" s="255"/>
      <c r="L260" s="260"/>
      <c r="M260" s="261"/>
      <c r="N260" s="262"/>
      <c r="O260" s="262"/>
      <c r="P260" s="262"/>
      <c r="Q260" s="262"/>
      <c r="R260" s="262"/>
      <c r="S260" s="262"/>
      <c r="T260" s="263"/>
      <c r="AT260" s="264" t="s">
        <v>199</v>
      </c>
      <c r="AU260" s="264" t="s">
        <v>85</v>
      </c>
      <c r="AV260" s="13" t="s">
        <v>85</v>
      </c>
      <c r="AW260" s="13" t="s">
        <v>32</v>
      </c>
      <c r="AX260" s="13" t="s">
        <v>76</v>
      </c>
      <c r="AY260" s="264" t="s">
        <v>190</v>
      </c>
    </row>
    <row r="261" spans="2:51" s="12" customFormat="1" ht="12">
      <c r="B261" s="243"/>
      <c r="C261" s="244"/>
      <c r="D261" s="245" t="s">
        <v>199</v>
      </c>
      <c r="E261" s="246" t="s">
        <v>1</v>
      </c>
      <c r="F261" s="247" t="s">
        <v>344</v>
      </c>
      <c r="G261" s="244"/>
      <c r="H261" s="246" t="s">
        <v>1</v>
      </c>
      <c r="I261" s="248"/>
      <c r="J261" s="244"/>
      <c r="K261" s="244"/>
      <c r="L261" s="249"/>
      <c r="M261" s="250"/>
      <c r="N261" s="251"/>
      <c r="O261" s="251"/>
      <c r="P261" s="251"/>
      <c r="Q261" s="251"/>
      <c r="R261" s="251"/>
      <c r="S261" s="251"/>
      <c r="T261" s="252"/>
      <c r="AT261" s="253" t="s">
        <v>199</v>
      </c>
      <c r="AU261" s="253" t="s">
        <v>85</v>
      </c>
      <c r="AV261" s="12" t="s">
        <v>83</v>
      </c>
      <c r="AW261" s="12" t="s">
        <v>32</v>
      </c>
      <c r="AX261" s="12" t="s">
        <v>76</v>
      </c>
      <c r="AY261" s="253" t="s">
        <v>190</v>
      </c>
    </row>
    <row r="262" spans="2:51" s="13" customFormat="1" ht="12">
      <c r="B262" s="254"/>
      <c r="C262" s="255"/>
      <c r="D262" s="245" t="s">
        <v>199</v>
      </c>
      <c r="E262" s="256" t="s">
        <v>1</v>
      </c>
      <c r="F262" s="257" t="s">
        <v>361</v>
      </c>
      <c r="G262" s="255"/>
      <c r="H262" s="258">
        <v>0.05</v>
      </c>
      <c r="I262" s="259"/>
      <c r="J262" s="255"/>
      <c r="K262" s="255"/>
      <c r="L262" s="260"/>
      <c r="M262" s="261"/>
      <c r="N262" s="262"/>
      <c r="O262" s="262"/>
      <c r="P262" s="262"/>
      <c r="Q262" s="262"/>
      <c r="R262" s="262"/>
      <c r="S262" s="262"/>
      <c r="T262" s="263"/>
      <c r="AT262" s="264" t="s">
        <v>199</v>
      </c>
      <c r="AU262" s="264" t="s">
        <v>85</v>
      </c>
      <c r="AV262" s="13" t="s">
        <v>85</v>
      </c>
      <c r="AW262" s="13" t="s">
        <v>32</v>
      </c>
      <c r="AX262" s="13" t="s">
        <v>76</v>
      </c>
      <c r="AY262" s="264" t="s">
        <v>190</v>
      </c>
    </row>
    <row r="263" spans="2:65" s="1" customFormat="1" ht="24" customHeight="1">
      <c r="B263" s="37"/>
      <c r="C263" s="230" t="s">
        <v>362</v>
      </c>
      <c r="D263" s="230" t="s">
        <v>192</v>
      </c>
      <c r="E263" s="231" t="s">
        <v>363</v>
      </c>
      <c r="F263" s="232" t="s">
        <v>364</v>
      </c>
      <c r="G263" s="233" t="s">
        <v>245</v>
      </c>
      <c r="H263" s="234">
        <v>0.778</v>
      </c>
      <c r="I263" s="235"/>
      <c r="J263" s="236">
        <f>ROUND(I263*H263,2)</f>
        <v>0</v>
      </c>
      <c r="K263" s="232" t="s">
        <v>196</v>
      </c>
      <c r="L263" s="42"/>
      <c r="M263" s="237" t="s">
        <v>1</v>
      </c>
      <c r="N263" s="238" t="s">
        <v>41</v>
      </c>
      <c r="O263" s="85"/>
      <c r="P263" s="239">
        <f>O263*H263</f>
        <v>0</v>
      </c>
      <c r="Q263" s="239">
        <v>1.09</v>
      </c>
      <c r="R263" s="239">
        <f>Q263*H263</f>
        <v>0.8480200000000001</v>
      </c>
      <c r="S263" s="239">
        <v>0</v>
      </c>
      <c r="T263" s="240">
        <f>S263*H263</f>
        <v>0</v>
      </c>
      <c r="AR263" s="241" t="s">
        <v>197</v>
      </c>
      <c r="AT263" s="241" t="s">
        <v>192</v>
      </c>
      <c r="AU263" s="241" t="s">
        <v>85</v>
      </c>
      <c r="AY263" s="16" t="s">
        <v>190</v>
      </c>
      <c r="BE263" s="242">
        <f>IF(N263="základní",J263,0)</f>
        <v>0</v>
      </c>
      <c r="BF263" s="242">
        <f>IF(N263="snížená",J263,0)</f>
        <v>0</v>
      </c>
      <c r="BG263" s="242">
        <f>IF(N263="zákl. přenesená",J263,0)</f>
        <v>0</v>
      </c>
      <c r="BH263" s="242">
        <f>IF(N263="sníž. přenesená",J263,0)</f>
        <v>0</v>
      </c>
      <c r="BI263" s="242">
        <f>IF(N263="nulová",J263,0)</f>
        <v>0</v>
      </c>
      <c r="BJ263" s="16" t="s">
        <v>83</v>
      </c>
      <c r="BK263" s="242">
        <f>ROUND(I263*H263,2)</f>
        <v>0</v>
      </c>
      <c r="BL263" s="16" t="s">
        <v>197</v>
      </c>
      <c r="BM263" s="241" t="s">
        <v>365</v>
      </c>
    </row>
    <row r="264" spans="2:51" s="12" customFormat="1" ht="12">
      <c r="B264" s="243"/>
      <c r="C264" s="244"/>
      <c r="D264" s="245" t="s">
        <v>199</v>
      </c>
      <c r="E264" s="246" t="s">
        <v>1</v>
      </c>
      <c r="F264" s="247" t="s">
        <v>290</v>
      </c>
      <c r="G264" s="244"/>
      <c r="H264" s="246" t="s">
        <v>1</v>
      </c>
      <c r="I264" s="248"/>
      <c r="J264" s="244"/>
      <c r="K264" s="244"/>
      <c r="L264" s="249"/>
      <c r="M264" s="250"/>
      <c r="N264" s="251"/>
      <c r="O264" s="251"/>
      <c r="P264" s="251"/>
      <c r="Q264" s="251"/>
      <c r="R264" s="251"/>
      <c r="S264" s="251"/>
      <c r="T264" s="252"/>
      <c r="AT264" s="253" t="s">
        <v>199</v>
      </c>
      <c r="AU264" s="253" t="s">
        <v>85</v>
      </c>
      <c r="AV264" s="12" t="s">
        <v>83</v>
      </c>
      <c r="AW264" s="12" t="s">
        <v>32</v>
      </c>
      <c r="AX264" s="12" t="s">
        <v>76</v>
      </c>
      <c r="AY264" s="253" t="s">
        <v>190</v>
      </c>
    </row>
    <row r="265" spans="2:51" s="13" customFormat="1" ht="12">
      <c r="B265" s="254"/>
      <c r="C265" s="255"/>
      <c r="D265" s="245" t="s">
        <v>199</v>
      </c>
      <c r="E265" s="256" t="s">
        <v>1</v>
      </c>
      <c r="F265" s="257" t="s">
        <v>366</v>
      </c>
      <c r="G265" s="255"/>
      <c r="H265" s="258">
        <v>0.317</v>
      </c>
      <c r="I265" s="259"/>
      <c r="J265" s="255"/>
      <c r="K265" s="255"/>
      <c r="L265" s="260"/>
      <c r="M265" s="261"/>
      <c r="N265" s="262"/>
      <c r="O265" s="262"/>
      <c r="P265" s="262"/>
      <c r="Q265" s="262"/>
      <c r="R265" s="262"/>
      <c r="S265" s="262"/>
      <c r="T265" s="263"/>
      <c r="AT265" s="264" t="s">
        <v>199</v>
      </c>
      <c r="AU265" s="264" t="s">
        <v>85</v>
      </c>
      <c r="AV265" s="13" t="s">
        <v>85</v>
      </c>
      <c r="AW265" s="13" t="s">
        <v>32</v>
      </c>
      <c r="AX265" s="13" t="s">
        <v>76</v>
      </c>
      <c r="AY265" s="264" t="s">
        <v>190</v>
      </c>
    </row>
    <row r="266" spans="2:51" s="12" customFormat="1" ht="12">
      <c r="B266" s="243"/>
      <c r="C266" s="244"/>
      <c r="D266" s="245" t="s">
        <v>199</v>
      </c>
      <c r="E266" s="246" t="s">
        <v>1</v>
      </c>
      <c r="F266" s="247" t="s">
        <v>344</v>
      </c>
      <c r="G266" s="244"/>
      <c r="H266" s="246" t="s">
        <v>1</v>
      </c>
      <c r="I266" s="248"/>
      <c r="J266" s="244"/>
      <c r="K266" s="244"/>
      <c r="L266" s="249"/>
      <c r="M266" s="250"/>
      <c r="N266" s="251"/>
      <c r="O266" s="251"/>
      <c r="P266" s="251"/>
      <c r="Q266" s="251"/>
      <c r="R266" s="251"/>
      <c r="S266" s="251"/>
      <c r="T266" s="252"/>
      <c r="AT266" s="253" t="s">
        <v>199</v>
      </c>
      <c r="AU266" s="253" t="s">
        <v>85</v>
      </c>
      <c r="AV266" s="12" t="s">
        <v>83</v>
      </c>
      <c r="AW266" s="12" t="s">
        <v>32</v>
      </c>
      <c r="AX266" s="12" t="s">
        <v>76</v>
      </c>
      <c r="AY266" s="253" t="s">
        <v>190</v>
      </c>
    </row>
    <row r="267" spans="2:51" s="12" customFormat="1" ht="12">
      <c r="B267" s="243"/>
      <c r="C267" s="244"/>
      <c r="D267" s="245" t="s">
        <v>199</v>
      </c>
      <c r="E267" s="246" t="s">
        <v>1</v>
      </c>
      <c r="F267" s="247" t="s">
        <v>367</v>
      </c>
      <c r="G267" s="244"/>
      <c r="H267" s="246" t="s">
        <v>1</v>
      </c>
      <c r="I267" s="248"/>
      <c r="J267" s="244"/>
      <c r="K267" s="244"/>
      <c r="L267" s="249"/>
      <c r="M267" s="250"/>
      <c r="N267" s="251"/>
      <c r="O267" s="251"/>
      <c r="P267" s="251"/>
      <c r="Q267" s="251"/>
      <c r="R267" s="251"/>
      <c r="S267" s="251"/>
      <c r="T267" s="252"/>
      <c r="AT267" s="253" t="s">
        <v>199</v>
      </c>
      <c r="AU267" s="253" t="s">
        <v>85</v>
      </c>
      <c r="AV267" s="12" t="s">
        <v>83</v>
      </c>
      <c r="AW267" s="12" t="s">
        <v>32</v>
      </c>
      <c r="AX267" s="12" t="s">
        <v>76</v>
      </c>
      <c r="AY267" s="253" t="s">
        <v>190</v>
      </c>
    </row>
    <row r="268" spans="2:51" s="13" customFormat="1" ht="12">
      <c r="B268" s="254"/>
      <c r="C268" s="255"/>
      <c r="D268" s="245" t="s">
        <v>199</v>
      </c>
      <c r="E268" s="256" t="s">
        <v>1</v>
      </c>
      <c r="F268" s="257" t="s">
        <v>368</v>
      </c>
      <c r="G268" s="255"/>
      <c r="H268" s="258">
        <v>0.461</v>
      </c>
      <c r="I268" s="259"/>
      <c r="J268" s="255"/>
      <c r="K268" s="255"/>
      <c r="L268" s="260"/>
      <c r="M268" s="261"/>
      <c r="N268" s="262"/>
      <c r="O268" s="262"/>
      <c r="P268" s="262"/>
      <c r="Q268" s="262"/>
      <c r="R268" s="262"/>
      <c r="S268" s="262"/>
      <c r="T268" s="263"/>
      <c r="AT268" s="264" t="s">
        <v>199</v>
      </c>
      <c r="AU268" s="264" t="s">
        <v>85</v>
      </c>
      <c r="AV268" s="13" t="s">
        <v>85</v>
      </c>
      <c r="AW268" s="13" t="s">
        <v>32</v>
      </c>
      <c r="AX268" s="13" t="s">
        <v>76</v>
      </c>
      <c r="AY268" s="264" t="s">
        <v>190</v>
      </c>
    </row>
    <row r="269" spans="2:65" s="1" customFormat="1" ht="16.5" customHeight="1">
      <c r="B269" s="37"/>
      <c r="C269" s="230" t="s">
        <v>369</v>
      </c>
      <c r="D269" s="230" t="s">
        <v>192</v>
      </c>
      <c r="E269" s="231" t="s">
        <v>370</v>
      </c>
      <c r="F269" s="232" t="s">
        <v>371</v>
      </c>
      <c r="G269" s="233" t="s">
        <v>255</v>
      </c>
      <c r="H269" s="234">
        <v>17.616</v>
      </c>
      <c r="I269" s="235"/>
      <c r="J269" s="236">
        <f>ROUND(I269*H269,2)</f>
        <v>0</v>
      </c>
      <c r="K269" s="232" t="s">
        <v>196</v>
      </c>
      <c r="L269" s="42"/>
      <c r="M269" s="237" t="s">
        <v>1</v>
      </c>
      <c r="N269" s="238" t="s">
        <v>41</v>
      </c>
      <c r="O269" s="85"/>
      <c r="P269" s="239">
        <f>O269*H269</f>
        <v>0</v>
      </c>
      <c r="Q269" s="239">
        <v>0.02857</v>
      </c>
      <c r="R269" s="239">
        <f>Q269*H269</f>
        <v>0.50328912</v>
      </c>
      <c r="S269" s="239">
        <v>0</v>
      </c>
      <c r="T269" s="240">
        <f>S269*H269</f>
        <v>0</v>
      </c>
      <c r="AR269" s="241" t="s">
        <v>197</v>
      </c>
      <c r="AT269" s="241" t="s">
        <v>192</v>
      </c>
      <c r="AU269" s="241" t="s">
        <v>85</v>
      </c>
      <c r="AY269" s="16" t="s">
        <v>190</v>
      </c>
      <c r="BE269" s="242">
        <f>IF(N269="základní",J269,0)</f>
        <v>0</v>
      </c>
      <c r="BF269" s="242">
        <f>IF(N269="snížená",J269,0)</f>
        <v>0</v>
      </c>
      <c r="BG269" s="242">
        <f>IF(N269="zákl. přenesená",J269,0)</f>
        <v>0</v>
      </c>
      <c r="BH269" s="242">
        <f>IF(N269="sníž. přenesená",J269,0)</f>
        <v>0</v>
      </c>
      <c r="BI269" s="242">
        <f>IF(N269="nulová",J269,0)</f>
        <v>0</v>
      </c>
      <c r="BJ269" s="16" t="s">
        <v>83</v>
      </c>
      <c r="BK269" s="242">
        <f>ROUND(I269*H269,2)</f>
        <v>0</v>
      </c>
      <c r="BL269" s="16" t="s">
        <v>197</v>
      </c>
      <c r="BM269" s="241" t="s">
        <v>372</v>
      </c>
    </row>
    <row r="270" spans="2:51" s="12" customFormat="1" ht="12">
      <c r="B270" s="243"/>
      <c r="C270" s="244"/>
      <c r="D270" s="245" t="s">
        <v>199</v>
      </c>
      <c r="E270" s="246" t="s">
        <v>1</v>
      </c>
      <c r="F270" s="247" t="s">
        <v>298</v>
      </c>
      <c r="G270" s="244"/>
      <c r="H270" s="246" t="s">
        <v>1</v>
      </c>
      <c r="I270" s="248"/>
      <c r="J270" s="244"/>
      <c r="K270" s="244"/>
      <c r="L270" s="249"/>
      <c r="M270" s="250"/>
      <c r="N270" s="251"/>
      <c r="O270" s="251"/>
      <c r="P270" s="251"/>
      <c r="Q270" s="251"/>
      <c r="R270" s="251"/>
      <c r="S270" s="251"/>
      <c r="T270" s="252"/>
      <c r="AT270" s="253" t="s">
        <v>199</v>
      </c>
      <c r="AU270" s="253" t="s">
        <v>85</v>
      </c>
      <c r="AV270" s="12" t="s">
        <v>83</v>
      </c>
      <c r="AW270" s="12" t="s">
        <v>32</v>
      </c>
      <c r="AX270" s="12" t="s">
        <v>76</v>
      </c>
      <c r="AY270" s="253" t="s">
        <v>190</v>
      </c>
    </row>
    <row r="271" spans="2:51" s="13" customFormat="1" ht="12">
      <c r="B271" s="254"/>
      <c r="C271" s="255"/>
      <c r="D271" s="245" t="s">
        <v>199</v>
      </c>
      <c r="E271" s="256" t="s">
        <v>1</v>
      </c>
      <c r="F271" s="257" t="s">
        <v>373</v>
      </c>
      <c r="G271" s="255"/>
      <c r="H271" s="258">
        <v>0.765</v>
      </c>
      <c r="I271" s="259"/>
      <c r="J271" s="255"/>
      <c r="K271" s="255"/>
      <c r="L271" s="260"/>
      <c r="M271" s="261"/>
      <c r="N271" s="262"/>
      <c r="O271" s="262"/>
      <c r="P271" s="262"/>
      <c r="Q271" s="262"/>
      <c r="R271" s="262"/>
      <c r="S271" s="262"/>
      <c r="T271" s="263"/>
      <c r="AT271" s="264" t="s">
        <v>199</v>
      </c>
      <c r="AU271" s="264" t="s">
        <v>85</v>
      </c>
      <c r="AV271" s="13" t="s">
        <v>85</v>
      </c>
      <c r="AW271" s="13" t="s">
        <v>32</v>
      </c>
      <c r="AX271" s="13" t="s">
        <v>76</v>
      </c>
      <c r="AY271" s="264" t="s">
        <v>190</v>
      </c>
    </row>
    <row r="272" spans="2:51" s="13" customFormat="1" ht="12">
      <c r="B272" s="254"/>
      <c r="C272" s="255"/>
      <c r="D272" s="245" t="s">
        <v>199</v>
      </c>
      <c r="E272" s="256" t="s">
        <v>1</v>
      </c>
      <c r="F272" s="257" t="s">
        <v>374</v>
      </c>
      <c r="G272" s="255"/>
      <c r="H272" s="258">
        <v>0.765</v>
      </c>
      <c r="I272" s="259"/>
      <c r="J272" s="255"/>
      <c r="K272" s="255"/>
      <c r="L272" s="260"/>
      <c r="M272" s="261"/>
      <c r="N272" s="262"/>
      <c r="O272" s="262"/>
      <c r="P272" s="262"/>
      <c r="Q272" s="262"/>
      <c r="R272" s="262"/>
      <c r="S272" s="262"/>
      <c r="T272" s="263"/>
      <c r="AT272" s="264" t="s">
        <v>199</v>
      </c>
      <c r="AU272" s="264" t="s">
        <v>85</v>
      </c>
      <c r="AV272" s="13" t="s">
        <v>85</v>
      </c>
      <c r="AW272" s="13" t="s">
        <v>32</v>
      </c>
      <c r="AX272" s="13" t="s">
        <v>76</v>
      </c>
      <c r="AY272" s="264" t="s">
        <v>190</v>
      </c>
    </row>
    <row r="273" spans="2:51" s="13" customFormat="1" ht="12">
      <c r="B273" s="254"/>
      <c r="C273" s="255"/>
      <c r="D273" s="245" t="s">
        <v>199</v>
      </c>
      <c r="E273" s="256" t="s">
        <v>1</v>
      </c>
      <c r="F273" s="257" t="s">
        <v>375</v>
      </c>
      <c r="G273" s="255"/>
      <c r="H273" s="258">
        <v>2.622</v>
      </c>
      <c r="I273" s="259"/>
      <c r="J273" s="255"/>
      <c r="K273" s="255"/>
      <c r="L273" s="260"/>
      <c r="M273" s="261"/>
      <c r="N273" s="262"/>
      <c r="O273" s="262"/>
      <c r="P273" s="262"/>
      <c r="Q273" s="262"/>
      <c r="R273" s="262"/>
      <c r="S273" s="262"/>
      <c r="T273" s="263"/>
      <c r="AT273" s="264" t="s">
        <v>199</v>
      </c>
      <c r="AU273" s="264" t="s">
        <v>85</v>
      </c>
      <c r="AV273" s="13" t="s">
        <v>85</v>
      </c>
      <c r="AW273" s="13" t="s">
        <v>32</v>
      </c>
      <c r="AX273" s="13" t="s">
        <v>76</v>
      </c>
      <c r="AY273" s="264" t="s">
        <v>190</v>
      </c>
    </row>
    <row r="274" spans="2:51" s="13" customFormat="1" ht="12">
      <c r="B274" s="254"/>
      <c r="C274" s="255"/>
      <c r="D274" s="245" t="s">
        <v>199</v>
      </c>
      <c r="E274" s="256" t="s">
        <v>1</v>
      </c>
      <c r="F274" s="257" t="s">
        <v>376</v>
      </c>
      <c r="G274" s="255"/>
      <c r="H274" s="258">
        <v>0.735</v>
      </c>
      <c r="I274" s="259"/>
      <c r="J274" s="255"/>
      <c r="K274" s="255"/>
      <c r="L274" s="260"/>
      <c r="M274" s="261"/>
      <c r="N274" s="262"/>
      <c r="O274" s="262"/>
      <c r="P274" s="262"/>
      <c r="Q274" s="262"/>
      <c r="R274" s="262"/>
      <c r="S274" s="262"/>
      <c r="T274" s="263"/>
      <c r="AT274" s="264" t="s">
        <v>199</v>
      </c>
      <c r="AU274" s="264" t="s">
        <v>85</v>
      </c>
      <c r="AV274" s="13" t="s">
        <v>85</v>
      </c>
      <c r="AW274" s="13" t="s">
        <v>32</v>
      </c>
      <c r="AX274" s="13" t="s">
        <v>76</v>
      </c>
      <c r="AY274" s="264" t="s">
        <v>190</v>
      </c>
    </row>
    <row r="275" spans="2:51" s="13" customFormat="1" ht="12">
      <c r="B275" s="254"/>
      <c r="C275" s="255"/>
      <c r="D275" s="245" t="s">
        <v>199</v>
      </c>
      <c r="E275" s="256" t="s">
        <v>1</v>
      </c>
      <c r="F275" s="257" t="s">
        <v>377</v>
      </c>
      <c r="G275" s="255"/>
      <c r="H275" s="258">
        <v>4.62</v>
      </c>
      <c r="I275" s="259"/>
      <c r="J275" s="255"/>
      <c r="K275" s="255"/>
      <c r="L275" s="260"/>
      <c r="M275" s="261"/>
      <c r="N275" s="262"/>
      <c r="O275" s="262"/>
      <c r="P275" s="262"/>
      <c r="Q275" s="262"/>
      <c r="R275" s="262"/>
      <c r="S275" s="262"/>
      <c r="T275" s="263"/>
      <c r="AT275" s="264" t="s">
        <v>199</v>
      </c>
      <c r="AU275" s="264" t="s">
        <v>85</v>
      </c>
      <c r="AV275" s="13" t="s">
        <v>85</v>
      </c>
      <c r="AW275" s="13" t="s">
        <v>32</v>
      </c>
      <c r="AX275" s="13" t="s">
        <v>76</v>
      </c>
      <c r="AY275" s="264" t="s">
        <v>190</v>
      </c>
    </row>
    <row r="276" spans="2:51" s="13" customFormat="1" ht="12">
      <c r="B276" s="254"/>
      <c r="C276" s="255"/>
      <c r="D276" s="245" t="s">
        <v>199</v>
      </c>
      <c r="E276" s="256" t="s">
        <v>1</v>
      </c>
      <c r="F276" s="257" t="s">
        <v>378</v>
      </c>
      <c r="G276" s="255"/>
      <c r="H276" s="258">
        <v>2.754</v>
      </c>
      <c r="I276" s="259"/>
      <c r="J276" s="255"/>
      <c r="K276" s="255"/>
      <c r="L276" s="260"/>
      <c r="M276" s="261"/>
      <c r="N276" s="262"/>
      <c r="O276" s="262"/>
      <c r="P276" s="262"/>
      <c r="Q276" s="262"/>
      <c r="R276" s="262"/>
      <c r="S276" s="262"/>
      <c r="T276" s="263"/>
      <c r="AT276" s="264" t="s">
        <v>199</v>
      </c>
      <c r="AU276" s="264" t="s">
        <v>85</v>
      </c>
      <c r="AV276" s="13" t="s">
        <v>85</v>
      </c>
      <c r="AW276" s="13" t="s">
        <v>32</v>
      </c>
      <c r="AX276" s="13" t="s">
        <v>76</v>
      </c>
      <c r="AY276" s="264" t="s">
        <v>190</v>
      </c>
    </row>
    <row r="277" spans="2:51" s="13" customFormat="1" ht="12">
      <c r="B277" s="254"/>
      <c r="C277" s="255"/>
      <c r="D277" s="245" t="s">
        <v>199</v>
      </c>
      <c r="E277" s="256" t="s">
        <v>1</v>
      </c>
      <c r="F277" s="257" t="s">
        <v>379</v>
      </c>
      <c r="G277" s="255"/>
      <c r="H277" s="258">
        <v>5.355</v>
      </c>
      <c r="I277" s="259"/>
      <c r="J277" s="255"/>
      <c r="K277" s="255"/>
      <c r="L277" s="260"/>
      <c r="M277" s="261"/>
      <c r="N277" s="262"/>
      <c r="O277" s="262"/>
      <c r="P277" s="262"/>
      <c r="Q277" s="262"/>
      <c r="R277" s="262"/>
      <c r="S277" s="262"/>
      <c r="T277" s="263"/>
      <c r="AT277" s="264" t="s">
        <v>199</v>
      </c>
      <c r="AU277" s="264" t="s">
        <v>85</v>
      </c>
      <c r="AV277" s="13" t="s">
        <v>85</v>
      </c>
      <c r="AW277" s="13" t="s">
        <v>32</v>
      </c>
      <c r="AX277" s="13" t="s">
        <v>76</v>
      </c>
      <c r="AY277" s="264" t="s">
        <v>190</v>
      </c>
    </row>
    <row r="278" spans="2:65" s="1" customFormat="1" ht="24" customHeight="1">
      <c r="B278" s="37"/>
      <c r="C278" s="230" t="s">
        <v>380</v>
      </c>
      <c r="D278" s="230" t="s">
        <v>192</v>
      </c>
      <c r="E278" s="231" t="s">
        <v>381</v>
      </c>
      <c r="F278" s="232" t="s">
        <v>382</v>
      </c>
      <c r="G278" s="233" t="s">
        <v>255</v>
      </c>
      <c r="H278" s="234">
        <v>1.85</v>
      </c>
      <c r="I278" s="235"/>
      <c r="J278" s="236">
        <f>ROUND(I278*H278,2)</f>
        <v>0</v>
      </c>
      <c r="K278" s="232" t="s">
        <v>196</v>
      </c>
      <c r="L278" s="42"/>
      <c r="M278" s="237" t="s">
        <v>1</v>
      </c>
      <c r="N278" s="238" t="s">
        <v>41</v>
      </c>
      <c r="O278" s="85"/>
      <c r="P278" s="239">
        <f>O278*H278</f>
        <v>0</v>
      </c>
      <c r="Q278" s="239">
        <v>0.06843</v>
      </c>
      <c r="R278" s="239">
        <f>Q278*H278</f>
        <v>0.12659550000000003</v>
      </c>
      <c r="S278" s="239">
        <v>0</v>
      </c>
      <c r="T278" s="240">
        <f>S278*H278</f>
        <v>0</v>
      </c>
      <c r="AR278" s="241" t="s">
        <v>197</v>
      </c>
      <c r="AT278" s="241" t="s">
        <v>192</v>
      </c>
      <c r="AU278" s="241" t="s">
        <v>85</v>
      </c>
      <c r="AY278" s="16" t="s">
        <v>190</v>
      </c>
      <c r="BE278" s="242">
        <f>IF(N278="základní",J278,0)</f>
        <v>0</v>
      </c>
      <c r="BF278" s="242">
        <f>IF(N278="snížená",J278,0)</f>
        <v>0</v>
      </c>
      <c r="BG278" s="242">
        <f>IF(N278="zákl. přenesená",J278,0)</f>
        <v>0</v>
      </c>
      <c r="BH278" s="242">
        <f>IF(N278="sníž. přenesená",J278,0)</f>
        <v>0</v>
      </c>
      <c r="BI278" s="242">
        <f>IF(N278="nulová",J278,0)</f>
        <v>0</v>
      </c>
      <c r="BJ278" s="16" t="s">
        <v>83</v>
      </c>
      <c r="BK278" s="242">
        <f>ROUND(I278*H278,2)</f>
        <v>0</v>
      </c>
      <c r="BL278" s="16" t="s">
        <v>197</v>
      </c>
      <c r="BM278" s="241" t="s">
        <v>383</v>
      </c>
    </row>
    <row r="279" spans="2:51" s="12" customFormat="1" ht="12">
      <c r="B279" s="243"/>
      <c r="C279" s="244"/>
      <c r="D279" s="245" t="s">
        <v>199</v>
      </c>
      <c r="E279" s="246" t="s">
        <v>1</v>
      </c>
      <c r="F279" s="247" t="s">
        <v>298</v>
      </c>
      <c r="G279" s="244"/>
      <c r="H279" s="246" t="s">
        <v>1</v>
      </c>
      <c r="I279" s="248"/>
      <c r="J279" s="244"/>
      <c r="K279" s="244"/>
      <c r="L279" s="249"/>
      <c r="M279" s="250"/>
      <c r="N279" s="251"/>
      <c r="O279" s="251"/>
      <c r="P279" s="251"/>
      <c r="Q279" s="251"/>
      <c r="R279" s="251"/>
      <c r="S279" s="251"/>
      <c r="T279" s="252"/>
      <c r="AT279" s="253" t="s">
        <v>199</v>
      </c>
      <c r="AU279" s="253" t="s">
        <v>85</v>
      </c>
      <c r="AV279" s="12" t="s">
        <v>83</v>
      </c>
      <c r="AW279" s="12" t="s">
        <v>32</v>
      </c>
      <c r="AX279" s="12" t="s">
        <v>76</v>
      </c>
      <c r="AY279" s="253" t="s">
        <v>190</v>
      </c>
    </row>
    <row r="280" spans="2:51" s="13" customFormat="1" ht="12">
      <c r="B280" s="254"/>
      <c r="C280" s="255"/>
      <c r="D280" s="245" t="s">
        <v>199</v>
      </c>
      <c r="E280" s="256" t="s">
        <v>1</v>
      </c>
      <c r="F280" s="257" t="s">
        <v>384</v>
      </c>
      <c r="G280" s="255"/>
      <c r="H280" s="258">
        <v>1.85</v>
      </c>
      <c r="I280" s="259"/>
      <c r="J280" s="255"/>
      <c r="K280" s="255"/>
      <c r="L280" s="260"/>
      <c r="M280" s="261"/>
      <c r="N280" s="262"/>
      <c r="O280" s="262"/>
      <c r="P280" s="262"/>
      <c r="Q280" s="262"/>
      <c r="R280" s="262"/>
      <c r="S280" s="262"/>
      <c r="T280" s="263"/>
      <c r="AT280" s="264" t="s">
        <v>199</v>
      </c>
      <c r="AU280" s="264" t="s">
        <v>85</v>
      </c>
      <c r="AV280" s="13" t="s">
        <v>85</v>
      </c>
      <c r="AW280" s="13" t="s">
        <v>32</v>
      </c>
      <c r="AX280" s="13" t="s">
        <v>83</v>
      </c>
      <c r="AY280" s="264" t="s">
        <v>190</v>
      </c>
    </row>
    <row r="281" spans="2:65" s="1" customFormat="1" ht="24" customHeight="1">
      <c r="B281" s="37"/>
      <c r="C281" s="230" t="s">
        <v>385</v>
      </c>
      <c r="D281" s="230" t="s">
        <v>192</v>
      </c>
      <c r="E281" s="231" t="s">
        <v>386</v>
      </c>
      <c r="F281" s="232" t="s">
        <v>387</v>
      </c>
      <c r="G281" s="233" t="s">
        <v>255</v>
      </c>
      <c r="H281" s="234">
        <v>15.629</v>
      </c>
      <c r="I281" s="235"/>
      <c r="J281" s="236">
        <f>ROUND(I281*H281,2)</f>
        <v>0</v>
      </c>
      <c r="K281" s="232" t="s">
        <v>196</v>
      </c>
      <c r="L281" s="42"/>
      <c r="M281" s="237" t="s">
        <v>1</v>
      </c>
      <c r="N281" s="238" t="s">
        <v>41</v>
      </c>
      <c r="O281" s="85"/>
      <c r="P281" s="239">
        <f>O281*H281</f>
        <v>0</v>
      </c>
      <c r="Q281" s="239">
        <v>0.10445</v>
      </c>
      <c r="R281" s="239">
        <f>Q281*H281</f>
        <v>1.63244905</v>
      </c>
      <c r="S281" s="239">
        <v>0</v>
      </c>
      <c r="T281" s="240">
        <f>S281*H281</f>
        <v>0</v>
      </c>
      <c r="AR281" s="241" t="s">
        <v>197</v>
      </c>
      <c r="AT281" s="241" t="s">
        <v>192</v>
      </c>
      <c r="AU281" s="241" t="s">
        <v>85</v>
      </c>
      <c r="AY281" s="16" t="s">
        <v>190</v>
      </c>
      <c r="BE281" s="242">
        <f>IF(N281="základní",J281,0)</f>
        <v>0</v>
      </c>
      <c r="BF281" s="242">
        <f>IF(N281="snížená",J281,0)</f>
        <v>0</v>
      </c>
      <c r="BG281" s="242">
        <f>IF(N281="zákl. přenesená",J281,0)</f>
        <v>0</v>
      </c>
      <c r="BH281" s="242">
        <f>IF(N281="sníž. přenesená",J281,0)</f>
        <v>0</v>
      </c>
      <c r="BI281" s="242">
        <f>IF(N281="nulová",J281,0)</f>
        <v>0</v>
      </c>
      <c r="BJ281" s="16" t="s">
        <v>83</v>
      </c>
      <c r="BK281" s="242">
        <f>ROUND(I281*H281,2)</f>
        <v>0</v>
      </c>
      <c r="BL281" s="16" t="s">
        <v>197</v>
      </c>
      <c r="BM281" s="241" t="s">
        <v>388</v>
      </c>
    </row>
    <row r="282" spans="2:51" s="12" customFormat="1" ht="12">
      <c r="B282" s="243"/>
      <c r="C282" s="244"/>
      <c r="D282" s="245" t="s">
        <v>199</v>
      </c>
      <c r="E282" s="246" t="s">
        <v>1</v>
      </c>
      <c r="F282" s="247" t="s">
        <v>298</v>
      </c>
      <c r="G282" s="244"/>
      <c r="H282" s="246" t="s">
        <v>1</v>
      </c>
      <c r="I282" s="248"/>
      <c r="J282" s="244"/>
      <c r="K282" s="244"/>
      <c r="L282" s="249"/>
      <c r="M282" s="250"/>
      <c r="N282" s="251"/>
      <c r="O282" s="251"/>
      <c r="P282" s="251"/>
      <c r="Q282" s="251"/>
      <c r="R282" s="251"/>
      <c r="S282" s="251"/>
      <c r="T282" s="252"/>
      <c r="AT282" s="253" t="s">
        <v>199</v>
      </c>
      <c r="AU282" s="253" t="s">
        <v>85</v>
      </c>
      <c r="AV282" s="12" t="s">
        <v>83</v>
      </c>
      <c r="AW282" s="12" t="s">
        <v>32</v>
      </c>
      <c r="AX282" s="12" t="s">
        <v>76</v>
      </c>
      <c r="AY282" s="253" t="s">
        <v>190</v>
      </c>
    </row>
    <row r="283" spans="2:51" s="13" customFormat="1" ht="12">
      <c r="B283" s="254"/>
      <c r="C283" s="255"/>
      <c r="D283" s="245" t="s">
        <v>199</v>
      </c>
      <c r="E283" s="256" t="s">
        <v>1</v>
      </c>
      <c r="F283" s="257" t="s">
        <v>389</v>
      </c>
      <c r="G283" s="255"/>
      <c r="H283" s="258">
        <v>15.629</v>
      </c>
      <c r="I283" s="259"/>
      <c r="J283" s="255"/>
      <c r="K283" s="255"/>
      <c r="L283" s="260"/>
      <c r="M283" s="261"/>
      <c r="N283" s="262"/>
      <c r="O283" s="262"/>
      <c r="P283" s="262"/>
      <c r="Q283" s="262"/>
      <c r="R283" s="262"/>
      <c r="S283" s="262"/>
      <c r="T283" s="263"/>
      <c r="AT283" s="264" t="s">
        <v>199</v>
      </c>
      <c r="AU283" s="264" t="s">
        <v>85</v>
      </c>
      <c r="AV283" s="13" t="s">
        <v>85</v>
      </c>
      <c r="AW283" s="13" t="s">
        <v>32</v>
      </c>
      <c r="AX283" s="13" t="s">
        <v>76</v>
      </c>
      <c r="AY283" s="264" t="s">
        <v>190</v>
      </c>
    </row>
    <row r="284" spans="2:65" s="1" customFormat="1" ht="16.5" customHeight="1">
      <c r="B284" s="37"/>
      <c r="C284" s="230" t="s">
        <v>390</v>
      </c>
      <c r="D284" s="230" t="s">
        <v>192</v>
      </c>
      <c r="E284" s="231" t="s">
        <v>391</v>
      </c>
      <c r="F284" s="232" t="s">
        <v>392</v>
      </c>
      <c r="G284" s="233" t="s">
        <v>255</v>
      </c>
      <c r="H284" s="234">
        <v>4.77</v>
      </c>
      <c r="I284" s="235"/>
      <c r="J284" s="236">
        <f>ROUND(I284*H284,2)</f>
        <v>0</v>
      </c>
      <c r="K284" s="232" t="s">
        <v>196</v>
      </c>
      <c r="L284" s="42"/>
      <c r="M284" s="237" t="s">
        <v>1</v>
      </c>
      <c r="N284" s="238" t="s">
        <v>41</v>
      </c>
      <c r="O284" s="85"/>
      <c r="P284" s="239">
        <f>O284*H284</f>
        <v>0</v>
      </c>
      <c r="Q284" s="239">
        <v>0.155</v>
      </c>
      <c r="R284" s="239">
        <f>Q284*H284</f>
        <v>0.73935</v>
      </c>
      <c r="S284" s="239">
        <v>0</v>
      </c>
      <c r="T284" s="240">
        <f>S284*H284</f>
        <v>0</v>
      </c>
      <c r="AR284" s="241" t="s">
        <v>197</v>
      </c>
      <c r="AT284" s="241" t="s">
        <v>192</v>
      </c>
      <c r="AU284" s="241" t="s">
        <v>85</v>
      </c>
      <c r="AY284" s="16" t="s">
        <v>190</v>
      </c>
      <c r="BE284" s="242">
        <f>IF(N284="základní",J284,0)</f>
        <v>0</v>
      </c>
      <c r="BF284" s="242">
        <f>IF(N284="snížená",J284,0)</f>
        <v>0</v>
      </c>
      <c r="BG284" s="242">
        <f>IF(N284="zákl. přenesená",J284,0)</f>
        <v>0</v>
      </c>
      <c r="BH284" s="242">
        <f>IF(N284="sníž. přenesená",J284,0)</f>
        <v>0</v>
      </c>
      <c r="BI284" s="242">
        <f>IF(N284="nulová",J284,0)</f>
        <v>0</v>
      </c>
      <c r="BJ284" s="16" t="s">
        <v>83</v>
      </c>
      <c r="BK284" s="242">
        <f>ROUND(I284*H284,2)</f>
        <v>0</v>
      </c>
      <c r="BL284" s="16" t="s">
        <v>197</v>
      </c>
      <c r="BM284" s="241" t="s">
        <v>393</v>
      </c>
    </row>
    <row r="285" spans="2:51" s="12" customFormat="1" ht="12">
      <c r="B285" s="243"/>
      <c r="C285" s="244"/>
      <c r="D285" s="245" t="s">
        <v>199</v>
      </c>
      <c r="E285" s="246" t="s">
        <v>1</v>
      </c>
      <c r="F285" s="247" t="s">
        <v>211</v>
      </c>
      <c r="G285" s="244"/>
      <c r="H285" s="246" t="s">
        <v>1</v>
      </c>
      <c r="I285" s="248"/>
      <c r="J285" s="244"/>
      <c r="K285" s="244"/>
      <c r="L285" s="249"/>
      <c r="M285" s="250"/>
      <c r="N285" s="251"/>
      <c r="O285" s="251"/>
      <c r="P285" s="251"/>
      <c r="Q285" s="251"/>
      <c r="R285" s="251"/>
      <c r="S285" s="251"/>
      <c r="T285" s="252"/>
      <c r="AT285" s="253" t="s">
        <v>199</v>
      </c>
      <c r="AU285" s="253" t="s">
        <v>85</v>
      </c>
      <c r="AV285" s="12" t="s">
        <v>83</v>
      </c>
      <c r="AW285" s="12" t="s">
        <v>32</v>
      </c>
      <c r="AX285" s="12" t="s">
        <v>76</v>
      </c>
      <c r="AY285" s="253" t="s">
        <v>190</v>
      </c>
    </row>
    <row r="286" spans="2:51" s="13" customFormat="1" ht="12">
      <c r="B286" s="254"/>
      <c r="C286" s="255"/>
      <c r="D286" s="245" t="s">
        <v>199</v>
      </c>
      <c r="E286" s="256" t="s">
        <v>1</v>
      </c>
      <c r="F286" s="257" t="s">
        <v>394</v>
      </c>
      <c r="G286" s="255"/>
      <c r="H286" s="258">
        <v>4.77</v>
      </c>
      <c r="I286" s="259"/>
      <c r="J286" s="255"/>
      <c r="K286" s="255"/>
      <c r="L286" s="260"/>
      <c r="M286" s="261"/>
      <c r="N286" s="262"/>
      <c r="O286" s="262"/>
      <c r="P286" s="262"/>
      <c r="Q286" s="262"/>
      <c r="R286" s="262"/>
      <c r="S286" s="262"/>
      <c r="T286" s="263"/>
      <c r="AT286" s="264" t="s">
        <v>199</v>
      </c>
      <c r="AU286" s="264" t="s">
        <v>85</v>
      </c>
      <c r="AV286" s="13" t="s">
        <v>85</v>
      </c>
      <c r="AW286" s="13" t="s">
        <v>32</v>
      </c>
      <c r="AX286" s="13" t="s">
        <v>83</v>
      </c>
      <c r="AY286" s="264" t="s">
        <v>190</v>
      </c>
    </row>
    <row r="287" spans="2:65" s="1" customFormat="1" ht="24" customHeight="1">
      <c r="B287" s="37"/>
      <c r="C287" s="230" t="s">
        <v>395</v>
      </c>
      <c r="D287" s="230" t="s">
        <v>192</v>
      </c>
      <c r="E287" s="231" t="s">
        <v>396</v>
      </c>
      <c r="F287" s="232" t="s">
        <v>397</v>
      </c>
      <c r="G287" s="233" t="s">
        <v>398</v>
      </c>
      <c r="H287" s="234">
        <v>3.45</v>
      </c>
      <c r="I287" s="235"/>
      <c r="J287" s="236">
        <f>ROUND(I287*H287,2)</f>
        <v>0</v>
      </c>
      <c r="K287" s="232" t="s">
        <v>196</v>
      </c>
      <c r="L287" s="42"/>
      <c r="M287" s="237" t="s">
        <v>1</v>
      </c>
      <c r="N287" s="238" t="s">
        <v>41</v>
      </c>
      <c r="O287" s="85"/>
      <c r="P287" s="239">
        <f>O287*H287</f>
        <v>0</v>
      </c>
      <c r="Q287" s="239">
        <v>0.00012</v>
      </c>
      <c r="R287" s="239">
        <f>Q287*H287</f>
        <v>0.00041400000000000003</v>
      </c>
      <c r="S287" s="239">
        <v>0</v>
      </c>
      <c r="T287" s="240">
        <f>S287*H287</f>
        <v>0</v>
      </c>
      <c r="AR287" s="241" t="s">
        <v>197</v>
      </c>
      <c r="AT287" s="241" t="s">
        <v>192</v>
      </c>
      <c r="AU287" s="241" t="s">
        <v>85</v>
      </c>
      <c r="AY287" s="16" t="s">
        <v>190</v>
      </c>
      <c r="BE287" s="242">
        <f>IF(N287="základní",J287,0)</f>
        <v>0</v>
      </c>
      <c r="BF287" s="242">
        <f>IF(N287="snížená",J287,0)</f>
        <v>0</v>
      </c>
      <c r="BG287" s="242">
        <f>IF(N287="zákl. přenesená",J287,0)</f>
        <v>0</v>
      </c>
      <c r="BH287" s="242">
        <f>IF(N287="sníž. přenesená",J287,0)</f>
        <v>0</v>
      </c>
      <c r="BI287" s="242">
        <f>IF(N287="nulová",J287,0)</f>
        <v>0</v>
      </c>
      <c r="BJ287" s="16" t="s">
        <v>83</v>
      </c>
      <c r="BK287" s="242">
        <f>ROUND(I287*H287,2)</f>
        <v>0</v>
      </c>
      <c r="BL287" s="16" t="s">
        <v>197</v>
      </c>
      <c r="BM287" s="241" t="s">
        <v>399</v>
      </c>
    </row>
    <row r="288" spans="2:51" s="12" customFormat="1" ht="12">
      <c r="B288" s="243"/>
      <c r="C288" s="244"/>
      <c r="D288" s="245" t="s">
        <v>199</v>
      </c>
      <c r="E288" s="246" t="s">
        <v>1</v>
      </c>
      <c r="F288" s="247" t="s">
        <v>298</v>
      </c>
      <c r="G288" s="244"/>
      <c r="H288" s="246" t="s">
        <v>1</v>
      </c>
      <c r="I288" s="248"/>
      <c r="J288" s="244"/>
      <c r="K288" s="244"/>
      <c r="L288" s="249"/>
      <c r="M288" s="250"/>
      <c r="N288" s="251"/>
      <c r="O288" s="251"/>
      <c r="P288" s="251"/>
      <c r="Q288" s="251"/>
      <c r="R288" s="251"/>
      <c r="S288" s="251"/>
      <c r="T288" s="252"/>
      <c r="AT288" s="253" t="s">
        <v>199</v>
      </c>
      <c r="AU288" s="253" t="s">
        <v>85</v>
      </c>
      <c r="AV288" s="12" t="s">
        <v>83</v>
      </c>
      <c r="AW288" s="12" t="s">
        <v>32</v>
      </c>
      <c r="AX288" s="12" t="s">
        <v>76</v>
      </c>
      <c r="AY288" s="253" t="s">
        <v>190</v>
      </c>
    </row>
    <row r="289" spans="2:51" s="13" customFormat="1" ht="12">
      <c r="B289" s="254"/>
      <c r="C289" s="255"/>
      <c r="D289" s="245" t="s">
        <v>199</v>
      </c>
      <c r="E289" s="256" t="s">
        <v>1</v>
      </c>
      <c r="F289" s="257" t="s">
        <v>400</v>
      </c>
      <c r="G289" s="255"/>
      <c r="H289" s="258">
        <v>3.45</v>
      </c>
      <c r="I289" s="259"/>
      <c r="J289" s="255"/>
      <c r="K289" s="255"/>
      <c r="L289" s="260"/>
      <c r="M289" s="261"/>
      <c r="N289" s="262"/>
      <c r="O289" s="262"/>
      <c r="P289" s="262"/>
      <c r="Q289" s="262"/>
      <c r="R289" s="262"/>
      <c r="S289" s="262"/>
      <c r="T289" s="263"/>
      <c r="AT289" s="264" t="s">
        <v>199</v>
      </c>
      <c r="AU289" s="264" t="s">
        <v>85</v>
      </c>
      <c r="AV289" s="13" t="s">
        <v>85</v>
      </c>
      <c r="AW289" s="13" t="s">
        <v>32</v>
      </c>
      <c r="AX289" s="13" t="s">
        <v>83</v>
      </c>
      <c r="AY289" s="264" t="s">
        <v>190</v>
      </c>
    </row>
    <row r="290" spans="2:65" s="1" customFormat="1" ht="24" customHeight="1">
      <c r="B290" s="37"/>
      <c r="C290" s="230" t="s">
        <v>401</v>
      </c>
      <c r="D290" s="230" t="s">
        <v>192</v>
      </c>
      <c r="E290" s="231" t="s">
        <v>402</v>
      </c>
      <c r="F290" s="232" t="s">
        <v>403</v>
      </c>
      <c r="G290" s="233" t="s">
        <v>398</v>
      </c>
      <c r="H290" s="234">
        <v>9.06</v>
      </c>
      <c r="I290" s="235"/>
      <c r="J290" s="236">
        <f>ROUND(I290*H290,2)</f>
        <v>0</v>
      </c>
      <c r="K290" s="232" t="s">
        <v>196</v>
      </c>
      <c r="L290" s="42"/>
      <c r="M290" s="237" t="s">
        <v>1</v>
      </c>
      <c r="N290" s="238" t="s">
        <v>41</v>
      </c>
      <c r="O290" s="85"/>
      <c r="P290" s="239">
        <f>O290*H290</f>
        <v>0</v>
      </c>
      <c r="Q290" s="239">
        <v>0.00012</v>
      </c>
      <c r="R290" s="239">
        <f>Q290*H290</f>
        <v>0.0010872000000000002</v>
      </c>
      <c r="S290" s="239">
        <v>0</v>
      </c>
      <c r="T290" s="240">
        <f>S290*H290</f>
        <v>0</v>
      </c>
      <c r="AR290" s="241" t="s">
        <v>197</v>
      </c>
      <c r="AT290" s="241" t="s">
        <v>192</v>
      </c>
      <c r="AU290" s="241" t="s">
        <v>85</v>
      </c>
      <c r="AY290" s="16" t="s">
        <v>190</v>
      </c>
      <c r="BE290" s="242">
        <f>IF(N290="základní",J290,0)</f>
        <v>0</v>
      </c>
      <c r="BF290" s="242">
        <f>IF(N290="snížená",J290,0)</f>
        <v>0</v>
      </c>
      <c r="BG290" s="242">
        <f>IF(N290="zákl. přenesená",J290,0)</f>
        <v>0</v>
      </c>
      <c r="BH290" s="242">
        <f>IF(N290="sníž. přenesená",J290,0)</f>
        <v>0</v>
      </c>
      <c r="BI290" s="242">
        <f>IF(N290="nulová",J290,0)</f>
        <v>0</v>
      </c>
      <c r="BJ290" s="16" t="s">
        <v>83</v>
      </c>
      <c r="BK290" s="242">
        <f>ROUND(I290*H290,2)</f>
        <v>0</v>
      </c>
      <c r="BL290" s="16" t="s">
        <v>197</v>
      </c>
      <c r="BM290" s="241" t="s">
        <v>404</v>
      </c>
    </row>
    <row r="291" spans="2:51" s="12" customFormat="1" ht="12">
      <c r="B291" s="243"/>
      <c r="C291" s="244"/>
      <c r="D291" s="245" t="s">
        <v>199</v>
      </c>
      <c r="E291" s="246" t="s">
        <v>1</v>
      </c>
      <c r="F291" s="247" t="s">
        <v>298</v>
      </c>
      <c r="G291" s="244"/>
      <c r="H291" s="246" t="s">
        <v>1</v>
      </c>
      <c r="I291" s="248"/>
      <c r="J291" s="244"/>
      <c r="K291" s="244"/>
      <c r="L291" s="249"/>
      <c r="M291" s="250"/>
      <c r="N291" s="251"/>
      <c r="O291" s="251"/>
      <c r="P291" s="251"/>
      <c r="Q291" s="251"/>
      <c r="R291" s="251"/>
      <c r="S291" s="251"/>
      <c r="T291" s="252"/>
      <c r="AT291" s="253" t="s">
        <v>199</v>
      </c>
      <c r="AU291" s="253" t="s">
        <v>85</v>
      </c>
      <c r="AV291" s="12" t="s">
        <v>83</v>
      </c>
      <c r="AW291" s="12" t="s">
        <v>32</v>
      </c>
      <c r="AX291" s="12" t="s">
        <v>76</v>
      </c>
      <c r="AY291" s="253" t="s">
        <v>190</v>
      </c>
    </row>
    <row r="292" spans="2:51" s="13" customFormat="1" ht="12">
      <c r="B292" s="254"/>
      <c r="C292" s="255"/>
      <c r="D292" s="245" t="s">
        <v>199</v>
      </c>
      <c r="E292" s="256" t="s">
        <v>1</v>
      </c>
      <c r="F292" s="257" t="s">
        <v>405</v>
      </c>
      <c r="G292" s="255"/>
      <c r="H292" s="258">
        <v>9.06</v>
      </c>
      <c r="I292" s="259"/>
      <c r="J292" s="255"/>
      <c r="K292" s="255"/>
      <c r="L292" s="260"/>
      <c r="M292" s="261"/>
      <c r="N292" s="262"/>
      <c r="O292" s="262"/>
      <c r="P292" s="262"/>
      <c r="Q292" s="262"/>
      <c r="R292" s="262"/>
      <c r="S292" s="262"/>
      <c r="T292" s="263"/>
      <c r="AT292" s="264" t="s">
        <v>199</v>
      </c>
      <c r="AU292" s="264" t="s">
        <v>85</v>
      </c>
      <c r="AV292" s="13" t="s">
        <v>85</v>
      </c>
      <c r="AW292" s="13" t="s">
        <v>32</v>
      </c>
      <c r="AX292" s="13" t="s">
        <v>83</v>
      </c>
      <c r="AY292" s="264" t="s">
        <v>190</v>
      </c>
    </row>
    <row r="293" spans="2:65" s="1" customFormat="1" ht="24" customHeight="1">
      <c r="B293" s="37"/>
      <c r="C293" s="230" t="s">
        <v>406</v>
      </c>
      <c r="D293" s="230" t="s">
        <v>192</v>
      </c>
      <c r="E293" s="231" t="s">
        <v>407</v>
      </c>
      <c r="F293" s="232" t="s">
        <v>408</v>
      </c>
      <c r="G293" s="233" t="s">
        <v>255</v>
      </c>
      <c r="H293" s="234">
        <v>8.612</v>
      </c>
      <c r="I293" s="235"/>
      <c r="J293" s="236">
        <f>ROUND(I293*H293,2)</f>
        <v>0</v>
      </c>
      <c r="K293" s="232" t="s">
        <v>196</v>
      </c>
      <c r="L293" s="42"/>
      <c r="M293" s="237" t="s">
        <v>1</v>
      </c>
      <c r="N293" s="238" t="s">
        <v>41</v>
      </c>
      <c r="O293" s="85"/>
      <c r="P293" s="239">
        <f>O293*H293</f>
        <v>0</v>
      </c>
      <c r="Q293" s="239">
        <v>0.17818</v>
      </c>
      <c r="R293" s="239">
        <f>Q293*H293</f>
        <v>1.5344861600000002</v>
      </c>
      <c r="S293" s="239">
        <v>0</v>
      </c>
      <c r="T293" s="240">
        <f>S293*H293</f>
        <v>0</v>
      </c>
      <c r="AR293" s="241" t="s">
        <v>197</v>
      </c>
      <c r="AT293" s="241" t="s">
        <v>192</v>
      </c>
      <c r="AU293" s="241" t="s">
        <v>85</v>
      </c>
      <c r="AY293" s="16" t="s">
        <v>190</v>
      </c>
      <c r="BE293" s="242">
        <f>IF(N293="základní",J293,0)</f>
        <v>0</v>
      </c>
      <c r="BF293" s="242">
        <f>IF(N293="snížená",J293,0)</f>
        <v>0</v>
      </c>
      <c r="BG293" s="242">
        <f>IF(N293="zákl. přenesená",J293,0)</f>
        <v>0</v>
      </c>
      <c r="BH293" s="242">
        <f>IF(N293="sníž. přenesená",J293,0)</f>
        <v>0</v>
      </c>
      <c r="BI293" s="242">
        <f>IF(N293="nulová",J293,0)</f>
        <v>0</v>
      </c>
      <c r="BJ293" s="16" t="s">
        <v>83</v>
      </c>
      <c r="BK293" s="242">
        <f>ROUND(I293*H293,2)</f>
        <v>0</v>
      </c>
      <c r="BL293" s="16" t="s">
        <v>197</v>
      </c>
      <c r="BM293" s="241" t="s">
        <v>409</v>
      </c>
    </row>
    <row r="294" spans="2:51" s="13" customFormat="1" ht="12">
      <c r="B294" s="254"/>
      <c r="C294" s="255"/>
      <c r="D294" s="245" t="s">
        <v>199</v>
      </c>
      <c r="E294" s="256" t="s">
        <v>1</v>
      </c>
      <c r="F294" s="257" t="s">
        <v>410</v>
      </c>
      <c r="G294" s="255"/>
      <c r="H294" s="258">
        <v>2.88</v>
      </c>
      <c r="I294" s="259"/>
      <c r="J294" s="255"/>
      <c r="K294" s="255"/>
      <c r="L294" s="260"/>
      <c r="M294" s="261"/>
      <c r="N294" s="262"/>
      <c r="O294" s="262"/>
      <c r="P294" s="262"/>
      <c r="Q294" s="262"/>
      <c r="R294" s="262"/>
      <c r="S294" s="262"/>
      <c r="T294" s="263"/>
      <c r="AT294" s="264" t="s">
        <v>199</v>
      </c>
      <c r="AU294" s="264" t="s">
        <v>85</v>
      </c>
      <c r="AV294" s="13" t="s">
        <v>85</v>
      </c>
      <c r="AW294" s="13" t="s">
        <v>32</v>
      </c>
      <c r="AX294" s="13" t="s">
        <v>76</v>
      </c>
      <c r="AY294" s="264" t="s">
        <v>190</v>
      </c>
    </row>
    <row r="295" spans="2:51" s="13" customFormat="1" ht="12">
      <c r="B295" s="254"/>
      <c r="C295" s="255"/>
      <c r="D295" s="245" t="s">
        <v>199</v>
      </c>
      <c r="E295" s="256" t="s">
        <v>1</v>
      </c>
      <c r="F295" s="257" t="s">
        <v>411</v>
      </c>
      <c r="G295" s="255"/>
      <c r="H295" s="258">
        <v>1.344</v>
      </c>
      <c r="I295" s="259"/>
      <c r="J295" s="255"/>
      <c r="K295" s="255"/>
      <c r="L295" s="260"/>
      <c r="M295" s="261"/>
      <c r="N295" s="262"/>
      <c r="O295" s="262"/>
      <c r="P295" s="262"/>
      <c r="Q295" s="262"/>
      <c r="R295" s="262"/>
      <c r="S295" s="262"/>
      <c r="T295" s="263"/>
      <c r="AT295" s="264" t="s">
        <v>199</v>
      </c>
      <c r="AU295" s="264" t="s">
        <v>85</v>
      </c>
      <c r="AV295" s="13" t="s">
        <v>85</v>
      </c>
      <c r="AW295" s="13" t="s">
        <v>32</v>
      </c>
      <c r="AX295" s="13" t="s">
        <v>76</v>
      </c>
      <c r="AY295" s="264" t="s">
        <v>190</v>
      </c>
    </row>
    <row r="296" spans="2:51" s="13" customFormat="1" ht="12">
      <c r="B296" s="254"/>
      <c r="C296" s="255"/>
      <c r="D296" s="245" t="s">
        <v>199</v>
      </c>
      <c r="E296" s="256" t="s">
        <v>1</v>
      </c>
      <c r="F296" s="257" t="s">
        <v>412</v>
      </c>
      <c r="G296" s="255"/>
      <c r="H296" s="258">
        <v>2.268</v>
      </c>
      <c r="I296" s="259"/>
      <c r="J296" s="255"/>
      <c r="K296" s="255"/>
      <c r="L296" s="260"/>
      <c r="M296" s="261"/>
      <c r="N296" s="262"/>
      <c r="O296" s="262"/>
      <c r="P296" s="262"/>
      <c r="Q296" s="262"/>
      <c r="R296" s="262"/>
      <c r="S296" s="262"/>
      <c r="T296" s="263"/>
      <c r="AT296" s="264" t="s">
        <v>199</v>
      </c>
      <c r="AU296" s="264" t="s">
        <v>85</v>
      </c>
      <c r="AV296" s="13" t="s">
        <v>85</v>
      </c>
      <c r="AW296" s="13" t="s">
        <v>32</v>
      </c>
      <c r="AX296" s="13" t="s">
        <v>76</v>
      </c>
      <c r="AY296" s="264" t="s">
        <v>190</v>
      </c>
    </row>
    <row r="297" spans="2:51" s="13" customFormat="1" ht="12">
      <c r="B297" s="254"/>
      <c r="C297" s="255"/>
      <c r="D297" s="245" t="s">
        <v>199</v>
      </c>
      <c r="E297" s="256" t="s">
        <v>1</v>
      </c>
      <c r="F297" s="257" t="s">
        <v>413</v>
      </c>
      <c r="G297" s="255"/>
      <c r="H297" s="258">
        <v>0.704</v>
      </c>
      <c r="I297" s="259"/>
      <c r="J297" s="255"/>
      <c r="K297" s="255"/>
      <c r="L297" s="260"/>
      <c r="M297" s="261"/>
      <c r="N297" s="262"/>
      <c r="O297" s="262"/>
      <c r="P297" s="262"/>
      <c r="Q297" s="262"/>
      <c r="R297" s="262"/>
      <c r="S297" s="262"/>
      <c r="T297" s="263"/>
      <c r="AT297" s="264" t="s">
        <v>199</v>
      </c>
      <c r="AU297" s="264" t="s">
        <v>85</v>
      </c>
      <c r="AV297" s="13" t="s">
        <v>85</v>
      </c>
      <c r="AW297" s="13" t="s">
        <v>32</v>
      </c>
      <c r="AX297" s="13" t="s">
        <v>76</v>
      </c>
      <c r="AY297" s="264" t="s">
        <v>190</v>
      </c>
    </row>
    <row r="298" spans="2:51" s="13" customFormat="1" ht="12">
      <c r="B298" s="254"/>
      <c r="C298" s="255"/>
      <c r="D298" s="245" t="s">
        <v>199</v>
      </c>
      <c r="E298" s="256" t="s">
        <v>1</v>
      </c>
      <c r="F298" s="257" t="s">
        <v>414</v>
      </c>
      <c r="G298" s="255"/>
      <c r="H298" s="258">
        <v>0.608</v>
      </c>
      <c r="I298" s="259"/>
      <c r="J298" s="255"/>
      <c r="K298" s="255"/>
      <c r="L298" s="260"/>
      <c r="M298" s="261"/>
      <c r="N298" s="262"/>
      <c r="O298" s="262"/>
      <c r="P298" s="262"/>
      <c r="Q298" s="262"/>
      <c r="R298" s="262"/>
      <c r="S298" s="262"/>
      <c r="T298" s="263"/>
      <c r="AT298" s="264" t="s">
        <v>199</v>
      </c>
      <c r="AU298" s="264" t="s">
        <v>85</v>
      </c>
      <c r="AV298" s="13" t="s">
        <v>85</v>
      </c>
      <c r="AW298" s="13" t="s">
        <v>32</v>
      </c>
      <c r="AX298" s="13" t="s">
        <v>76</v>
      </c>
      <c r="AY298" s="264" t="s">
        <v>190</v>
      </c>
    </row>
    <row r="299" spans="2:51" s="13" customFormat="1" ht="12">
      <c r="B299" s="254"/>
      <c r="C299" s="255"/>
      <c r="D299" s="245" t="s">
        <v>199</v>
      </c>
      <c r="E299" s="256" t="s">
        <v>1</v>
      </c>
      <c r="F299" s="257" t="s">
        <v>415</v>
      </c>
      <c r="G299" s="255"/>
      <c r="H299" s="258">
        <v>0.36</v>
      </c>
      <c r="I299" s="259"/>
      <c r="J299" s="255"/>
      <c r="K299" s="255"/>
      <c r="L299" s="260"/>
      <c r="M299" s="261"/>
      <c r="N299" s="262"/>
      <c r="O299" s="262"/>
      <c r="P299" s="262"/>
      <c r="Q299" s="262"/>
      <c r="R299" s="262"/>
      <c r="S299" s="262"/>
      <c r="T299" s="263"/>
      <c r="AT299" s="264" t="s">
        <v>199</v>
      </c>
      <c r="AU299" s="264" t="s">
        <v>85</v>
      </c>
      <c r="AV299" s="13" t="s">
        <v>85</v>
      </c>
      <c r="AW299" s="13" t="s">
        <v>32</v>
      </c>
      <c r="AX299" s="13" t="s">
        <v>76</v>
      </c>
      <c r="AY299" s="264" t="s">
        <v>190</v>
      </c>
    </row>
    <row r="300" spans="2:51" s="12" customFormat="1" ht="12">
      <c r="B300" s="243"/>
      <c r="C300" s="244"/>
      <c r="D300" s="245" t="s">
        <v>199</v>
      </c>
      <c r="E300" s="246" t="s">
        <v>1</v>
      </c>
      <c r="F300" s="247" t="s">
        <v>344</v>
      </c>
      <c r="G300" s="244"/>
      <c r="H300" s="246" t="s">
        <v>1</v>
      </c>
      <c r="I300" s="248"/>
      <c r="J300" s="244"/>
      <c r="K300" s="244"/>
      <c r="L300" s="249"/>
      <c r="M300" s="250"/>
      <c r="N300" s="251"/>
      <c r="O300" s="251"/>
      <c r="P300" s="251"/>
      <c r="Q300" s="251"/>
      <c r="R300" s="251"/>
      <c r="S300" s="251"/>
      <c r="T300" s="252"/>
      <c r="AT300" s="253" t="s">
        <v>199</v>
      </c>
      <c r="AU300" s="253" t="s">
        <v>85</v>
      </c>
      <c r="AV300" s="12" t="s">
        <v>83</v>
      </c>
      <c r="AW300" s="12" t="s">
        <v>32</v>
      </c>
      <c r="AX300" s="12" t="s">
        <v>76</v>
      </c>
      <c r="AY300" s="253" t="s">
        <v>190</v>
      </c>
    </row>
    <row r="301" spans="2:51" s="13" customFormat="1" ht="12">
      <c r="B301" s="254"/>
      <c r="C301" s="255"/>
      <c r="D301" s="245" t="s">
        <v>199</v>
      </c>
      <c r="E301" s="256" t="s">
        <v>1</v>
      </c>
      <c r="F301" s="257" t="s">
        <v>416</v>
      </c>
      <c r="G301" s="255"/>
      <c r="H301" s="258">
        <v>0.448</v>
      </c>
      <c r="I301" s="259"/>
      <c r="J301" s="255"/>
      <c r="K301" s="255"/>
      <c r="L301" s="260"/>
      <c r="M301" s="261"/>
      <c r="N301" s="262"/>
      <c r="O301" s="262"/>
      <c r="P301" s="262"/>
      <c r="Q301" s="262"/>
      <c r="R301" s="262"/>
      <c r="S301" s="262"/>
      <c r="T301" s="263"/>
      <c r="AT301" s="264" t="s">
        <v>199</v>
      </c>
      <c r="AU301" s="264" t="s">
        <v>85</v>
      </c>
      <c r="AV301" s="13" t="s">
        <v>85</v>
      </c>
      <c r="AW301" s="13" t="s">
        <v>32</v>
      </c>
      <c r="AX301" s="13" t="s">
        <v>76</v>
      </c>
      <c r="AY301" s="264" t="s">
        <v>190</v>
      </c>
    </row>
    <row r="302" spans="2:65" s="1" customFormat="1" ht="24" customHeight="1">
      <c r="B302" s="37"/>
      <c r="C302" s="230" t="s">
        <v>417</v>
      </c>
      <c r="D302" s="230" t="s">
        <v>192</v>
      </c>
      <c r="E302" s="231" t="s">
        <v>418</v>
      </c>
      <c r="F302" s="232" t="s">
        <v>419</v>
      </c>
      <c r="G302" s="233" t="s">
        <v>255</v>
      </c>
      <c r="H302" s="234">
        <v>3.64</v>
      </c>
      <c r="I302" s="235"/>
      <c r="J302" s="236">
        <f>ROUND(I302*H302,2)</f>
        <v>0</v>
      </c>
      <c r="K302" s="232" t="s">
        <v>196</v>
      </c>
      <c r="L302" s="42"/>
      <c r="M302" s="237" t="s">
        <v>1</v>
      </c>
      <c r="N302" s="238" t="s">
        <v>41</v>
      </c>
      <c r="O302" s="85"/>
      <c r="P302" s="239">
        <f>O302*H302</f>
        <v>0</v>
      </c>
      <c r="Q302" s="239">
        <v>0.1733</v>
      </c>
      <c r="R302" s="239">
        <f>Q302*H302</f>
        <v>0.630812</v>
      </c>
      <c r="S302" s="239">
        <v>0</v>
      </c>
      <c r="T302" s="240">
        <f>S302*H302</f>
        <v>0</v>
      </c>
      <c r="AR302" s="241" t="s">
        <v>197</v>
      </c>
      <c r="AT302" s="241" t="s">
        <v>192</v>
      </c>
      <c r="AU302" s="241" t="s">
        <v>85</v>
      </c>
      <c r="AY302" s="16" t="s">
        <v>190</v>
      </c>
      <c r="BE302" s="242">
        <f>IF(N302="základní",J302,0)</f>
        <v>0</v>
      </c>
      <c r="BF302" s="242">
        <f>IF(N302="snížená",J302,0)</f>
        <v>0</v>
      </c>
      <c r="BG302" s="242">
        <f>IF(N302="zákl. přenesená",J302,0)</f>
        <v>0</v>
      </c>
      <c r="BH302" s="242">
        <f>IF(N302="sníž. přenesená",J302,0)</f>
        <v>0</v>
      </c>
      <c r="BI302" s="242">
        <f>IF(N302="nulová",J302,0)</f>
        <v>0</v>
      </c>
      <c r="BJ302" s="16" t="s">
        <v>83</v>
      </c>
      <c r="BK302" s="242">
        <f>ROUND(I302*H302,2)</f>
        <v>0</v>
      </c>
      <c r="BL302" s="16" t="s">
        <v>197</v>
      </c>
      <c r="BM302" s="241" t="s">
        <v>420</v>
      </c>
    </row>
    <row r="303" spans="2:51" s="13" customFormat="1" ht="12">
      <c r="B303" s="254"/>
      <c r="C303" s="255"/>
      <c r="D303" s="245" t="s">
        <v>199</v>
      </c>
      <c r="E303" s="256" t="s">
        <v>1</v>
      </c>
      <c r="F303" s="257" t="s">
        <v>421</v>
      </c>
      <c r="G303" s="255"/>
      <c r="H303" s="258">
        <v>1.848</v>
      </c>
      <c r="I303" s="259"/>
      <c r="J303" s="255"/>
      <c r="K303" s="255"/>
      <c r="L303" s="260"/>
      <c r="M303" s="261"/>
      <c r="N303" s="262"/>
      <c r="O303" s="262"/>
      <c r="P303" s="262"/>
      <c r="Q303" s="262"/>
      <c r="R303" s="262"/>
      <c r="S303" s="262"/>
      <c r="T303" s="263"/>
      <c r="AT303" s="264" t="s">
        <v>199</v>
      </c>
      <c r="AU303" s="264" t="s">
        <v>85</v>
      </c>
      <c r="AV303" s="13" t="s">
        <v>85</v>
      </c>
      <c r="AW303" s="13" t="s">
        <v>32</v>
      </c>
      <c r="AX303" s="13" t="s">
        <v>76</v>
      </c>
      <c r="AY303" s="264" t="s">
        <v>190</v>
      </c>
    </row>
    <row r="304" spans="2:51" s="13" customFormat="1" ht="12">
      <c r="B304" s="254"/>
      <c r="C304" s="255"/>
      <c r="D304" s="245" t="s">
        <v>199</v>
      </c>
      <c r="E304" s="256" t="s">
        <v>1</v>
      </c>
      <c r="F304" s="257" t="s">
        <v>422</v>
      </c>
      <c r="G304" s="255"/>
      <c r="H304" s="258">
        <v>1.792</v>
      </c>
      <c r="I304" s="259"/>
      <c r="J304" s="255"/>
      <c r="K304" s="255"/>
      <c r="L304" s="260"/>
      <c r="M304" s="261"/>
      <c r="N304" s="262"/>
      <c r="O304" s="262"/>
      <c r="P304" s="262"/>
      <c r="Q304" s="262"/>
      <c r="R304" s="262"/>
      <c r="S304" s="262"/>
      <c r="T304" s="263"/>
      <c r="AT304" s="264" t="s">
        <v>199</v>
      </c>
      <c r="AU304" s="264" t="s">
        <v>85</v>
      </c>
      <c r="AV304" s="13" t="s">
        <v>85</v>
      </c>
      <c r="AW304" s="13" t="s">
        <v>32</v>
      </c>
      <c r="AX304" s="13" t="s">
        <v>76</v>
      </c>
      <c r="AY304" s="264" t="s">
        <v>190</v>
      </c>
    </row>
    <row r="305" spans="2:63" s="11" customFormat="1" ht="22.8" customHeight="1">
      <c r="B305" s="214"/>
      <c r="C305" s="215"/>
      <c r="D305" s="216" t="s">
        <v>75</v>
      </c>
      <c r="E305" s="228" t="s">
        <v>197</v>
      </c>
      <c r="F305" s="228" t="s">
        <v>423</v>
      </c>
      <c r="G305" s="215"/>
      <c r="H305" s="215"/>
      <c r="I305" s="218"/>
      <c r="J305" s="229">
        <f>BK305</f>
        <v>0</v>
      </c>
      <c r="K305" s="215"/>
      <c r="L305" s="220"/>
      <c r="M305" s="221"/>
      <c r="N305" s="222"/>
      <c r="O305" s="222"/>
      <c r="P305" s="223">
        <f>SUM(P306:P348)</f>
        <v>0</v>
      </c>
      <c r="Q305" s="222"/>
      <c r="R305" s="223">
        <f>SUM(R306:R348)</f>
        <v>14.27253305</v>
      </c>
      <c r="S305" s="222"/>
      <c r="T305" s="224">
        <f>SUM(T306:T348)</f>
        <v>0</v>
      </c>
      <c r="AR305" s="225" t="s">
        <v>83</v>
      </c>
      <c r="AT305" s="226" t="s">
        <v>75</v>
      </c>
      <c r="AU305" s="226" t="s">
        <v>83</v>
      </c>
      <c r="AY305" s="225" t="s">
        <v>190</v>
      </c>
      <c r="BK305" s="227">
        <f>SUM(BK306:BK348)</f>
        <v>0</v>
      </c>
    </row>
    <row r="306" spans="2:65" s="1" customFormat="1" ht="24" customHeight="1">
      <c r="B306" s="37"/>
      <c r="C306" s="230" t="s">
        <v>424</v>
      </c>
      <c r="D306" s="230" t="s">
        <v>192</v>
      </c>
      <c r="E306" s="231" t="s">
        <v>425</v>
      </c>
      <c r="F306" s="232" t="s">
        <v>426</v>
      </c>
      <c r="G306" s="233" t="s">
        <v>427</v>
      </c>
      <c r="H306" s="234">
        <v>49</v>
      </c>
      <c r="I306" s="235"/>
      <c r="J306" s="236">
        <f>ROUND(I306*H306,2)</f>
        <v>0</v>
      </c>
      <c r="K306" s="232" t="s">
        <v>196</v>
      </c>
      <c r="L306" s="42"/>
      <c r="M306" s="237" t="s">
        <v>1</v>
      </c>
      <c r="N306" s="238" t="s">
        <v>41</v>
      </c>
      <c r="O306" s="85"/>
      <c r="P306" s="239">
        <f>O306*H306</f>
        <v>0</v>
      </c>
      <c r="Q306" s="239">
        <v>0.08642</v>
      </c>
      <c r="R306" s="239">
        <f>Q306*H306</f>
        <v>4.23458</v>
      </c>
      <c r="S306" s="239">
        <v>0</v>
      </c>
      <c r="T306" s="240">
        <f>S306*H306</f>
        <v>0</v>
      </c>
      <c r="AR306" s="241" t="s">
        <v>197</v>
      </c>
      <c r="AT306" s="241" t="s">
        <v>192</v>
      </c>
      <c r="AU306" s="241" t="s">
        <v>85</v>
      </c>
      <c r="AY306" s="16" t="s">
        <v>190</v>
      </c>
      <c r="BE306" s="242">
        <f>IF(N306="základní",J306,0)</f>
        <v>0</v>
      </c>
      <c r="BF306" s="242">
        <f>IF(N306="snížená",J306,0)</f>
        <v>0</v>
      </c>
      <c r="BG306" s="242">
        <f>IF(N306="zákl. přenesená",J306,0)</f>
        <v>0</v>
      </c>
      <c r="BH306" s="242">
        <f>IF(N306="sníž. přenesená",J306,0)</f>
        <v>0</v>
      </c>
      <c r="BI306" s="242">
        <f>IF(N306="nulová",J306,0)</f>
        <v>0</v>
      </c>
      <c r="BJ306" s="16" t="s">
        <v>83</v>
      </c>
      <c r="BK306" s="242">
        <f>ROUND(I306*H306,2)</f>
        <v>0</v>
      </c>
      <c r="BL306" s="16" t="s">
        <v>197</v>
      </c>
      <c r="BM306" s="241" t="s">
        <v>428</v>
      </c>
    </row>
    <row r="307" spans="2:65" s="1" customFormat="1" ht="16.5" customHeight="1">
      <c r="B307" s="37"/>
      <c r="C307" s="265" t="s">
        <v>429</v>
      </c>
      <c r="D307" s="265" t="s">
        <v>430</v>
      </c>
      <c r="E307" s="266" t="s">
        <v>431</v>
      </c>
      <c r="F307" s="267" t="s">
        <v>432</v>
      </c>
      <c r="G307" s="268" t="s">
        <v>427</v>
      </c>
      <c r="H307" s="269">
        <v>49</v>
      </c>
      <c r="I307" s="270"/>
      <c r="J307" s="271">
        <f>ROUND(I307*H307,2)</f>
        <v>0</v>
      </c>
      <c r="K307" s="267" t="s">
        <v>196</v>
      </c>
      <c r="L307" s="272"/>
      <c r="M307" s="273" t="s">
        <v>1</v>
      </c>
      <c r="N307" s="274" t="s">
        <v>41</v>
      </c>
      <c r="O307" s="85"/>
      <c r="P307" s="239">
        <f>O307*H307</f>
        <v>0</v>
      </c>
      <c r="Q307" s="239">
        <v>0.097</v>
      </c>
      <c r="R307" s="239">
        <f>Q307*H307</f>
        <v>4.753</v>
      </c>
      <c r="S307" s="239">
        <v>0</v>
      </c>
      <c r="T307" s="240">
        <f>S307*H307</f>
        <v>0</v>
      </c>
      <c r="AR307" s="241" t="s">
        <v>229</v>
      </c>
      <c r="AT307" s="241" t="s">
        <v>430</v>
      </c>
      <c r="AU307" s="241" t="s">
        <v>85</v>
      </c>
      <c r="AY307" s="16" t="s">
        <v>190</v>
      </c>
      <c r="BE307" s="242">
        <f>IF(N307="základní",J307,0)</f>
        <v>0</v>
      </c>
      <c r="BF307" s="242">
        <f>IF(N307="snížená",J307,0)</f>
        <v>0</v>
      </c>
      <c r="BG307" s="242">
        <f>IF(N307="zákl. přenesená",J307,0)</f>
        <v>0</v>
      </c>
      <c r="BH307" s="242">
        <f>IF(N307="sníž. přenesená",J307,0)</f>
        <v>0</v>
      </c>
      <c r="BI307" s="242">
        <f>IF(N307="nulová",J307,0)</f>
        <v>0</v>
      </c>
      <c r="BJ307" s="16" t="s">
        <v>83</v>
      </c>
      <c r="BK307" s="242">
        <f>ROUND(I307*H307,2)</f>
        <v>0</v>
      </c>
      <c r="BL307" s="16" t="s">
        <v>197</v>
      </c>
      <c r="BM307" s="241" t="s">
        <v>433</v>
      </c>
    </row>
    <row r="308" spans="2:51" s="12" customFormat="1" ht="12">
      <c r="B308" s="243"/>
      <c r="C308" s="244"/>
      <c r="D308" s="245" t="s">
        <v>199</v>
      </c>
      <c r="E308" s="246" t="s">
        <v>1</v>
      </c>
      <c r="F308" s="247" t="s">
        <v>290</v>
      </c>
      <c r="G308" s="244"/>
      <c r="H308" s="246" t="s">
        <v>1</v>
      </c>
      <c r="I308" s="248"/>
      <c r="J308" s="244"/>
      <c r="K308" s="244"/>
      <c r="L308" s="249"/>
      <c r="M308" s="250"/>
      <c r="N308" s="251"/>
      <c r="O308" s="251"/>
      <c r="P308" s="251"/>
      <c r="Q308" s="251"/>
      <c r="R308" s="251"/>
      <c r="S308" s="251"/>
      <c r="T308" s="252"/>
      <c r="AT308" s="253" t="s">
        <v>199</v>
      </c>
      <c r="AU308" s="253" t="s">
        <v>85</v>
      </c>
      <c r="AV308" s="12" t="s">
        <v>83</v>
      </c>
      <c r="AW308" s="12" t="s">
        <v>32</v>
      </c>
      <c r="AX308" s="12" t="s">
        <v>76</v>
      </c>
      <c r="AY308" s="253" t="s">
        <v>190</v>
      </c>
    </row>
    <row r="309" spans="2:51" s="12" customFormat="1" ht="12">
      <c r="B309" s="243"/>
      <c r="C309" s="244"/>
      <c r="D309" s="245" t="s">
        <v>199</v>
      </c>
      <c r="E309" s="246" t="s">
        <v>1</v>
      </c>
      <c r="F309" s="247" t="s">
        <v>434</v>
      </c>
      <c r="G309" s="244"/>
      <c r="H309" s="246" t="s">
        <v>1</v>
      </c>
      <c r="I309" s="248"/>
      <c r="J309" s="244"/>
      <c r="K309" s="244"/>
      <c r="L309" s="249"/>
      <c r="M309" s="250"/>
      <c r="N309" s="251"/>
      <c r="O309" s="251"/>
      <c r="P309" s="251"/>
      <c r="Q309" s="251"/>
      <c r="R309" s="251"/>
      <c r="S309" s="251"/>
      <c r="T309" s="252"/>
      <c r="AT309" s="253" t="s">
        <v>199</v>
      </c>
      <c r="AU309" s="253" t="s">
        <v>85</v>
      </c>
      <c r="AV309" s="12" t="s">
        <v>83</v>
      </c>
      <c r="AW309" s="12" t="s">
        <v>32</v>
      </c>
      <c r="AX309" s="12" t="s">
        <v>76</v>
      </c>
      <c r="AY309" s="253" t="s">
        <v>190</v>
      </c>
    </row>
    <row r="310" spans="2:51" s="13" customFormat="1" ht="12">
      <c r="B310" s="254"/>
      <c r="C310" s="255"/>
      <c r="D310" s="245" t="s">
        <v>199</v>
      </c>
      <c r="E310" s="256" t="s">
        <v>1</v>
      </c>
      <c r="F310" s="257" t="s">
        <v>435</v>
      </c>
      <c r="G310" s="255"/>
      <c r="H310" s="258">
        <v>49</v>
      </c>
      <c r="I310" s="259"/>
      <c r="J310" s="255"/>
      <c r="K310" s="255"/>
      <c r="L310" s="260"/>
      <c r="M310" s="261"/>
      <c r="N310" s="262"/>
      <c r="O310" s="262"/>
      <c r="P310" s="262"/>
      <c r="Q310" s="262"/>
      <c r="R310" s="262"/>
      <c r="S310" s="262"/>
      <c r="T310" s="263"/>
      <c r="AT310" s="264" t="s">
        <v>199</v>
      </c>
      <c r="AU310" s="264" t="s">
        <v>85</v>
      </c>
      <c r="AV310" s="13" t="s">
        <v>85</v>
      </c>
      <c r="AW310" s="13" t="s">
        <v>32</v>
      </c>
      <c r="AX310" s="13" t="s">
        <v>83</v>
      </c>
      <c r="AY310" s="264" t="s">
        <v>190</v>
      </c>
    </row>
    <row r="311" spans="2:65" s="1" customFormat="1" ht="24" customHeight="1">
      <c r="B311" s="37"/>
      <c r="C311" s="230" t="s">
        <v>436</v>
      </c>
      <c r="D311" s="230" t="s">
        <v>192</v>
      </c>
      <c r="E311" s="231" t="s">
        <v>437</v>
      </c>
      <c r="F311" s="232" t="s">
        <v>438</v>
      </c>
      <c r="G311" s="233" t="s">
        <v>255</v>
      </c>
      <c r="H311" s="234">
        <v>9.248</v>
      </c>
      <c r="I311" s="235"/>
      <c r="J311" s="236">
        <f>ROUND(I311*H311,2)</f>
        <v>0</v>
      </c>
      <c r="K311" s="232" t="s">
        <v>196</v>
      </c>
      <c r="L311" s="42"/>
      <c r="M311" s="237" t="s">
        <v>1</v>
      </c>
      <c r="N311" s="238" t="s">
        <v>41</v>
      </c>
      <c r="O311" s="85"/>
      <c r="P311" s="239">
        <f>O311*H311</f>
        <v>0</v>
      </c>
      <c r="Q311" s="239">
        <v>0.00851</v>
      </c>
      <c r="R311" s="239">
        <f>Q311*H311</f>
        <v>0.07870047999999999</v>
      </c>
      <c r="S311" s="239">
        <v>0</v>
      </c>
      <c r="T311" s="240">
        <f>S311*H311</f>
        <v>0</v>
      </c>
      <c r="AR311" s="241" t="s">
        <v>197</v>
      </c>
      <c r="AT311" s="241" t="s">
        <v>192</v>
      </c>
      <c r="AU311" s="241" t="s">
        <v>85</v>
      </c>
      <c r="AY311" s="16" t="s">
        <v>190</v>
      </c>
      <c r="BE311" s="242">
        <f>IF(N311="základní",J311,0)</f>
        <v>0</v>
      </c>
      <c r="BF311" s="242">
        <f>IF(N311="snížená",J311,0)</f>
        <v>0</v>
      </c>
      <c r="BG311" s="242">
        <f>IF(N311="zákl. přenesená",J311,0)</f>
        <v>0</v>
      </c>
      <c r="BH311" s="242">
        <f>IF(N311="sníž. přenesená",J311,0)</f>
        <v>0</v>
      </c>
      <c r="BI311" s="242">
        <f>IF(N311="nulová",J311,0)</f>
        <v>0</v>
      </c>
      <c r="BJ311" s="16" t="s">
        <v>83</v>
      </c>
      <c r="BK311" s="242">
        <f>ROUND(I311*H311,2)</f>
        <v>0</v>
      </c>
      <c r="BL311" s="16" t="s">
        <v>197</v>
      </c>
      <c r="BM311" s="241" t="s">
        <v>439</v>
      </c>
    </row>
    <row r="312" spans="2:51" s="12" customFormat="1" ht="12">
      <c r="B312" s="243"/>
      <c r="C312" s="244"/>
      <c r="D312" s="245" t="s">
        <v>199</v>
      </c>
      <c r="E312" s="246" t="s">
        <v>1</v>
      </c>
      <c r="F312" s="247" t="s">
        <v>290</v>
      </c>
      <c r="G312" s="244"/>
      <c r="H312" s="246" t="s">
        <v>1</v>
      </c>
      <c r="I312" s="248"/>
      <c r="J312" s="244"/>
      <c r="K312" s="244"/>
      <c r="L312" s="249"/>
      <c r="M312" s="250"/>
      <c r="N312" s="251"/>
      <c r="O312" s="251"/>
      <c r="P312" s="251"/>
      <c r="Q312" s="251"/>
      <c r="R312" s="251"/>
      <c r="S312" s="251"/>
      <c r="T312" s="252"/>
      <c r="AT312" s="253" t="s">
        <v>199</v>
      </c>
      <c r="AU312" s="253" t="s">
        <v>85</v>
      </c>
      <c r="AV312" s="12" t="s">
        <v>83</v>
      </c>
      <c r="AW312" s="12" t="s">
        <v>32</v>
      </c>
      <c r="AX312" s="12" t="s">
        <v>76</v>
      </c>
      <c r="AY312" s="253" t="s">
        <v>190</v>
      </c>
    </row>
    <row r="313" spans="2:51" s="12" customFormat="1" ht="12">
      <c r="B313" s="243"/>
      <c r="C313" s="244"/>
      <c r="D313" s="245" t="s">
        <v>199</v>
      </c>
      <c r="E313" s="246" t="s">
        <v>1</v>
      </c>
      <c r="F313" s="247" t="s">
        <v>440</v>
      </c>
      <c r="G313" s="244"/>
      <c r="H313" s="246" t="s">
        <v>1</v>
      </c>
      <c r="I313" s="248"/>
      <c r="J313" s="244"/>
      <c r="K313" s="244"/>
      <c r="L313" s="249"/>
      <c r="M313" s="250"/>
      <c r="N313" s="251"/>
      <c r="O313" s="251"/>
      <c r="P313" s="251"/>
      <c r="Q313" s="251"/>
      <c r="R313" s="251"/>
      <c r="S313" s="251"/>
      <c r="T313" s="252"/>
      <c r="AT313" s="253" t="s">
        <v>199</v>
      </c>
      <c r="AU313" s="253" t="s">
        <v>85</v>
      </c>
      <c r="AV313" s="12" t="s">
        <v>83</v>
      </c>
      <c r="AW313" s="12" t="s">
        <v>32</v>
      </c>
      <c r="AX313" s="12" t="s">
        <v>76</v>
      </c>
      <c r="AY313" s="253" t="s">
        <v>190</v>
      </c>
    </row>
    <row r="314" spans="2:51" s="13" customFormat="1" ht="12">
      <c r="B314" s="254"/>
      <c r="C314" s="255"/>
      <c r="D314" s="245" t="s">
        <v>199</v>
      </c>
      <c r="E314" s="256" t="s">
        <v>1</v>
      </c>
      <c r="F314" s="257" t="s">
        <v>441</v>
      </c>
      <c r="G314" s="255"/>
      <c r="H314" s="258">
        <v>9.248</v>
      </c>
      <c r="I314" s="259"/>
      <c r="J314" s="255"/>
      <c r="K314" s="255"/>
      <c r="L314" s="260"/>
      <c r="M314" s="261"/>
      <c r="N314" s="262"/>
      <c r="O314" s="262"/>
      <c r="P314" s="262"/>
      <c r="Q314" s="262"/>
      <c r="R314" s="262"/>
      <c r="S314" s="262"/>
      <c r="T314" s="263"/>
      <c r="AT314" s="264" t="s">
        <v>199</v>
      </c>
      <c r="AU314" s="264" t="s">
        <v>85</v>
      </c>
      <c r="AV314" s="13" t="s">
        <v>85</v>
      </c>
      <c r="AW314" s="13" t="s">
        <v>32</v>
      </c>
      <c r="AX314" s="13" t="s">
        <v>83</v>
      </c>
      <c r="AY314" s="264" t="s">
        <v>190</v>
      </c>
    </row>
    <row r="315" spans="2:65" s="1" customFormat="1" ht="24" customHeight="1">
      <c r="B315" s="37"/>
      <c r="C315" s="230" t="s">
        <v>442</v>
      </c>
      <c r="D315" s="230" t="s">
        <v>192</v>
      </c>
      <c r="E315" s="231" t="s">
        <v>443</v>
      </c>
      <c r="F315" s="232" t="s">
        <v>444</v>
      </c>
      <c r="G315" s="233" t="s">
        <v>255</v>
      </c>
      <c r="H315" s="234">
        <v>11.935</v>
      </c>
      <c r="I315" s="235"/>
      <c r="J315" s="236">
        <f>ROUND(I315*H315,2)</f>
        <v>0</v>
      </c>
      <c r="K315" s="232" t="s">
        <v>445</v>
      </c>
      <c r="L315" s="42"/>
      <c r="M315" s="237" t="s">
        <v>1</v>
      </c>
      <c r="N315" s="238" t="s">
        <v>41</v>
      </c>
      <c r="O315" s="85"/>
      <c r="P315" s="239">
        <f>O315*H315</f>
        <v>0</v>
      </c>
      <c r="Q315" s="239">
        <v>0.01297</v>
      </c>
      <c r="R315" s="239">
        <f>Q315*H315</f>
        <v>0.15479695000000002</v>
      </c>
      <c r="S315" s="239">
        <v>0</v>
      </c>
      <c r="T315" s="240">
        <f>S315*H315</f>
        <v>0</v>
      </c>
      <c r="AR315" s="241" t="s">
        <v>197</v>
      </c>
      <c r="AT315" s="241" t="s">
        <v>192</v>
      </c>
      <c r="AU315" s="241" t="s">
        <v>85</v>
      </c>
      <c r="AY315" s="16" t="s">
        <v>190</v>
      </c>
      <c r="BE315" s="242">
        <f>IF(N315="základní",J315,0)</f>
        <v>0</v>
      </c>
      <c r="BF315" s="242">
        <f>IF(N315="snížená",J315,0)</f>
        <v>0</v>
      </c>
      <c r="BG315" s="242">
        <f>IF(N315="zákl. přenesená",J315,0)</f>
        <v>0</v>
      </c>
      <c r="BH315" s="242">
        <f>IF(N315="sníž. přenesená",J315,0)</f>
        <v>0</v>
      </c>
      <c r="BI315" s="242">
        <f>IF(N315="nulová",J315,0)</f>
        <v>0</v>
      </c>
      <c r="BJ315" s="16" t="s">
        <v>83</v>
      </c>
      <c r="BK315" s="242">
        <f>ROUND(I315*H315,2)</f>
        <v>0</v>
      </c>
      <c r="BL315" s="16" t="s">
        <v>197</v>
      </c>
      <c r="BM315" s="241" t="s">
        <v>446</v>
      </c>
    </row>
    <row r="316" spans="2:51" s="12" customFormat="1" ht="12">
      <c r="B316" s="243"/>
      <c r="C316" s="244"/>
      <c r="D316" s="245" t="s">
        <v>199</v>
      </c>
      <c r="E316" s="246" t="s">
        <v>1</v>
      </c>
      <c r="F316" s="247" t="s">
        <v>447</v>
      </c>
      <c r="G316" s="244"/>
      <c r="H316" s="246" t="s">
        <v>1</v>
      </c>
      <c r="I316" s="248"/>
      <c r="J316" s="244"/>
      <c r="K316" s="244"/>
      <c r="L316" s="249"/>
      <c r="M316" s="250"/>
      <c r="N316" s="251"/>
      <c r="O316" s="251"/>
      <c r="P316" s="251"/>
      <c r="Q316" s="251"/>
      <c r="R316" s="251"/>
      <c r="S316" s="251"/>
      <c r="T316" s="252"/>
      <c r="AT316" s="253" t="s">
        <v>199</v>
      </c>
      <c r="AU316" s="253" t="s">
        <v>85</v>
      </c>
      <c r="AV316" s="12" t="s">
        <v>83</v>
      </c>
      <c r="AW316" s="12" t="s">
        <v>32</v>
      </c>
      <c r="AX316" s="12" t="s">
        <v>76</v>
      </c>
      <c r="AY316" s="253" t="s">
        <v>190</v>
      </c>
    </row>
    <row r="317" spans="2:51" s="12" customFormat="1" ht="12">
      <c r="B317" s="243"/>
      <c r="C317" s="244"/>
      <c r="D317" s="245" t="s">
        <v>199</v>
      </c>
      <c r="E317" s="246" t="s">
        <v>1</v>
      </c>
      <c r="F317" s="247" t="s">
        <v>448</v>
      </c>
      <c r="G317" s="244"/>
      <c r="H317" s="246" t="s">
        <v>1</v>
      </c>
      <c r="I317" s="248"/>
      <c r="J317" s="244"/>
      <c r="K317" s="244"/>
      <c r="L317" s="249"/>
      <c r="M317" s="250"/>
      <c r="N317" s="251"/>
      <c r="O317" s="251"/>
      <c r="P317" s="251"/>
      <c r="Q317" s="251"/>
      <c r="R317" s="251"/>
      <c r="S317" s="251"/>
      <c r="T317" s="252"/>
      <c r="AT317" s="253" t="s">
        <v>199</v>
      </c>
      <c r="AU317" s="253" t="s">
        <v>85</v>
      </c>
      <c r="AV317" s="12" t="s">
        <v>83</v>
      </c>
      <c r="AW317" s="12" t="s">
        <v>32</v>
      </c>
      <c r="AX317" s="12" t="s">
        <v>76</v>
      </c>
      <c r="AY317" s="253" t="s">
        <v>190</v>
      </c>
    </row>
    <row r="318" spans="2:51" s="12" customFormat="1" ht="12">
      <c r="B318" s="243"/>
      <c r="C318" s="244"/>
      <c r="D318" s="245" t="s">
        <v>199</v>
      </c>
      <c r="E318" s="246" t="s">
        <v>1</v>
      </c>
      <c r="F318" s="247" t="s">
        <v>449</v>
      </c>
      <c r="G318" s="244"/>
      <c r="H318" s="246" t="s">
        <v>1</v>
      </c>
      <c r="I318" s="248"/>
      <c r="J318" s="244"/>
      <c r="K318" s="244"/>
      <c r="L318" s="249"/>
      <c r="M318" s="250"/>
      <c r="N318" s="251"/>
      <c r="O318" s="251"/>
      <c r="P318" s="251"/>
      <c r="Q318" s="251"/>
      <c r="R318" s="251"/>
      <c r="S318" s="251"/>
      <c r="T318" s="252"/>
      <c r="AT318" s="253" t="s">
        <v>199</v>
      </c>
      <c r="AU318" s="253" t="s">
        <v>85</v>
      </c>
      <c r="AV318" s="12" t="s">
        <v>83</v>
      </c>
      <c r="AW318" s="12" t="s">
        <v>32</v>
      </c>
      <c r="AX318" s="12" t="s">
        <v>76</v>
      </c>
      <c r="AY318" s="253" t="s">
        <v>190</v>
      </c>
    </row>
    <row r="319" spans="2:51" s="13" customFormat="1" ht="12">
      <c r="B319" s="254"/>
      <c r="C319" s="255"/>
      <c r="D319" s="245" t="s">
        <v>199</v>
      </c>
      <c r="E319" s="256" t="s">
        <v>1</v>
      </c>
      <c r="F319" s="257" t="s">
        <v>450</v>
      </c>
      <c r="G319" s="255"/>
      <c r="H319" s="258">
        <v>11.935</v>
      </c>
      <c r="I319" s="259"/>
      <c r="J319" s="255"/>
      <c r="K319" s="255"/>
      <c r="L319" s="260"/>
      <c r="M319" s="261"/>
      <c r="N319" s="262"/>
      <c r="O319" s="262"/>
      <c r="P319" s="262"/>
      <c r="Q319" s="262"/>
      <c r="R319" s="262"/>
      <c r="S319" s="262"/>
      <c r="T319" s="263"/>
      <c r="AT319" s="264" t="s">
        <v>199</v>
      </c>
      <c r="AU319" s="264" t="s">
        <v>85</v>
      </c>
      <c r="AV319" s="13" t="s">
        <v>85</v>
      </c>
      <c r="AW319" s="13" t="s">
        <v>32</v>
      </c>
      <c r="AX319" s="13" t="s">
        <v>83</v>
      </c>
      <c r="AY319" s="264" t="s">
        <v>190</v>
      </c>
    </row>
    <row r="320" spans="2:65" s="1" customFormat="1" ht="24" customHeight="1">
      <c r="B320" s="37"/>
      <c r="C320" s="230" t="s">
        <v>451</v>
      </c>
      <c r="D320" s="230" t="s">
        <v>192</v>
      </c>
      <c r="E320" s="231" t="s">
        <v>452</v>
      </c>
      <c r="F320" s="232" t="s">
        <v>453</v>
      </c>
      <c r="G320" s="233" t="s">
        <v>245</v>
      </c>
      <c r="H320" s="234">
        <v>1.591</v>
      </c>
      <c r="I320" s="235"/>
      <c r="J320" s="236">
        <f>ROUND(I320*H320,2)</f>
        <v>0</v>
      </c>
      <c r="K320" s="232" t="s">
        <v>196</v>
      </c>
      <c r="L320" s="42"/>
      <c r="M320" s="237" t="s">
        <v>1</v>
      </c>
      <c r="N320" s="238" t="s">
        <v>41</v>
      </c>
      <c r="O320" s="85"/>
      <c r="P320" s="239">
        <f>O320*H320</f>
        <v>0</v>
      </c>
      <c r="Q320" s="239">
        <v>0.01954</v>
      </c>
      <c r="R320" s="239">
        <f>Q320*H320</f>
        <v>0.031088139999999997</v>
      </c>
      <c r="S320" s="239">
        <v>0</v>
      </c>
      <c r="T320" s="240">
        <f>S320*H320</f>
        <v>0</v>
      </c>
      <c r="AR320" s="241" t="s">
        <v>197</v>
      </c>
      <c r="AT320" s="241" t="s">
        <v>192</v>
      </c>
      <c r="AU320" s="241" t="s">
        <v>85</v>
      </c>
      <c r="AY320" s="16" t="s">
        <v>190</v>
      </c>
      <c r="BE320" s="242">
        <f>IF(N320="základní",J320,0)</f>
        <v>0</v>
      </c>
      <c r="BF320" s="242">
        <f>IF(N320="snížená",J320,0)</f>
        <v>0</v>
      </c>
      <c r="BG320" s="242">
        <f>IF(N320="zákl. přenesená",J320,0)</f>
        <v>0</v>
      </c>
      <c r="BH320" s="242">
        <f>IF(N320="sníž. přenesená",J320,0)</f>
        <v>0</v>
      </c>
      <c r="BI320" s="242">
        <f>IF(N320="nulová",J320,0)</f>
        <v>0</v>
      </c>
      <c r="BJ320" s="16" t="s">
        <v>83</v>
      </c>
      <c r="BK320" s="242">
        <f>ROUND(I320*H320,2)</f>
        <v>0</v>
      </c>
      <c r="BL320" s="16" t="s">
        <v>197</v>
      </c>
      <c r="BM320" s="241" t="s">
        <v>454</v>
      </c>
    </row>
    <row r="321" spans="2:65" s="1" customFormat="1" ht="16.5" customHeight="1">
      <c r="B321" s="37"/>
      <c r="C321" s="265" t="s">
        <v>455</v>
      </c>
      <c r="D321" s="265" t="s">
        <v>430</v>
      </c>
      <c r="E321" s="266" t="s">
        <v>456</v>
      </c>
      <c r="F321" s="267" t="s">
        <v>457</v>
      </c>
      <c r="G321" s="268" t="s">
        <v>245</v>
      </c>
      <c r="H321" s="269">
        <v>1.167</v>
      </c>
      <c r="I321" s="270"/>
      <c r="J321" s="271">
        <f>ROUND(I321*H321,2)</f>
        <v>0</v>
      </c>
      <c r="K321" s="267" t="s">
        <v>196</v>
      </c>
      <c r="L321" s="272"/>
      <c r="M321" s="273" t="s">
        <v>1</v>
      </c>
      <c r="N321" s="274" t="s">
        <v>41</v>
      </c>
      <c r="O321" s="85"/>
      <c r="P321" s="239">
        <f>O321*H321</f>
        <v>0</v>
      </c>
      <c r="Q321" s="239">
        <v>1</v>
      </c>
      <c r="R321" s="239">
        <f>Q321*H321</f>
        <v>1.167</v>
      </c>
      <c r="S321" s="239">
        <v>0</v>
      </c>
      <c r="T321" s="240">
        <f>S321*H321</f>
        <v>0</v>
      </c>
      <c r="AR321" s="241" t="s">
        <v>229</v>
      </c>
      <c r="AT321" s="241" t="s">
        <v>430</v>
      </c>
      <c r="AU321" s="241" t="s">
        <v>85</v>
      </c>
      <c r="AY321" s="16" t="s">
        <v>190</v>
      </c>
      <c r="BE321" s="242">
        <f>IF(N321="základní",J321,0)</f>
        <v>0</v>
      </c>
      <c r="BF321" s="242">
        <f>IF(N321="snížená",J321,0)</f>
        <v>0</v>
      </c>
      <c r="BG321" s="242">
        <f>IF(N321="zákl. přenesená",J321,0)</f>
        <v>0</v>
      </c>
      <c r="BH321" s="242">
        <f>IF(N321="sníž. přenesená",J321,0)</f>
        <v>0</v>
      </c>
      <c r="BI321" s="242">
        <f>IF(N321="nulová",J321,0)</f>
        <v>0</v>
      </c>
      <c r="BJ321" s="16" t="s">
        <v>83</v>
      </c>
      <c r="BK321" s="242">
        <f>ROUND(I321*H321,2)</f>
        <v>0</v>
      </c>
      <c r="BL321" s="16" t="s">
        <v>197</v>
      </c>
      <c r="BM321" s="241" t="s">
        <v>458</v>
      </c>
    </row>
    <row r="322" spans="2:51" s="12" customFormat="1" ht="12">
      <c r="B322" s="243"/>
      <c r="C322" s="244"/>
      <c r="D322" s="245" t="s">
        <v>199</v>
      </c>
      <c r="E322" s="246" t="s">
        <v>1</v>
      </c>
      <c r="F322" s="247" t="s">
        <v>459</v>
      </c>
      <c r="G322" s="244"/>
      <c r="H322" s="246" t="s">
        <v>1</v>
      </c>
      <c r="I322" s="248"/>
      <c r="J322" s="244"/>
      <c r="K322" s="244"/>
      <c r="L322" s="249"/>
      <c r="M322" s="250"/>
      <c r="N322" s="251"/>
      <c r="O322" s="251"/>
      <c r="P322" s="251"/>
      <c r="Q322" s="251"/>
      <c r="R322" s="251"/>
      <c r="S322" s="251"/>
      <c r="T322" s="252"/>
      <c r="AT322" s="253" t="s">
        <v>199</v>
      </c>
      <c r="AU322" s="253" t="s">
        <v>85</v>
      </c>
      <c r="AV322" s="12" t="s">
        <v>83</v>
      </c>
      <c r="AW322" s="12" t="s">
        <v>32</v>
      </c>
      <c r="AX322" s="12" t="s">
        <v>76</v>
      </c>
      <c r="AY322" s="253" t="s">
        <v>190</v>
      </c>
    </row>
    <row r="323" spans="2:51" s="12" customFormat="1" ht="12">
      <c r="B323" s="243"/>
      <c r="C323" s="244"/>
      <c r="D323" s="245" t="s">
        <v>199</v>
      </c>
      <c r="E323" s="246" t="s">
        <v>1</v>
      </c>
      <c r="F323" s="247" t="s">
        <v>344</v>
      </c>
      <c r="G323" s="244"/>
      <c r="H323" s="246" t="s">
        <v>1</v>
      </c>
      <c r="I323" s="248"/>
      <c r="J323" s="244"/>
      <c r="K323" s="244"/>
      <c r="L323" s="249"/>
      <c r="M323" s="250"/>
      <c r="N323" s="251"/>
      <c r="O323" s="251"/>
      <c r="P323" s="251"/>
      <c r="Q323" s="251"/>
      <c r="R323" s="251"/>
      <c r="S323" s="251"/>
      <c r="T323" s="252"/>
      <c r="AT323" s="253" t="s">
        <v>199</v>
      </c>
      <c r="AU323" s="253" t="s">
        <v>85</v>
      </c>
      <c r="AV323" s="12" t="s">
        <v>83</v>
      </c>
      <c r="AW323" s="12" t="s">
        <v>32</v>
      </c>
      <c r="AX323" s="12" t="s">
        <v>76</v>
      </c>
      <c r="AY323" s="253" t="s">
        <v>190</v>
      </c>
    </row>
    <row r="324" spans="2:51" s="12" customFormat="1" ht="12">
      <c r="B324" s="243"/>
      <c r="C324" s="244"/>
      <c r="D324" s="245" t="s">
        <v>199</v>
      </c>
      <c r="E324" s="246" t="s">
        <v>1</v>
      </c>
      <c r="F324" s="247" t="s">
        <v>290</v>
      </c>
      <c r="G324" s="244"/>
      <c r="H324" s="246" t="s">
        <v>1</v>
      </c>
      <c r="I324" s="248"/>
      <c r="J324" s="244"/>
      <c r="K324" s="244"/>
      <c r="L324" s="249"/>
      <c r="M324" s="250"/>
      <c r="N324" s="251"/>
      <c r="O324" s="251"/>
      <c r="P324" s="251"/>
      <c r="Q324" s="251"/>
      <c r="R324" s="251"/>
      <c r="S324" s="251"/>
      <c r="T324" s="252"/>
      <c r="AT324" s="253" t="s">
        <v>199</v>
      </c>
      <c r="AU324" s="253" t="s">
        <v>85</v>
      </c>
      <c r="AV324" s="12" t="s">
        <v>83</v>
      </c>
      <c r="AW324" s="12" t="s">
        <v>32</v>
      </c>
      <c r="AX324" s="12" t="s">
        <v>76</v>
      </c>
      <c r="AY324" s="253" t="s">
        <v>190</v>
      </c>
    </row>
    <row r="325" spans="2:51" s="13" customFormat="1" ht="12">
      <c r="B325" s="254"/>
      <c r="C325" s="255"/>
      <c r="D325" s="245" t="s">
        <v>199</v>
      </c>
      <c r="E325" s="256" t="s">
        <v>1</v>
      </c>
      <c r="F325" s="257" t="s">
        <v>460</v>
      </c>
      <c r="G325" s="255"/>
      <c r="H325" s="258">
        <v>0.149</v>
      </c>
      <c r="I325" s="259"/>
      <c r="J325" s="255"/>
      <c r="K325" s="255"/>
      <c r="L325" s="260"/>
      <c r="M325" s="261"/>
      <c r="N325" s="262"/>
      <c r="O325" s="262"/>
      <c r="P325" s="262"/>
      <c r="Q325" s="262"/>
      <c r="R325" s="262"/>
      <c r="S325" s="262"/>
      <c r="T325" s="263"/>
      <c r="AT325" s="264" t="s">
        <v>199</v>
      </c>
      <c r="AU325" s="264" t="s">
        <v>85</v>
      </c>
      <c r="AV325" s="13" t="s">
        <v>85</v>
      </c>
      <c r="AW325" s="13" t="s">
        <v>32</v>
      </c>
      <c r="AX325" s="13" t="s">
        <v>76</v>
      </c>
      <c r="AY325" s="264" t="s">
        <v>190</v>
      </c>
    </row>
    <row r="326" spans="2:51" s="12" customFormat="1" ht="12">
      <c r="B326" s="243"/>
      <c r="C326" s="244"/>
      <c r="D326" s="245" t="s">
        <v>199</v>
      </c>
      <c r="E326" s="246" t="s">
        <v>1</v>
      </c>
      <c r="F326" s="247" t="s">
        <v>344</v>
      </c>
      <c r="G326" s="244"/>
      <c r="H326" s="246" t="s">
        <v>1</v>
      </c>
      <c r="I326" s="248"/>
      <c r="J326" s="244"/>
      <c r="K326" s="244"/>
      <c r="L326" s="249"/>
      <c r="M326" s="250"/>
      <c r="N326" s="251"/>
      <c r="O326" s="251"/>
      <c r="P326" s="251"/>
      <c r="Q326" s="251"/>
      <c r="R326" s="251"/>
      <c r="S326" s="251"/>
      <c r="T326" s="252"/>
      <c r="AT326" s="253" t="s">
        <v>199</v>
      </c>
      <c r="AU326" s="253" t="s">
        <v>85</v>
      </c>
      <c r="AV326" s="12" t="s">
        <v>83</v>
      </c>
      <c r="AW326" s="12" t="s">
        <v>32</v>
      </c>
      <c r="AX326" s="12" t="s">
        <v>76</v>
      </c>
      <c r="AY326" s="253" t="s">
        <v>190</v>
      </c>
    </row>
    <row r="327" spans="2:51" s="12" customFormat="1" ht="12">
      <c r="B327" s="243"/>
      <c r="C327" s="244"/>
      <c r="D327" s="245" t="s">
        <v>199</v>
      </c>
      <c r="E327" s="246" t="s">
        <v>1</v>
      </c>
      <c r="F327" s="247" t="s">
        <v>461</v>
      </c>
      <c r="G327" s="244"/>
      <c r="H327" s="246" t="s">
        <v>1</v>
      </c>
      <c r="I327" s="248"/>
      <c r="J327" s="244"/>
      <c r="K327" s="244"/>
      <c r="L327" s="249"/>
      <c r="M327" s="250"/>
      <c r="N327" s="251"/>
      <c r="O327" s="251"/>
      <c r="P327" s="251"/>
      <c r="Q327" s="251"/>
      <c r="R327" s="251"/>
      <c r="S327" s="251"/>
      <c r="T327" s="252"/>
      <c r="AT327" s="253" t="s">
        <v>199</v>
      </c>
      <c r="AU327" s="253" t="s">
        <v>85</v>
      </c>
      <c r="AV327" s="12" t="s">
        <v>83</v>
      </c>
      <c r="AW327" s="12" t="s">
        <v>32</v>
      </c>
      <c r="AX327" s="12" t="s">
        <v>76</v>
      </c>
      <c r="AY327" s="253" t="s">
        <v>190</v>
      </c>
    </row>
    <row r="328" spans="2:51" s="13" customFormat="1" ht="12">
      <c r="B328" s="254"/>
      <c r="C328" s="255"/>
      <c r="D328" s="245" t="s">
        <v>199</v>
      </c>
      <c r="E328" s="256" t="s">
        <v>1</v>
      </c>
      <c r="F328" s="257" t="s">
        <v>462</v>
      </c>
      <c r="G328" s="255"/>
      <c r="H328" s="258">
        <v>1.018</v>
      </c>
      <c r="I328" s="259"/>
      <c r="J328" s="255"/>
      <c r="K328" s="255"/>
      <c r="L328" s="260"/>
      <c r="M328" s="261"/>
      <c r="N328" s="262"/>
      <c r="O328" s="262"/>
      <c r="P328" s="262"/>
      <c r="Q328" s="262"/>
      <c r="R328" s="262"/>
      <c r="S328" s="262"/>
      <c r="T328" s="263"/>
      <c r="AT328" s="264" t="s">
        <v>199</v>
      </c>
      <c r="AU328" s="264" t="s">
        <v>85</v>
      </c>
      <c r="AV328" s="13" t="s">
        <v>85</v>
      </c>
      <c r="AW328" s="13" t="s">
        <v>32</v>
      </c>
      <c r="AX328" s="13" t="s">
        <v>76</v>
      </c>
      <c r="AY328" s="264" t="s">
        <v>190</v>
      </c>
    </row>
    <row r="329" spans="2:65" s="1" customFormat="1" ht="24" customHeight="1">
      <c r="B329" s="37"/>
      <c r="C329" s="265" t="s">
        <v>463</v>
      </c>
      <c r="D329" s="265" t="s">
        <v>430</v>
      </c>
      <c r="E329" s="266" t="s">
        <v>464</v>
      </c>
      <c r="F329" s="267" t="s">
        <v>465</v>
      </c>
      <c r="G329" s="268" t="s">
        <v>245</v>
      </c>
      <c r="H329" s="269">
        <v>0.251</v>
      </c>
      <c r="I329" s="270"/>
      <c r="J329" s="271">
        <f>ROUND(I329*H329,2)</f>
        <v>0</v>
      </c>
      <c r="K329" s="267" t="s">
        <v>196</v>
      </c>
      <c r="L329" s="272"/>
      <c r="M329" s="273" t="s">
        <v>1</v>
      </c>
      <c r="N329" s="274" t="s">
        <v>41</v>
      </c>
      <c r="O329" s="85"/>
      <c r="P329" s="239">
        <f>O329*H329</f>
        <v>0</v>
      </c>
      <c r="Q329" s="239">
        <v>1</v>
      </c>
      <c r="R329" s="239">
        <f>Q329*H329</f>
        <v>0.251</v>
      </c>
      <c r="S329" s="239">
        <v>0</v>
      </c>
      <c r="T329" s="240">
        <f>S329*H329</f>
        <v>0</v>
      </c>
      <c r="AR329" s="241" t="s">
        <v>229</v>
      </c>
      <c r="AT329" s="241" t="s">
        <v>430</v>
      </c>
      <c r="AU329" s="241" t="s">
        <v>85</v>
      </c>
      <c r="AY329" s="16" t="s">
        <v>190</v>
      </c>
      <c r="BE329" s="242">
        <f>IF(N329="základní",J329,0)</f>
        <v>0</v>
      </c>
      <c r="BF329" s="242">
        <f>IF(N329="snížená",J329,0)</f>
        <v>0</v>
      </c>
      <c r="BG329" s="242">
        <f>IF(N329="zákl. přenesená",J329,0)</f>
        <v>0</v>
      </c>
      <c r="BH329" s="242">
        <f>IF(N329="sníž. přenesená",J329,0)</f>
        <v>0</v>
      </c>
      <c r="BI329" s="242">
        <f>IF(N329="nulová",J329,0)</f>
        <v>0</v>
      </c>
      <c r="BJ329" s="16" t="s">
        <v>83</v>
      </c>
      <c r="BK329" s="242">
        <f>ROUND(I329*H329,2)</f>
        <v>0</v>
      </c>
      <c r="BL329" s="16" t="s">
        <v>197</v>
      </c>
      <c r="BM329" s="241" t="s">
        <v>466</v>
      </c>
    </row>
    <row r="330" spans="2:51" s="12" customFormat="1" ht="12">
      <c r="B330" s="243"/>
      <c r="C330" s="244"/>
      <c r="D330" s="245" t="s">
        <v>199</v>
      </c>
      <c r="E330" s="246" t="s">
        <v>1</v>
      </c>
      <c r="F330" s="247" t="s">
        <v>459</v>
      </c>
      <c r="G330" s="244"/>
      <c r="H330" s="246" t="s">
        <v>1</v>
      </c>
      <c r="I330" s="248"/>
      <c r="J330" s="244"/>
      <c r="K330" s="244"/>
      <c r="L330" s="249"/>
      <c r="M330" s="250"/>
      <c r="N330" s="251"/>
      <c r="O330" s="251"/>
      <c r="P330" s="251"/>
      <c r="Q330" s="251"/>
      <c r="R330" s="251"/>
      <c r="S330" s="251"/>
      <c r="T330" s="252"/>
      <c r="AT330" s="253" t="s">
        <v>199</v>
      </c>
      <c r="AU330" s="253" t="s">
        <v>85</v>
      </c>
      <c r="AV330" s="12" t="s">
        <v>83</v>
      </c>
      <c r="AW330" s="12" t="s">
        <v>32</v>
      </c>
      <c r="AX330" s="12" t="s">
        <v>76</v>
      </c>
      <c r="AY330" s="253" t="s">
        <v>190</v>
      </c>
    </row>
    <row r="331" spans="2:51" s="12" customFormat="1" ht="12">
      <c r="B331" s="243"/>
      <c r="C331" s="244"/>
      <c r="D331" s="245" t="s">
        <v>199</v>
      </c>
      <c r="E331" s="246" t="s">
        <v>1</v>
      </c>
      <c r="F331" s="247" t="s">
        <v>344</v>
      </c>
      <c r="G331" s="244"/>
      <c r="H331" s="246" t="s">
        <v>1</v>
      </c>
      <c r="I331" s="248"/>
      <c r="J331" s="244"/>
      <c r="K331" s="244"/>
      <c r="L331" s="249"/>
      <c r="M331" s="250"/>
      <c r="N331" s="251"/>
      <c r="O331" s="251"/>
      <c r="P331" s="251"/>
      <c r="Q331" s="251"/>
      <c r="R331" s="251"/>
      <c r="S331" s="251"/>
      <c r="T331" s="252"/>
      <c r="AT331" s="253" t="s">
        <v>199</v>
      </c>
      <c r="AU331" s="253" t="s">
        <v>85</v>
      </c>
      <c r="AV331" s="12" t="s">
        <v>83</v>
      </c>
      <c r="AW331" s="12" t="s">
        <v>32</v>
      </c>
      <c r="AX331" s="12" t="s">
        <v>76</v>
      </c>
      <c r="AY331" s="253" t="s">
        <v>190</v>
      </c>
    </row>
    <row r="332" spans="2:51" s="12" customFormat="1" ht="12">
      <c r="B332" s="243"/>
      <c r="C332" s="244"/>
      <c r="D332" s="245" t="s">
        <v>199</v>
      </c>
      <c r="E332" s="246" t="s">
        <v>1</v>
      </c>
      <c r="F332" s="247" t="s">
        <v>290</v>
      </c>
      <c r="G332" s="244"/>
      <c r="H332" s="246" t="s">
        <v>1</v>
      </c>
      <c r="I332" s="248"/>
      <c r="J332" s="244"/>
      <c r="K332" s="244"/>
      <c r="L332" s="249"/>
      <c r="M332" s="250"/>
      <c r="N332" s="251"/>
      <c r="O332" s="251"/>
      <c r="P332" s="251"/>
      <c r="Q332" s="251"/>
      <c r="R332" s="251"/>
      <c r="S332" s="251"/>
      <c r="T332" s="252"/>
      <c r="AT332" s="253" t="s">
        <v>199</v>
      </c>
      <c r="AU332" s="253" t="s">
        <v>85</v>
      </c>
      <c r="AV332" s="12" t="s">
        <v>83</v>
      </c>
      <c r="AW332" s="12" t="s">
        <v>32</v>
      </c>
      <c r="AX332" s="12" t="s">
        <v>76</v>
      </c>
      <c r="AY332" s="253" t="s">
        <v>190</v>
      </c>
    </row>
    <row r="333" spans="2:51" s="12" customFormat="1" ht="12">
      <c r="B333" s="243"/>
      <c r="C333" s="244"/>
      <c r="D333" s="245" t="s">
        <v>199</v>
      </c>
      <c r="E333" s="246" t="s">
        <v>1</v>
      </c>
      <c r="F333" s="247" t="s">
        <v>440</v>
      </c>
      <c r="G333" s="244"/>
      <c r="H333" s="246" t="s">
        <v>1</v>
      </c>
      <c r="I333" s="248"/>
      <c r="J333" s="244"/>
      <c r="K333" s="244"/>
      <c r="L333" s="249"/>
      <c r="M333" s="250"/>
      <c r="N333" s="251"/>
      <c r="O333" s="251"/>
      <c r="P333" s="251"/>
      <c r="Q333" s="251"/>
      <c r="R333" s="251"/>
      <c r="S333" s="251"/>
      <c r="T333" s="252"/>
      <c r="AT333" s="253" t="s">
        <v>199</v>
      </c>
      <c r="AU333" s="253" t="s">
        <v>85</v>
      </c>
      <c r="AV333" s="12" t="s">
        <v>83</v>
      </c>
      <c r="AW333" s="12" t="s">
        <v>32</v>
      </c>
      <c r="AX333" s="12" t="s">
        <v>76</v>
      </c>
      <c r="AY333" s="253" t="s">
        <v>190</v>
      </c>
    </row>
    <row r="334" spans="2:51" s="13" customFormat="1" ht="12">
      <c r="B334" s="254"/>
      <c r="C334" s="255"/>
      <c r="D334" s="245" t="s">
        <v>199</v>
      </c>
      <c r="E334" s="256" t="s">
        <v>1</v>
      </c>
      <c r="F334" s="257" t="s">
        <v>467</v>
      </c>
      <c r="G334" s="255"/>
      <c r="H334" s="258">
        <v>0.212</v>
      </c>
      <c r="I334" s="259"/>
      <c r="J334" s="255"/>
      <c r="K334" s="255"/>
      <c r="L334" s="260"/>
      <c r="M334" s="261"/>
      <c r="N334" s="262"/>
      <c r="O334" s="262"/>
      <c r="P334" s="262"/>
      <c r="Q334" s="262"/>
      <c r="R334" s="262"/>
      <c r="S334" s="262"/>
      <c r="T334" s="263"/>
      <c r="AT334" s="264" t="s">
        <v>199</v>
      </c>
      <c r="AU334" s="264" t="s">
        <v>85</v>
      </c>
      <c r="AV334" s="13" t="s">
        <v>85</v>
      </c>
      <c r="AW334" s="13" t="s">
        <v>32</v>
      </c>
      <c r="AX334" s="13" t="s">
        <v>76</v>
      </c>
      <c r="AY334" s="264" t="s">
        <v>190</v>
      </c>
    </row>
    <row r="335" spans="2:51" s="12" customFormat="1" ht="12">
      <c r="B335" s="243"/>
      <c r="C335" s="244"/>
      <c r="D335" s="245" t="s">
        <v>199</v>
      </c>
      <c r="E335" s="246" t="s">
        <v>1</v>
      </c>
      <c r="F335" s="247" t="s">
        <v>468</v>
      </c>
      <c r="G335" s="244"/>
      <c r="H335" s="246" t="s">
        <v>1</v>
      </c>
      <c r="I335" s="248"/>
      <c r="J335" s="244"/>
      <c r="K335" s="244"/>
      <c r="L335" s="249"/>
      <c r="M335" s="250"/>
      <c r="N335" s="251"/>
      <c r="O335" s="251"/>
      <c r="P335" s="251"/>
      <c r="Q335" s="251"/>
      <c r="R335" s="251"/>
      <c r="S335" s="251"/>
      <c r="T335" s="252"/>
      <c r="AT335" s="253" t="s">
        <v>199</v>
      </c>
      <c r="AU335" s="253" t="s">
        <v>85</v>
      </c>
      <c r="AV335" s="12" t="s">
        <v>83</v>
      </c>
      <c r="AW335" s="12" t="s">
        <v>32</v>
      </c>
      <c r="AX335" s="12" t="s">
        <v>76</v>
      </c>
      <c r="AY335" s="253" t="s">
        <v>190</v>
      </c>
    </row>
    <row r="336" spans="2:51" s="13" customFormat="1" ht="12">
      <c r="B336" s="254"/>
      <c r="C336" s="255"/>
      <c r="D336" s="245" t="s">
        <v>199</v>
      </c>
      <c r="E336" s="256" t="s">
        <v>1</v>
      </c>
      <c r="F336" s="257" t="s">
        <v>469</v>
      </c>
      <c r="G336" s="255"/>
      <c r="H336" s="258">
        <v>0.039</v>
      </c>
      <c r="I336" s="259"/>
      <c r="J336" s="255"/>
      <c r="K336" s="255"/>
      <c r="L336" s="260"/>
      <c r="M336" s="261"/>
      <c r="N336" s="262"/>
      <c r="O336" s="262"/>
      <c r="P336" s="262"/>
      <c r="Q336" s="262"/>
      <c r="R336" s="262"/>
      <c r="S336" s="262"/>
      <c r="T336" s="263"/>
      <c r="AT336" s="264" t="s">
        <v>199</v>
      </c>
      <c r="AU336" s="264" t="s">
        <v>85</v>
      </c>
      <c r="AV336" s="13" t="s">
        <v>85</v>
      </c>
      <c r="AW336" s="13" t="s">
        <v>32</v>
      </c>
      <c r="AX336" s="13" t="s">
        <v>76</v>
      </c>
      <c r="AY336" s="264" t="s">
        <v>190</v>
      </c>
    </row>
    <row r="337" spans="2:65" s="1" customFormat="1" ht="16.5" customHeight="1">
      <c r="B337" s="37"/>
      <c r="C337" s="265" t="s">
        <v>470</v>
      </c>
      <c r="D337" s="265" t="s">
        <v>430</v>
      </c>
      <c r="E337" s="266" t="s">
        <v>471</v>
      </c>
      <c r="F337" s="267" t="s">
        <v>472</v>
      </c>
      <c r="G337" s="268" t="s">
        <v>245</v>
      </c>
      <c r="H337" s="269">
        <v>0.173</v>
      </c>
      <c r="I337" s="270"/>
      <c r="J337" s="271">
        <f>ROUND(I337*H337,2)</f>
        <v>0</v>
      </c>
      <c r="K337" s="267" t="s">
        <v>196</v>
      </c>
      <c r="L337" s="272"/>
      <c r="M337" s="273" t="s">
        <v>1</v>
      </c>
      <c r="N337" s="274" t="s">
        <v>41</v>
      </c>
      <c r="O337" s="85"/>
      <c r="P337" s="239">
        <f>O337*H337</f>
        <v>0</v>
      </c>
      <c r="Q337" s="239">
        <v>1</v>
      </c>
      <c r="R337" s="239">
        <f>Q337*H337</f>
        <v>0.173</v>
      </c>
      <c r="S337" s="239">
        <v>0</v>
      </c>
      <c r="T337" s="240">
        <f>S337*H337</f>
        <v>0</v>
      </c>
      <c r="AR337" s="241" t="s">
        <v>229</v>
      </c>
      <c r="AT337" s="241" t="s">
        <v>430</v>
      </c>
      <c r="AU337" s="241" t="s">
        <v>85</v>
      </c>
      <c r="AY337" s="16" t="s">
        <v>190</v>
      </c>
      <c r="BE337" s="242">
        <f>IF(N337="základní",J337,0)</f>
        <v>0</v>
      </c>
      <c r="BF337" s="242">
        <f>IF(N337="snížená",J337,0)</f>
        <v>0</v>
      </c>
      <c r="BG337" s="242">
        <f>IF(N337="zákl. přenesená",J337,0)</f>
        <v>0</v>
      </c>
      <c r="BH337" s="242">
        <f>IF(N337="sníž. přenesená",J337,0)</f>
        <v>0</v>
      </c>
      <c r="BI337" s="242">
        <f>IF(N337="nulová",J337,0)</f>
        <v>0</v>
      </c>
      <c r="BJ337" s="16" t="s">
        <v>83</v>
      </c>
      <c r="BK337" s="242">
        <f>ROUND(I337*H337,2)</f>
        <v>0</v>
      </c>
      <c r="BL337" s="16" t="s">
        <v>197</v>
      </c>
      <c r="BM337" s="241" t="s">
        <v>473</v>
      </c>
    </row>
    <row r="338" spans="2:51" s="12" customFormat="1" ht="12">
      <c r="B338" s="243"/>
      <c r="C338" s="244"/>
      <c r="D338" s="245" t="s">
        <v>199</v>
      </c>
      <c r="E338" s="246" t="s">
        <v>1</v>
      </c>
      <c r="F338" s="247" t="s">
        <v>474</v>
      </c>
      <c r="G338" s="244"/>
      <c r="H338" s="246" t="s">
        <v>1</v>
      </c>
      <c r="I338" s="248"/>
      <c r="J338" s="244"/>
      <c r="K338" s="244"/>
      <c r="L338" s="249"/>
      <c r="M338" s="250"/>
      <c r="N338" s="251"/>
      <c r="O338" s="251"/>
      <c r="P338" s="251"/>
      <c r="Q338" s="251"/>
      <c r="R338" s="251"/>
      <c r="S338" s="251"/>
      <c r="T338" s="252"/>
      <c r="AT338" s="253" t="s">
        <v>199</v>
      </c>
      <c r="AU338" s="253" t="s">
        <v>85</v>
      </c>
      <c r="AV338" s="12" t="s">
        <v>83</v>
      </c>
      <c r="AW338" s="12" t="s">
        <v>32</v>
      </c>
      <c r="AX338" s="12" t="s">
        <v>76</v>
      </c>
      <c r="AY338" s="253" t="s">
        <v>190</v>
      </c>
    </row>
    <row r="339" spans="2:51" s="13" customFormat="1" ht="12">
      <c r="B339" s="254"/>
      <c r="C339" s="255"/>
      <c r="D339" s="245" t="s">
        <v>199</v>
      </c>
      <c r="E339" s="256" t="s">
        <v>1</v>
      </c>
      <c r="F339" s="257" t="s">
        <v>475</v>
      </c>
      <c r="G339" s="255"/>
      <c r="H339" s="258">
        <v>0.173</v>
      </c>
      <c r="I339" s="259"/>
      <c r="J339" s="255"/>
      <c r="K339" s="255"/>
      <c r="L339" s="260"/>
      <c r="M339" s="261"/>
      <c r="N339" s="262"/>
      <c r="O339" s="262"/>
      <c r="P339" s="262"/>
      <c r="Q339" s="262"/>
      <c r="R339" s="262"/>
      <c r="S339" s="262"/>
      <c r="T339" s="263"/>
      <c r="AT339" s="264" t="s">
        <v>199</v>
      </c>
      <c r="AU339" s="264" t="s">
        <v>85</v>
      </c>
      <c r="AV339" s="13" t="s">
        <v>85</v>
      </c>
      <c r="AW339" s="13" t="s">
        <v>32</v>
      </c>
      <c r="AX339" s="13" t="s">
        <v>76</v>
      </c>
      <c r="AY339" s="264" t="s">
        <v>190</v>
      </c>
    </row>
    <row r="340" spans="2:65" s="1" customFormat="1" ht="24" customHeight="1">
      <c r="B340" s="37"/>
      <c r="C340" s="230" t="s">
        <v>476</v>
      </c>
      <c r="D340" s="230" t="s">
        <v>192</v>
      </c>
      <c r="E340" s="231" t="s">
        <v>477</v>
      </c>
      <c r="F340" s="232" t="s">
        <v>478</v>
      </c>
      <c r="G340" s="233" t="s">
        <v>245</v>
      </c>
      <c r="H340" s="234">
        <v>3.388</v>
      </c>
      <c r="I340" s="235"/>
      <c r="J340" s="236">
        <f>ROUND(I340*H340,2)</f>
        <v>0</v>
      </c>
      <c r="K340" s="232" t="s">
        <v>196</v>
      </c>
      <c r="L340" s="42"/>
      <c r="M340" s="237" t="s">
        <v>1</v>
      </c>
      <c r="N340" s="238" t="s">
        <v>41</v>
      </c>
      <c r="O340" s="85"/>
      <c r="P340" s="239">
        <f>O340*H340</f>
        <v>0</v>
      </c>
      <c r="Q340" s="239">
        <v>0.01221</v>
      </c>
      <c r="R340" s="239">
        <f>Q340*H340</f>
        <v>0.04136748</v>
      </c>
      <c r="S340" s="239">
        <v>0</v>
      </c>
      <c r="T340" s="240">
        <f>S340*H340</f>
        <v>0</v>
      </c>
      <c r="AR340" s="241" t="s">
        <v>197</v>
      </c>
      <c r="AT340" s="241" t="s">
        <v>192</v>
      </c>
      <c r="AU340" s="241" t="s">
        <v>85</v>
      </c>
      <c r="AY340" s="16" t="s">
        <v>190</v>
      </c>
      <c r="BE340" s="242">
        <f>IF(N340="základní",J340,0)</f>
        <v>0</v>
      </c>
      <c r="BF340" s="242">
        <f>IF(N340="snížená",J340,0)</f>
        <v>0</v>
      </c>
      <c r="BG340" s="242">
        <f>IF(N340="zákl. přenesená",J340,0)</f>
        <v>0</v>
      </c>
      <c r="BH340" s="242">
        <f>IF(N340="sníž. přenesená",J340,0)</f>
        <v>0</v>
      </c>
      <c r="BI340" s="242">
        <f>IF(N340="nulová",J340,0)</f>
        <v>0</v>
      </c>
      <c r="BJ340" s="16" t="s">
        <v>83</v>
      </c>
      <c r="BK340" s="242">
        <f>ROUND(I340*H340,2)</f>
        <v>0</v>
      </c>
      <c r="BL340" s="16" t="s">
        <v>197</v>
      </c>
      <c r="BM340" s="241" t="s">
        <v>479</v>
      </c>
    </row>
    <row r="341" spans="2:51" s="12" customFormat="1" ht="12">
      <c r="B341" s="243"/>
      <c r="C341" s="244"/>
      <c r="D341" s="245" t="s">
        <v>199</v>
      </c>
      <c r="E341" s="246" t="s">
        <v>1</v>
      </c>
      <c r="F341" s="247" t="s">
        <v>459</v>
      </c>
      <c r="G341" s="244"/>
      <c r="H341" s="246" t="s">
        <v>1</v>
      </c>
      <c r="I341" s="248"/>
      <c r="J341" s="244"/>
      <c r="K341" s="244"/>
      <c r="L341" s="249"/>
      <c r="M341" s="250"/>
      <c r="N341" s="251"/>
      <c r="O341" s="251"/>
      <c r="P341" s="251"/>
      <c r="Q341" s="251"/>
      <c r="R341" s="251"/>
      <c r="S341" s="251"/>
      <c r="T341" s="252"/>
      <c r="AT341" s="253" t="s">
        <v>199</v>
      </c>
      <c r="AU341" s="253" t="s">
        <v>85</v>
      </c>
      <c r="AV341" s="12" t="s">
        <v>83</v>
      </c>
      <c r="AW341" s="12" t="s">
        <v>32</v>
      </c>
      <c r="AX341" s="12" t="s">
        <v>76</v>
      </c>
      <c r="AY341" s="253" t="s">
        <v>190</v>
      </c>
    </row>
    <row r="342" spans="2:51" s="12" customFormat="1" ht="12">
      <c r="B342" s="243"/>
      <c r="C342" s="244"/>
      <c r="D342" s="245" t="s">
        <v>199</v>
      </c>
      <c r="E342" s="246" t="s">
        <v>1</v>
      </c>
      <c r="F342" s="247" t="s">
        <v>344</v>
      </c>
      <c r="G342" s="244"/>
      <c r="H342" s="246" t="s">
        <v>1</v>
      </c>
      <c r="I342" s="248"/>
      <c r="J342" s="244"/>
      <c r="K342" s="244"/>
      <c r="L342" s="249"/>
      <c r="M342" s="250"/>
      <c r="N342" s="251"/>
      <c r="O342" s="251"/>
      <c r="P342" s="251"/>
      <c r="Q342" s="251"/>
      <c r="R342" s="251"/>
      <c r="S342" s="251"/>
      <c r="T342" s="252"/>
      <c r="AT342" s="253" t="s">
        <v>199</v>
      </c>
      <c r="AU342" s="253" t="s">
        <v>85</v>
      </c>
      <c r="AV342" s="12" t="s">
        <v>83</v>
      </c>
      <c r="AW342" s="12" t="s">
        <v>32</v>
      </c>
      <c r="AX342" s="12" t="s">
        <v>76</v>
      </c>
      <c r="AY342" s="253" t="s">
        <v>190</v>
      </c>
    </row>
    <row r="343" spans="2:51" s="12" customFormat="1" ht="12">
      <c r="B343" s="243"/>
      <c r="C343" s="244"/>
      <c r="D343" s="245" t="s">
        <v>199</v>
      </c>
      <c r="E343" s="246" t="s">
        <v>1</v>
      </c>
      <c r="F343" s="247" t="s">
        <v>290</v>
      </c>
      <c r="G343" s="244"/>
      <c r="H343" s="246" t="s">
        <v>1</v>
      </c>
      <c r="I343" s="248"/>
      <c r="J343" s="244"/>
      <c r="K343" s="244"/>
      <c r="L343" s="249"/>
      <c r="M343" s="250"/>
      <c r="N343" s="251"/>
      <c r="O343" s="251"/>
      <c r="P343" s="251"/>
      <c r="Q343" s="251"/>
      <c r="R343" s="251"/>
      <c r="S343" s="251"/>
      <c r="T343" s="252"/>
      <c r="AT343" s="253" t="s">
        <v>199</v>
      </c>
      <c r="AU343" s="253" t="s">
        <v>85</v>
      </c>
      <c r="AV343" s="12" t="s">
        <v>83</v>
      </c>
      <c r="AW343" s="12" t="s">
        <v>32</v>
      </c>
      <c r="AX343" s="12" t="s">
        <v>76</v>
      </c>
      <c r="AY343" s="253" t="s">
        <v>190</v>
      </c>
    </row>
    <row r="344" spans="2:51" s="13" customFormat="1" ht="12">
      <c r="B344" s="254"/>
      <c r="C344" s="255"/>
      <c r="D344" s="245" t="s">
        <v>199</v>
      </c>
      <c r="E344" s="256" t="s">
        <v>1</v>
      </c>
      <c r="F344" s="257" t="s">
        <v>480</v>
      </c>
      <c r="G344" s="255"/>
      <c r="H344" s="258">
        <v>1.819</v>
      </c>
      <c r="I344" s="259"/>
      <c r="J344" s="255"/>
      <c r="K344" s="255"/>
      <c r="L344" s="260"/>
      <c r="M344" s="261"/>
      <c r="N344" s="262"/>
      <c r="O344" s="262"/>
      <c r="P344" s="262"/>
      <c r="Q344" s="262"/>
      <c r="R344" s="262"/>
      <c r="S344" s="262"/>
      <c r="T344" s="263"/>
      <c r="AT344" s="264" t="s">
        <v>199</v>
      </c>
      <c r="AU344" s="264" t="s">
        <v>85</v>
      </c>
      <c r="AV344" s="13" t="s">
        <v>85</v>
      </c>
      <c r="AW344" s="13" t="s">
        <v>32</v>
      </c>
      <c r="AX344" s="13" t="s">
        <v>76</v>
      </c>
      <c r="AY344" s="264" t="s">
        <v>190</v>
      </c>
    </row>
    <row r="345" spans="2:51" s="12" customFormat="1" ht="12">
      <c r="B345" s="243"/>
      <c r="C345" s="244"/>
      <c r="D345" s="245" t="s">
        <v>199</v>
      </c>
      <c r="E345" s="246" t="s">
        <v>1</v>
      </c>
      <c r="F345" s="247" t="s">
        <v>344</v>
      </c>
      <c r="G345" s="244"/>
      <c r="H345" s="246" t="s">
        <v>1</v>
      </c>
      <c r="I345" s="248"/>
      <c r="J345" s="244"/>
      <c r="K345" s="244"/>
      <c r="L345" s="249"/>
      <c r="M345" s="250"/>
      <c r="N345" s="251"/>
      <c r="O345" s="251"/>
      <c r="P345" s="251"/>
      <c r="Q345" s="251"/>
      <c r="R345" s="251"/>
      <c r="S345" s="251"/>
      <c r="T345" s="252"/>
      <c r="AT345" s="253" t="s">
        <v>199</v>
      </c>
      <c r="AU345" s="253" t="s">
        <v>85</v>
      </c>
      <c r="AV345" s="12" t="s">
        <v>83</v>
      </c>
      <c r="AW345" s="12" t="s">
        <v>32</v>
      </c>
      <c r="AX345" s="12" t="s">
        <v>76</v>
      </c>
      <c r="AY345" s="253" t="s">
        <v>190</v>
      </c>
    </row>
    <row r="346" spans="2:51" s="12" customFormat="1" ht="12">
      <c r="B346" s="243"/>
      <c r="C346" s="244"/>
      <c r="D346" s="245" t="s">
        <v>199</v>
      </c>
      <c r="E346" s="246" t="s">
        <v>1</v>
      </c>
      <c r="F346" s="247" t="s">
        <v>481</v>
      </c>
      <c r="G346" s="244"/>
      <c r="H346" s="246" t="s">
        <v>1</v>
      </c>
      <c r="I346" s="248"/>
      <c r="J346" s="244"/>
      <c r="K346" s="244"/>
      <c r="L346" s="249"/>
      <c r="M346" s="250"/>
      <c r="N346" s="251"/>
      <c r="O346" s="251"/>
      <c r="P346" s="251"/>
      <c r="Q346" s="251"/>
      <c r="R346" s="251"/>
      <c r="S346" s="251"/>
      <c r="T346" s="252"/>
      <c r="AT346" s="253" t="s">
        <v>199</v>
      </c>
      <c r="AU346" s="253" t="s">
        <v>85</v>
      </c>
      <c r="AV346" s="12" t="s">
        <v>83</v>
      </c>
      <c r="AW346" s="12" t="s">
        <v>32</v>
      </c>
      <c r="AX346" s="12" t="s">
        <v>76</v>
      </c>
      <c r="AY346" s="253" t="s">
        <v>190</v>
      </c>
    </row>
    <row r="347" spans="2:51" s="13" customFormat="1" ht="12">
      <c r="B347" s="254"/>
      <c r="C347" s="255"/>
      <c r="D347" s="245" t="s">
        <v>199</v>
      </c>
      <c r="E347" s="256" t="s">
        <v>1</v>
      </c>
      <c r="F347" s="257" t="s">
        <v>482</v>
      </c>
      <c r="G347" s="255"/>
      <c r="H347" s="258">
        <v>1.569</v>
      </c>
      <c r="I347" s="259"/>
      <c r="J347" s="255"/>
      <c r="K347" s="255"/>
      <c r="L347" s="260"/>
      <c r="M347" s="261"/>
      <c r="N347" s="262"/>
      <c r="O347" s="262"/>
      <c r="P347" s="262"/>
      <c r="Q347" s="262"/>
      <c r="R347" s="262"/>
      <c r="S347" s="262"/>
      <c r="T347" s="263"/>
      <c r="AT347" s="264" t="s">
        <v>199</v>
      </c>
      <c r="AU347" s="264" t="s">
        <v>85</v>
      </c>
      <c r="AV347" s="13" t="s">
        <v>85</v>
      </c>
      <c r="AW347" s="13" t="s">
        <v>32</v>
      </c>
      <c r="AX347" s="13" t="s">
        <v>76</v>
      </c>
      <c r="AY347" s="264" t="s">
        <v>190</v>
      </c>
    </row>
    <row r="348" spans="2:65" s="1" customFormat="1" ht="16.5" customHeight="1">
      <c r="B348" s="37"/>
      <c r="C348" s="265" t="s">
        <v>483</v>
      </c>
      <c r="D348" s="265" t="s">
        <v>430</v>
      </c>
      <c r="E348" s="266" t="s">
        <v>484</v>
      </c>
      <c r="F348" s="267" t="s">
        <v>485</v>
      </c>
      <c r="G348" s="268" t="s">
        <v>245</v>
      </c>
      <c r="H348" s="269">
        <v>3.388</v>
      </c>
      <c r="I348" s="270"/>
      <c r="J348" s="271">
        <f>ROUND(I348*H348,2)</f>
        <v>0</v>
      </c>
      <c r="K348" s="267" t="s">
        <v>196</v>
      </c>
      <c r="L348" s="272"/>
      <c r="M348" s="273" t="s">
        <v>1</v>
      </c>
      <c r="N348" s="274" t="s">
        <v>41</v>
      </c>
      <c r="O348" s="85"/>
      <c r="P348" s="239">
        <f>O348*H348</f>
        <v>0</v>
      </c>
      <c r="Q348" s="239">
        <v>1</v>
      </c>
      <c r="R348" s="239">
        <f>Q348*H348</f>
        <v>3.388</v>
      </c>
      <c r="S348" s="239">
        <v>0</v>
      </c>
      <c r="T348" s="240">
        <f>S348*H348</f>
        <v>0</v>
      </c>
      <c r="AR348" s="241" t="s">
        <v>229</v>
      </c>
      <c r="AT348" s="241" t="s">
        <v>430</v>
      </c>
      <c r="AU348" s="241" t="s">
        <v>85</v>
      </c>
      <c r="AY348" s="16" t="s">
        <v>190</v>
      </c>
      <c r="BE348" s="242">
        <f>IF(N348="základní",J348,0)</f>
        <v>0</v>
      </c>
      <c r="BF348" s="242">
        <f>IF(N348="snížená",J348,0)</f>
        <v>0</v>
      </c>
      <c r="BG348" s="242">
        <f>IF(N348="zákl. přenesená",J348,0)</f>
        <v>0</v>
      </c>
      <c r="BH348" s="242">
        <f>IF(N348="sníž. přenesená",J348,0)</f>
        <v>0</v>
      </c>
      <c r="BI348" s="242">
        <f>IF(N348="nulová",J348,0)</f>
        <v>0</v>
      </c>
      <c r="BJ348" s="16" t="s">
        <v>83</v>
      </c>
      <c r="BK348" s="242">
        <f>ROUND(I348*H348,2)</f>
        <v>0</v>
      </c>
      <c r="BL348" s="16" t="s">
        <v>197</v>
      </c>
      <c r="BM348" s="241" t="s">
        <v>486</v>
      </c>
    </row>
    <row r="349" spans="2:63" s="11" customFormat="1" ht="22.8" customHeight="1">
      <c r="B349" s="214"/>
      <c r="C349" s="215"/>
      <c r="D349" s="216" t="s">
        <v>75</v>
      </c>
      <c r="E349" s="228" t="s">
        <v>221</v>
      </c>
      <c r="F349" s="228" t="s">
        <v>487</v>
      </c>
      <c r="G349" s="215"/>
      <c r="H349" s="215"/>
      <c r="I349" s="218"/>
      <c r="J349" s="229">
        <f>BK349</f>
        <v>0</v>
      </c>
      <c r="K349" s="215"/>
      <c r="L349" s="220"/>
      <c r="M349" s="221"/>
      <c r="N349" s="222"/>
      <c r="O349" s="222"/>
      <c r="P349" s="223">
        <f>P350+P438+P482</f>
        <v>0</v>
      </c>
      <c r="Q349" s="222"/>
      <c r="R349" s="223">
        <f>R350+R438+R482</f>
        <v>75.49713985</v>
      </c>
      <c r="S349" s="222"/>
      <c r="T349" s="224">
        <f>T350+T438+T482</f>
        <v>0</v>
      </c>
      <c r="AR349" s="225" t="s">
        <v>83</v>
      </c>
      <c r="AT349" s="226" t="s">
        <v>75</v>
      </c>
      <c r="AU349" s="226" t="s">
        <v>83</v>
      </c>
      <c r="AY349" s="225" t="s">
        <v>190</v>
      </c>
      <c r="BK349" s="227">
        <f>BK350+BK438+BK482</f>
        <v>0</v>
      </c>
    </row>
    <row r="350" spans="2:63" s="11" customFormat="1" ht="20.85" customHeight="1">
      <c r="B350" s="214"/>
      <c r="C350" s="215"/>
      <c r="D350" s="216" t="s">
        <v>75</v>
      </c>
      <c r="E350" s="228" t="s">
        <v>488</v>
      </c>
      <c r="F350" s="228" t="s">
        <v>489</v>
      </c>
      <c r="G350" s="215"/>
      <c r="H350" s="215"/>
      <c r="I350" s="218"/>
      <c r="J350" s="229">
        <f>BK350</f>
        <v>0</v>
      </c>
      <c r="K350" s="215"/>
      <c r="L350" s="220"/>
      <c r="M350" s="221"/>
      <c r="N350" s="222"/>
      <c r="O350" s="222"/>
      <c r="P350" s="223">
        <f>SUM(P351:P437)</f>
        <v>0</v>
      </c>
      <c r="Q350" s="222"/>
      <c r="R350" s="223">
        <f>SUM(R351:R437)</f>
        <v>18.574339039999998</v>
      </c>
      <c r="S350" s="222"/>
      <c r="T350" s="224">
        <f>SUM(T351:T437)</f>
        <v>0</v>
      </c>
      <c r="AR350" s="225" t="s">
        <v>83</v>
      </c>
      <c r="AT350" s="226" t="s">
        <v>75</v>
      </c>
      <c r="AU350" s="226" t="s">
        <v>85</v>
      </c>
      <c r="AY350" s="225" t="s">
        <v>190</v>
      </c>
      <c r="BK350" s="227">
        <f>SUM(BK351:BK437)</f>
        <v>0</v>
      </c>
    </row>
    <row r="351" spans="2:65" s="1" customFormat="1" ht="24" customHeight="1">
      <c r="B351" s="37"/>
      <c r="C351" s="230" t="s">
        <v>490</v>
      </c>
      <c r="D351" s="230" t="s">
        <v>192</v>
      </c>
      <c r="E351" s="231" t="s">
        <v>491</v>
      </c>
      <c r="F351" s="232" t="s">
        <v>492</v>
      </c>
      <c r="G351" s="233" t="s">
        <v>255</v>
      </c>
      <c r="H351" s="234">
        <v>368.76</v>
      </c>
      <c r="I351" s="235"/>
      <c r="J351" s="236">
        <f>ROUND(I351*H351,2)</f>
        <v>0</v>
      </c>
      <c r="K351" s="232" t="s">
        <v>196</v>
      </c>
      <c r="L351" s="42"/>
      <c r="M351" s="237" t="s">
        <v>1</v>
      </c>
      <c r="N351" s="238" t="s">
        <v>41</v>
      </c>
      <c r="O351" s="85"/>
      <c r="P351" s="239">
        <f>O351*H351</f>
        <v>0</v>
      </c>
      <c r="Q351" s="239">
        <v>0.0057</v>
      </c>
      <c r="R351" s="239">
        <f>Q351*H351</f>
        <v>2.101932</v>
      </c>
      <c r="S351" s="239">
        <v>0</v>
      </c>
      <c r="T351" s="240">
        <f>S351*H351</f>
        <v>0</v>
      </c>
      <c r="AR351" s="241" t="s">
        <v>197</v>
      </c>
      <c r="AT351" s="241" t="s">
        <v>192</v>
      </c>
      <c r="AU351" s="241" t="s">
        <v>207</v>
      </c>
      <c r="AY351" s="16" t="s">
        <v>190</v>
      </c>
      <c r="BE351" s="242">
        <f>IF(N351="základní",J351,0)</f>
        <v>0</v>
      </c>
      <c r="BF351" s="242">
        <f>IF(N351="snížená",J351,0)</f>
        <v>0</v>
      </c>
      <c r="BG351" s="242">
        <f>IF(N351="zákl. přenesená",J351,0)</f>
        <v>0</v>
      </c>
      <c r="BH351" s="242">
        <f>IF(N351="sníž. přenesená",J351,0)</f>
        <v>0</v>
      </c>
      <c r="BI351" s="242">
        <f>IF(N351="nulová",J351,0)</f>
        <v>0</v>
      </c>
      <c r="BJ351" s="16" t="s">
        <v>83</v>
      </c>
      <c r="BK351" s="242">
        <f>ROUND(I351*H351,2)</f>
        <v>0</v>
      </c>
      <c r="BL351" s="16" t="s">
        <v>197</v>
      </c>
      <c r="BM351" s="241" t="s">
        <v>493</v>
      </c>
    </row>
    <row r="352" spans="2:51" s="12" customFormat="1" ht="12">
      <c r="B352" s="243"/>
      <c r="C352" s="244"/>
      <c r="D352" s="245" t="s">
        <v>199</v>
      </c>
      <c r="E352" s="246" t="s">
        <v>1</v>
      </c>
      <c r="F352" s="247" t="s">
        <v>298</v>
      </c>
      <c r="G352" s="244"/>
      <c r="H352" s="246" t="s">
        <v>1</v>
      </c>
      <c r="I352" s="248"/>
      <c r="J352" s="244"/>
      <c r="K352" s="244"/>
      <c r="L352" s="249"/>
      <c r="M352" s="250"/>
      <c r="N352" s="251"/>
      <c r="O352" s="251"/>
      <c r="P352" s="251"/>
      <c r="Q352" s="251"/>
      <c r="R352" s="251"/>
      <c r="S352" s="251"/>
      <c r="T352" s="252"/>
      <c r="AT352" s="253" t="s">
        <v>199</v>
      </c>
      <c r="AU352" s="253" t="s">
        <v>207</v>
      </c>
      <c r="AV352" s="12" t="s">
        <v>83</v>
      </c>
      <c r="AW352" s="12" t="s">
        <v>32</v>
      </c>
      <c r="AX352" s="12" t="s">
        <v>76</v>
      </c>
      <c r="AY352" s="253" t="s">
        <v>190</v>
      </c>
    </row>
    <row r="353" spans="2:51" s="13" customFormat="1" ht="12">
      <c r="B353" s="254"/>
      <c r="C353" s="255"/>
      <c r="D353" s="245" t="s">
        <v>199</v>
      </c>
      <c r="E353" s="256" t="s">
        <v>1</v>
      </c>
      <c r="F353" s="257" t="s">
        <v>494</v>
      </c>
      <c r="G353" s="255"/>
      <c r="H353" s="258">
        <v>8.7</v>
      </c>
      <c r="I353" s="259"/>
      <c r="J353" s="255"/>
      <c r="K353" s="255"/>
      <c r="L353" s="260"/>
      <c r="M353" s="261"/>
      <c r="N353" s="262"/>
      <c r="O353" s="262"/>
      <c r="P353" s="262"/>
      <c r="Q353" s="262"/>
      <c r="R353" s="262"/>
      <c r="S353" s="262"/>
      <c r="T353" s="263"/>
      <c r="AT353" s="264" t="s">
        <v>199</v>
      </c>
      <c r="AU353" s="264" t="s">
        <v>207</v>
      </c>
      <c r="AV353" s="13" t="s">
        <v>85</v>
      </c>
      <c r="AW353" s="13" t="s">
        <v>32</v>
      </c>
      <c r="AX353" s="13" t="s">
        <v>76</v>
      </c>
      <c r="AY353" s="264" t="s">
        <v>190</v>
      </c>
    </row>
    <row r="354" spans="2:51" s="13" customFormat="1" ht="12">
      <c r="B354" s="254"/>
      <c r="C354" s="255"/>
      <c r="D354" s="245" t="s">
        <v>199</v>
      </c>
      <c r="E354" s="256" t="s">
        <v>1</v>
      </c>
      <c r="F354" s="257" t="s">
        <v>495</v>
      </c>
      <c r="G354" s="255"/>
      <c r="H354" s="258">
        <v>9.1</v>
      </c>
      <c r="I354" s="259"/>
      <c r="J354" s="255"/>
      <c r="K354" s="255"/>
      <c r="L354" s="260"/>
      <c r="M354" s="261"/>
      <c r="N354" s="262"/>
      <c r="O354" s="262"/>
      <c r="P354" s="262"/>
      <c r="Q354" s="262"/>
      <c r="R354" s="262"/>
      <c r="S354" s="262"/>
      <c r="T354" s="263"/>
      <c r="AT354" s="264" t="s">
        <v>199</v>
      </c>
      <c r="AU354" s="264" t="s">
        <v>207</v>
      </c>
      <c r="AV354" s="13" t="s">
        <v>85</v>
      </c>
      <c r="AW354" s="13" t="s">
        <v>32</v>
      </c>
      <c r="AX354" s="13" t="s">
        <v>76</v>
      </c>
      <c r="AY354" s="264" t="s">
        <v>190</v>
      </c>
    </row>
    <row r="355" spans="2:51" s="13" customFormat="1" ht="12">
      <c r="B355" s="254"/>
      <c r="C355" s="255"/>
      <c r="D355" s="245" t="s">
        <v>199</v>
      </c>
      <c r="E355" s="256" t="s">
        <v>1</v>
      </c>
      <c r="F355" s="257" t="s">
        <v>496</v>
      </c>
      <c r="G355" s="255"/>
      <c r="H355" s="258">
        <v>8.7</v>
      </c>
      <c r="I355" s="259"/>
      <c r="J355" s="255"/>
      <c r="K355" s="255"/>
      <c r="L355" s="260"/>
      <c r="M355" s="261"/>
      <c r="N355" s="262"/>
      <c r="O355" s="262"/>
      <c r="P355" s="262"/>
      <c r="Q355" s="262"/>
      <c r="R355" s="262"/>
      <c r="S355" s="262"/>
      <c r="T355" s="263"/>
      <c r="AT355" s="264" t="s">
        <v>199</v>
      </c>
      <c r="AU355" s="264" t="s">
        <v>207</v>
      </c>
      <c r="AV355" s="13" t="s">
        <v>85</v>
      </c>
      <c r="AW355" s="13" t="s">
        <v>32</v>
      </c>
      <c r="AX355" s="13" t="s">
        <v>76</v>
      </c>
      <c r="AY355" s="264" t="s">
        <v>190</v>
      </c>
    </row>
    <row r="356" spans="2:51" s="13" customFormat="1" ht="12">
      <c r="B356" s="254"/>
      <c r="C356" s="255"/>
      <c r="D356" s="245" t="s">
        <v>199</v>
      </c>
      <c r="E356" s="256" t="s">
        <v>1</v>
      </c>
      <c r="F356" s="257" t="s">
        <v>497</v>
      </c>
      <c r="G356" s="255"/>
      <c r="H356" s="258">
        <v>33.9</v>
      </c>
      <c r="I356" s="259"/>
      <c r="J356" s="255"/>
      <c r="K356" s="255"/>
      <c r="L356" s="260"/>
      <c r="M356" s="261"/>
      <c r="N356" s="262"/>
      <c r="O356" s="262"/>
      <c r="P356" s="262"/>
      <c r="Q356" s="262"/>
      <c r="R356" s="262"/>
      <c r="S356" s="262"/>
      <c r="T356" s="263"/>
      <c r="AT356" s="264" t="s">
        <v>199</v>
      </c>
      <c r="AU356" s="264" t="s">
        <v>207</v>
      </c>
      <c r="AV356" s="13" t="s">
        <v>85</v>
      </c>
      <c r="AW356" s="13" t="s">
        <v>32</v>
      </c>
      <c r="AX356" s="13" t="s">
        <v>76</v>
      </c>
      <c r="AY356" s="264" t="s">
        <v>190</v>
      </c>
    </row>
    <row r="357" spans="2:51" s="13" customFormat="1" ht="12">
      <c r="B357" s="254"/>
      <c r="C357" s="255"/>
      <c r="D357" s="245" t="s">
        <v>199</v>
      </c>
      <c r="E357" s="256" t="s">
        <v>1</v>
      </c>
      <c r="F357" s="257" t="s">
        <v>498</v>
      </c>
      <c r="G357" s="255"/>
      <c r="H357" s="258">
        <v>61.3</v>
      </c>
      <c r="I357" s="259"/>
      <c r="J357" s="255"/>
      <c r="K357" s="255"/>
      <c r="L357" s="260"/>
      <c r="M357" s="261"/>
      <c r="N357" s="262"/>
      <c r="O357" s="262"/>
      <c r="P357" s="262"/>
      <c r="Q357" s="262"/>
      <c r="R357" s="262"/>
      <c r="S357" s="262"/>
      <c r="T357" s="263"/>
      <c r="AT357" s="264" t="s">
        <v>199</v>
      </c>
      <c r="AU357" s="264" t="s">
        <v>207</v>
      </c>
      <c r="AV357" s="13" t="s">
        <v>85</v>
      </c>
      <c r="AW357" s="13" t="s">
        <v>32</v>
      </c>
      <c r="AX357" s="13" t="s">
        <v>76</v>
      </c>
      <c r="AY357" s="264" t="s">
        <v>190</v>
      </c>
    </row>
    <row r="358" spans="2:51" s="13" customFormat="1" ht="12">
      <c r="B358" s="254"/>
      <c r="C358" s="255"/>
      <c r="D358" s="245" t="s">
        <v>199</v>
      </c>
      <c r="E358" s="256" t="s">
        <v>1</v>
      </c>
      <c r="F358" s="257" t="s">
        <v>499</v>
      </c>
      <c r="G358" s="255"/>
      <c r="H358" s="258">
        <v>54.5</v>
      </c>
      <c r="I358" s="259"/>
      <c r="J358" s="255"/>
      <c r="K358" s="255"/>
      <c r="L358" s="260"/>
      <c r="M358" s="261"/>
      <c r="N358" s="262"/>
      <c r="O358" s="262"/>
      <c r="P358" s="262"/>
      <c r="Q358" s="262"/>
      <c r="R358" s="262"/>
      <c r="S358" s="262"/>
      <c r="T358" s="263"/>
      <c r="AT358" s="264" t="s">
        <v>199</v>
      </c>
      <c r="AU358" s="264" t="s">
        <v>207</v>
      </c>
      <c r="AV358" s="13" t="s">
        <v>85</v>
      </c>
      <c r="AW358" s="13" t="s">
        <v>32</v>
      </c>
      <c r="AX358" s="13" t="s">
        <v>76</v>
      </c>
      <c r="AY358" s="264" t="s">
        <v>190</v>
      </c>
    </row>
    <row r="359" spans="2:51" s="13" customFormat="1" ht="12">
      <c r="B359" s="254"/>
      <c r="C359" s="255"/>
      <c r="D359" s="245" t="s">
        <v>199</v>
      </c>
      <c r="E359" s="256" t="s">
        <v>1</v>
      </c>
      <c r="F359" s="257" t="s">
        <v>500</v>
      </c>
      <c r="G359" s="255"/>
      <c r="H359" s="258">
        <v>73.5</v>
      </c>
      <c r="I359" s="259"/>
      <c r="J359" s="255"/>
      <c r="K359" s="255"/>
      <c r="L359" s="260"/>
      <c r="M359" s="261"/>
      <c r="N359" s="262"/>
      <c r="O359" s="262"/>
      <c r="P359" s="262"/>
      <c r="Q359" s="262"/>
      <c r="R359" s="262"/>
      <c r="S359" s="262"/>
      <c r="T359" s="263"/>
      <c r="AT359" s="264" t="s">
        <v>199</v>
      </c>
      <c r="AU359" s="264" t="s">
        <v>207</v>
      </c>
      <c r="AV359" s="13" t="s">
        <v>85</v>
      </c>
      <c r="AW359" s="13" t="s">
        <v>32</v>
      </c>
      <c r="AX359" s="13" t="s">
        <v>76</v>
      </c>
      <c r="AY359" s="264" t="s">
        <v>190</v>
      </c>
    </row>
    <row r="360" spans="2:51" s="13" customFormat="1" ht="12">
      <c r="B360" s="254"/>
      <c r="C360" s="255"/>
      <c r="D360" s="245" t="s">
        <v>199</v>
      </c>
      <c r="E360" s="256" t="s">
        <v>1</v>
      </c>
      <c r="F360" s="257" t="s">
        <v>501</v>
      </c>
      <c r="G360" s="255"/>
      <c r="H360" s="258">
        <v>11.4</v>
      </c>
      <c r="I360" s="259"/>
      <c r="J360" s="255"/>
      <c r="K360" s="255"/>
      <c r="L360" s="260"/>
      <c r="M360" s="261"/>
      <c r="N360" s="262"/>
      <c r="O360" s="262"/>
      <c r="P360" s="262"/>
      <c r="Q360" s="262"/>
      <c r="R360" s="262"/>
      <c r="S360" s="262"/>
      <c r="T360" s="263"/>
      <c r="AT360" s="264" t="s">
        <v>199</v>
      </c>
      <c r="AU360" s="264" t="s">
        <v>207</v>
      </c>
      <c r="AV360" s="13" t="s">
        <v>85</v>
      </c>
      <c r="AW360" s="13" t="s">
        <v>32</v>
      </c>
      <c r="AX360" s="13" t="s">
        <v>76</v>
      </c>
      <c r="AY360" s="264" t="s">
        <v>190</v>
      </c>
    </row>
    <row r="361" spans="2:51" s="13" customFormat="1" ht="12">
      <c r="B361" s="254"/>
      <c r="C361" s="255"/>
      <c r="D361" s="245" t="s">
        <v>199</v>
      </c>
      <c r="E361" s="256" t="s">
        <v>1</v>
      </c>
      <c r="F361" s="257" t="s">
        <v>502</v>
      </c>
      <c r="G361" s="255"/>
      <c r="H361" s="258">
        <v>31.46</v>
      </c>
      <c r="I361" s="259"/>
      <c r="J361" s="255"/>
      <c r="K361" s="255"/>
      <c r="L361" s="260"/>
      <c r="M361" s="261"/>
      <c r="N361" s="262"/>
      <c r="O361" s="262"/>
      <c r="P361" s="262"/>
      <c r="Q361" s="262"/>
      <c r="R361" s="262"/>
      <c r="S361" s="262"/>
      <c r="T361" s="263"/>
      <c r="AT361" s="264" t="s">
        <v>199</v>
      </c>
      <c r="AU361" s="264" t="s">
        <v>207</v>
      </c>
      <c r="AV361" s="13" t="s">
        <v>85</v>
      </c>
      <c r="AW361" s="13" t="s">
        <v>32</v>
      </c>
      <c r="AX361" s="13" t="s">
        <v>76</v>
      </c>
      <c r="AY361" s="264" t="s">
        <v>190</v>
      </c>
    </row>
    <row r="362" spans="2:51" s="12" customFormat="1" ht="12">
      <c r="B362" s="243"/>
      <c r="C362" s="244"/>
      <c r="D362" s="245" t="s">
        <v>199</v>
      </c>
      <c r="E362" s="246" t="s">
        <v>1</v>
      </c>
      <c r="F362" s="247" t="s">
        <v>303</v>
      </c>
      <c r="G362" s="244"/>
      <c r="H362" s="246" t="s">
        <v>1</v>
      </c>
      <c r="I362" s="248"/>
      <c r="J362" s="244"/>
      <c r="K362" s="244"/>
      <c r="L362" s="249"/>
      <c r="M362" s="250"/>
      <c r="N362" s="251"/>
      <c r="O362" s="251"/>
      <c r="P362" s="251"/>
      <c r="Q362" s="251"/>
      <c r="R362" s="251"/>
      <c r="S362" s="251"/>
      <c r="T362" s="252"/>
      <c r="AT362" s="253" t="s">
        <v>199</v>
      </c>
      <c r="AU362" s="253" t="s">
        <v>207</v>
      </c>
      <c r="AV362" s="12" t="s">
        <v>83</v>
      </c>
      <c r="AW362" s="12" t="s">
        <v>32</v>
      </c>
      <c r="AX362" s="12" t="s">
        <v>76</v>
      </c>
      <c r="AY362" s="253" t="s">
        <v>190</v>
      </c>
    </row>
    <row r="363" spans="2:51" s="13" customFormat="1" ht="12">
      <c r="B363" s="254"/>
      <c r="C363" s="255"/>
      <c r="D363" s="245" t="s">
        <v>199</v>
      </c>
      <c r="E363" s="256" t="s">
        <v>1</v>
      </c>
      <c r="F363" s="257" t="s">
        <v>503</v>
      </c>
      <c r="G363" s="255"/>
      <c r="H363" s="258">
        <v>76.2</v>
      </c>
      <c r="I363" s="259"/>
      <c r="J363" s="255"/>
      <c r="K363" s="255"/>
      <c r="L363" s="260"/>
      <c r="M363" s="261"/>
      <c r="N363" s="262"/>
      <c r="O363" s="262"/>
      <c r="P363" s="262"/>
      <c r="Q363" s="262"/>
      <c r="R363" s="262"/>
      <c r="S363" s="262"/>
      <c r="T363" s="263"/>
      <c r="AT363" s="264" t="s">
        <v>199</v>
      </c>
      <c r="AU363" s="264" t="s">
        <v>207</v>
      </c>
      <c r="AV363" s="13" t="s">
        <v>85</v>
      </c>
      <c r="AW363" s="13" t="s">
        <v>32</v>
      </c>
      <c r="AX363" s="13" t="s">
        <v>76</v>
      </c>
      <c r="AY363" s="264" t="s">
        <v>190</v>
      </c>
    </row>
    <row r="364" spans="2:65" s="1" customFormat="1" ht="24" customHeight="1">
      <c r="B364" s="37"/>
      <c r="C364" s="230" t="s">
        <v>504</v>
      </c>
      <c r="D364" s="230" t="s">
        <v>192</v>
      </c>
      <c r="E364" s="231" t="s">
        <v>505</v>
      </c>
      <c r="F364" s="232" t="s">
        <v>506</v>
      </c>
      <c r="G364" s="233" t="s">
        <v>255</v>
      </c>
      <c r="H364" s="234">
        <v>521.224</v>
      </c>
      <c r="I364" s="235"/>
      <c r="J364" s="236">
        <f>ROUND(I364*H364,2)</f>
        <v>0</v>
      </c>
      <c r="K364" s="232" t="s">
        <v>196</v>
      </c>
      <c r="L364" s="42"/>
      <c r="M364" s="237" t="s">
        <v>1</v>
      </c>
      <c r="N364" s="238" t="s">
        <v>41</v>
      </c>
      <c r="O364" s="85"/>
      <c r="P364" s="239">
        <f>O364*H364</f>
        <v>0</v>
      </c>
      <c r="Q364" s="239">
        <v>0.017</v>
      </c>
      <c r="R364" s="239">
        <f>Q364*H364</f>
        <v>8.860808000000002</v>
      </c>
      <c r="S364" s="239">
        <v>0</v>
      </c>
      <c r="T364" s="240">
        <f>S364*H364</f>
        <v>0</v>
      </c>
      <c r="AR364" s="241" t="s">
        <v>197</v>
      </c>
      <c r="AT364" s="241" t="s">
        <v>192</v>
      </c>
      <c r="AU364" s="241" t="s">
        <v>207</v>
      </c>
      <c r="AY364" s="16" t="s">
        <v>190</v>
      </c>
      <c r="BE364" s="242">
        <f>IF(N364="základní",J364,0)</f>
        <v>0</v>
      </c>
      <c r="BF364" s="242">
        <f>IF(N364="snížená",J364,0)</f>
        <v>0</v>
      </c>
      <c r="BG364" s="242">
        <f>IF(N364="zákl. přenesená",J364,0)</f>
        <v>0</v>
      </c>
      <c r="BH364" s="242">
        <f>IF(N364="sníž. přenesená",J364,0)</f>
        <v>0</v>
      </c>
      <c r="BI364" s="242">
        <f>IF(N364="nulová",J364,0)</f>
        <v>0</v>
      </c>
      <c r="BJ364" s="16" t="s">
        <v>83</v>
      </c>
      <c r="BK364" s="242">
        <f>ROUND(I364*H364,2)</f>
        <v>0</v>
      </c>
      <c r="BL364" s="16" t="s">
        <v>197</v>
      </c>
      <c r="BM364" s="241" t="s">
        <v>507</v>
      </c>
    </row>
    <row r="365" spans="2:51" s="12" customFormat="1" ht="12">
      <c r="B365" s="243"/>
      <c r="C365" s="244"/>
      <c r="D365" s="245" t="s">
        <v>199</v>
      </c>
      <c r="E365" s="246" t="s">
        <v>1</v>
      </c>
      <c r="F365" s="247" t="s">
        <v>298</v>
      </c>
      <c r="G365" s="244"/>
      <c r="H365" s="246" t="s">
        <v>1</v>
      </c>
      <c r="I365" s="248"/>
      <c r="J365" s="244"/>
      <c r="K365" s="244"/>
      <c r="L365" s="249"/>
      <c r="M365" s="250"/>
      <c r="N365" s="251"/>
      <c r="O365" s="251"/>
      <c r="P365" s="251"/>
      <c r="Q365" s="251"/>
      <c r="R365" s="251"/>
      <c r="S365" s="251"/>
      <c r="T365" s="252"/>
      <c r="AT365" s="253" t="s">
        <v>199</v>
      </c>
      <c r="AU365" s="253" t="s">
        <v>207</v>
      </c>
      <c r="AV365" s="12" t="s">
        <v>83</v>
      </c>
      <c r="AW365" s="12" t="s">
        <v>32</v>
      </c>
      <c r="AX365" s="12" t="s">
        <v>76</v>
      </c>
      <c r="AY365" s="253" t="s">
        <v>190</v>
      </c>
    </row>
    <row r="366" spans="2:51" s="13" customFormat="1" ht="12">
      <c r="B366" s="254"/>
      <c r="C366" s="255"/>
      <c r="D366" s="245" t="s">
        <v>199</v>
      </c>
      <c r="E366" s="256" t="s">
        <v>1</v>
      </c>
      <c r="F366" s="257" t="s">
        <v>508</v>
      </c>
      <c r="G366" s="255"/>
      <c r="H366" s="258">
        <v>50.593</v>
      </c>
      <c r="I366" s="259"/>
      <c r="J366" s="255"/>
      <c r="K366" s="255"/>
      <c r="L366" s="260"/>
      <c r="M366" s="261"/>
      <c r="N366" s="262"/>
      <c r="O366" s="262"/>
      <c r="P366" s="262"/>
      <c r="Q366" s="262"/>
      <c r="R366" s="262"/>
      <c r="S366" s="262"/>
      <c r="T366" s="263"/>
      <c r="AT366" s="264" t="s">
        <v>199</v>
      </c>
      <c r="AU366" s="264" t="s">
        <v>207</v>
      </c>
      <c r="AV366" s="13" t="s">
        <v>85</v>
      </c>
      <c r="AW366" s="13" t="s">
        <v>32</v>
      </c>
      <c r="AX366" s="13" t="s">
        <v>76</v>
      </c>
      <c r="AY366" s="264" t="s">
        <v>190</v>
      </c>
    </row>
    <row r="367" spans="2:51" s="13" customFormat="1" ht="12">
      <c r="B367" s="254"/>
      <c r="C367" s="255"/>
      <c r="D367" s="245" t="s">
        <v>199</v>
      </c>
      <c r="E367" s="256" t="s">
        <v>1</v>
      </c>
      <c r="F367" s="257" t="s">
        <v>509</v>
      </c>
      <c r="G367" s="255"/>
      <c r="H367" s="258">
        <v>93.5</v>
      </c>
      <c r="I367" s="259"/>
      <c r="J367" s="255"/>
      <c r="K367" s="255"/>
      <c r="L367" s="260"/>
      <c r="M367" s="261"/>
      <c r="N367" s="262"/>
      <c r="O367" s="262"/>
      <c r="P367" s="262"/>
      <c r="Q367" s="262"/>
      <c r="R367" s="262"/>
      <c r="S367" s="262"/>
      <c r="T367" s="263"/>
      <c r="AT367" s="264" t="s">
        <v>199</v>
      </c>
      <c r="AU367" s="264" t="s">
        <v>207</v>
      </c>
      <c r="AV367" s="13" t="s">
        <v>85</v>
      </c>
      <c r="AW367" s="13" t="s">
        <v>32</v>
      </c>
      <c r="AX367" s="13" t="s">
        <v>76</v>
      </c>
      <c r="AY367" s="264" t="s">
        <v>190</v>
      </c>
    </row>
    <row r="368" spans="2:51" s="13" customFormat="1" ht="12">
      <c r="B368" s="254"/>
      <c r="C368" s="255"/>
      <c r="D368" s="245" t="s">
        <v>199</v>
      </c>
      <c r="E368" s="256" t="s">
        <v>1</v>
      </c>
      <c r="F368" s="257" t="s">
        <v>510</v>
      </c>
      <c r="G368" s="255"/>
      <c r="H368" s="258">
        <v>85.25</v>
      </c>
      <c r="I368" s="259"/>
      <c r="J368" s="255"/>
      <c r="K368" s="255"/>
      <c r="L368" s="260"/>
      <c r="M368" s="261"/>
      <c r="N368" s="262"/>
      <c r="O368" s="262"/>
      <c r="P368" s="262"/>
      <c r="Q368" s="262"/>
      <c r="R368" s="262"/>
      <c r="S368" s="262"/>
      <c r="T368" s="263"/>
      <c r="AT368" s="264" t="s">
        <v>199</v>
      </c>
      <c r="AU368" s="264" t="s">
        <v>207</v>
      </c>
      <c r="AV368" s="13" t="s">
        <v>85</v>
      </c>
      <c r="AW368" s="13" t="s">
        <v>32</v>
      </c>
      <c r="AX368" s="13" t="s">
        <v>76</v>
      </c>
      <c r="AY368" s="264" t="s">
        <v>190</v>
      </c>
    </row>
    <row r="369" spans="2:51" s="13" customFormat="1" ht="12">
      <c r="B369" s="254"/>
      <c r="C369" s="255"/>
      <c r="D369" s="245" t="s">
        <v>199</v>
      </c>
      <c r="E369" s="256" t="s">
        <v>1</v>
      </c>
      <c r="F369" s="257" t="s">
        <v>511</v>
      </c>
      <c r="G369" s="255"/>
      <c r="H369" s="258">
        <v>81.291</v>
      </c>
      <c r="I369" s="259"/>
      <c r="J369" s="255"/>
      <c r="K369" s="255"/>
      <c r="L369" s="260"/>
      <c r="M369" s="261"/>
      <c r="N369" s="262"/>
      <c r="O369" s="262"/>
      <c r="P369" s="262"/>
      <c r="Q369" s="262"/>
      <c r="R369" s="262"/>
      <c r="S369" s="262"/>
      <c r="T369" s="263"/>
      <c r="AT369" s="264" t="s">
        <v>199</v>
      </c>
      <c r="AU369" s="264" t="s">
        <v>207</v>
      </c>
      <c r="AV369" s="13" t="s">
        <v>85</v>
      </c>
      <c r="AW369" s="13" t="s">
        <v>32</v>
      </c>
      <c r="AX369" s="13" t="s">
        <v>76</v>
      </c>
      <c r="AY369" s="264" t="s">
        <v>190</v>
      </c>
    </row>
    <row r="370" spans="2:51" s="13" customFormat="1" ht="12">
      <c r="B370" s="254"/>
      <c r="C370" s="255"/>
      <c r="D370" s="245" t="s">
        <v>199</v>
      </c>
      <c r="E370" s="256" t="s">
        <v>1</v>
      </c>
      <c r="F370" s="257" t="s">
        <v>512</v>
      </c>
      <c r="G370" s="255"/>
      <c r="H370" s="258">
        <v>130.767</v>
      </c>
      <c r="I370" s="259"/>
      <c r="J370" s="255"/>
      <c r="K370" s="255"/>
      <c r="L370" s="260"/>
      <c r="M370" s="261"/>
      <c r="N370" s="262"/>
      <c r="O370" s="262"/>
      <c r="P370" s="262"/>
      <c r="Q370" s="262"/>
      <c r="R370" s="262"/>
      <c r="S370" s="262"/>
      <c r="T370" s="263"/>
      <c r="AT370" s="264" t="s">
        <v>199</v>
      </c>
      <c r="AU370" s="264" t="s">
        <v>207</v>
      </c>
      <c r="AV370" s="13" t="s">
        <v>85</v>
      </c>
      <c r="AW370" s="13" t="s">
        <v>32</v>
      </c>
      <c r="AX370" s="13" t="s">
        <v>76</v>
      </c>
      <c r="AY370" s="264" t="s">
        <v>190</v>
      </c>
    </row>
    <row r="371" spans="2:51" s="12" customFormat="1" ht="12">
      <c r="B371" s="243"/>
      <c r="C371" s="244"/>
      <c r="D371" s="245" t="s">
        <v>199</v>
      </c>
      <c r="E371" s="246" t="s">
        <v>1</v>
      </c>
      <c r="F371" s="247" t="s">
        <v>303</v>
      </c>
      <c r="G371" s="244"/>
      <c r="H371" s="246" t="s">
        <v>1</v>
      </c>
      <c r="I371" s="248"/>
      <c r="J371" s="244"/>
      <c r="K371" s="244"/>
      <c r="L371" s="249"/>
      <c r="M371" s="250"/>
      <c r="N371" s="251"/>
      <c r="O371" s="251"/>
      <c r="P371" s="251"/>
      <c r="Q371" s="251"/>
      <c r="R371" s="251"/>
      <c r="S371" s="251"/>
      <c r="T371" s="252"/>
      <c r="AT371" s="253" t="s">
        <v>199</v>
      </c>
      <c r="AU371" s="253" t="s">
        <v>207</v>
      </c>
      <c r="AV371" s="12" t="s">
        <v>83</v>
      </c>
      <c r="AW371" s="12" t="s">
        <v>32</v>
      </c>
      <c r="AX371" s="12" t="s">
        <v>76</v>
      </c>
      <c r="AY371" s="253" t="s">
        <v>190</v>
      </c>
    </row>
    <row r="372" spans="2:51" s="13" customFormat="1" ht="12">
      <c r="B372" s="254"/>
      <c r="C372" s="255"/>
      <c r="D372" s="245" t="s">
        <v>199</v>
      </c>
      <c r="E372" s="256" t="s">
        <v>1</v>
      </c>
      <c r="F372" s="257" t="s">
        <v>513</v>
      </c>
      <c r="G372" s="255"/>
      <c r="H372" s="258">
        <v>79.823</v>
      </c>
      <c r="I372" s="259"/>
      <c r="J372" s="255"/>
      <c r="K372" s="255"/>
      <c r="L372" s="260"/>
      <c r="M372" s="261"/>
      <c r="N372" s="262"/>
      <c r="O372" s="262"/>
      <c r="P372" s="262"/>
      <c r="Q372" s="262"/>
      <c r="R372" s="262"/>
      <c r="S372" s="262"/>
      <c r="T372" s="263"/>
      <c r="AT372" s="264" t="s">
        <v>199</v>
      </c>
      <c r="AU372" s="264" t="s">
        <v>207</v>
      </c>
      <c r="AV372" s="13" t="s">
        <v>85</v>
      </c>
      <c r="AW372" s="13" t="s">
        <v>32</v>
      </c>
      <c r="AX372" s="13" t="s">
        <v>76</v>
      </c>
      <c r="AY372" s="264" t="s">
        <v>190</v>
      </c>
    </row>
    <row r="373" spans="2:65" s="1" customFormat="1" ht="16.5" customHeight="1">
      <c r="B373" s="37"/>
      <c r="C373" s="230" t="s">
        <v>435</v>
      </c>
      <c r="D373" s="230" t="s">
        <v>192</v>
      </c>
      <c r="E373" s="231" t="s">
        <v>514</v>
      </c>
      <c r="F373" s="232" t="s">
        <v>515</v>
      </c>
      <c r="G373" s="233" t="s">
        <v>255</v>
      </c>
      <c r="H373" s="234">
        <v>23.945</v>
      </c>
      <c r="I373" s="235"/>
      <c r="J373" s="236">
        <f>ROUND(I373*H373,2)</f>
        <v>0</v>
      </c>
      <c r="K373" s="232" t="s">
        <v>196</v>
      </c>
      <c r="L373" s="42"/>
      <c r="M373" s="237" t="s">
        <v>1</v>
      </c>
      <c r="N373" s="238" t="s">
        <v>41</v>
      </c>
      <c r="O373" s="85"/>
      <c r="P373" s="239">
        <f>O373*H373</f>
        <v>0</v>
      </c>
      <c r="Q373" s="239">
        <v>0.03273</v>
      </c>
      <c r="R373" s="239">
        <f>Q373*H373</f>
        <v>0.7837198500000001</v>
      </c>
      <c r="S373" s="239">
        <v>0</v>
      </c>
      <c r="T373" s="240">
        <f>S373*H373</f>
        <v>0</v>
      </c>
      <c r="AR373" s="241" t="s">
        <v>197</v>
      </c>
      <c r="AT373" s="241" t="s">
        <v>192</v>
      </c>
      <c r="AU373" s="241" t="s">
        <v>207</v>
      </c>
      <c r="AY373" s="16" t="s">
        <v>190</v>
      </c>
      <c r="BE373" s="242">
        <f>IF(N373="základní",J373,0)</f>
        <v>0</v>
      </c>
      <c r="BF373" s="242">
        <f>IF(N373="snížená",J373,0)</f>
        <v>0</v>
      </c>
      <c r="BG373" s="242">
        <f>IF(N373="zákl. přenesená",J373,0)</f>
        <v>0</v>
      </c>
      <c r="BH373" s="242">
        <f>IF(N373="sníž. přenesená",J373,0)</f>
        <v>0</v>
      </c>
      <c r="BI373" s="242">
        <f>IF(N373="nulová",J373,0)</f>
        <v>0</v>
      </c>
      <c r="BJ373" s="16" t="s">
        <v>83</v>
      </c>
      <c r="BK373" s="242">
        <f>ROUND(I373*H373,2)</f>
        <v>0</v>
      </c>
      <c r="BL373" s="16" t="s">
        <v>197</v>
      </c>
      <c r="BM373" s="241" t="s">
        <v>516</v>
      </c>
    </row>
    <row r="374" spans="2:51" s="12" customFormat="1" ht="12">
      <c r="B374" s="243"/>
      <c r="C374" s="244"/>
      <c r="D374" s="245" t="s">
        <v>199</v>
      </c>
      <c r="E374" s="246" t="s">
        <v>1</v>
      </c>
      <c r="F374" s="247" t="s">
        <v>298</v>
      </c>
      <c r="G374" s="244"/>
      <c r="H374" s="246" t="s">
        <v>1</v>
      </c>
      <c r="I374" s="248"/>
      <c r="J374" s="244"/>
      <c r="K374" s="244"/>
      <c r="L374" s="249"/>
      <c r="M374" s="250"/>
      <c r="N374" s="251"/>
      <c r="O374" s="251"/>
      <c r="P374" s="251"/>
      <c r="Q374" s="251"/>
      <c r="R374" s="251"/>
      <c r="S374" s="251"/>
      <c r="T374" s="252"/>
      <c r="AT374" s="253" t="s">
        <v>199</v>
      </c>
      <c r="AU374" s="253" t="s">
        <v>207</v>
      </c>
      <c r="AV374" s="12" t="s">
        <v>83</v>
      </c>
      <c r="AW374" s="12" t="s">
        <v>32</v>
      </c>
      <c r="AX374" s="12" t="s">
        <v>76</v>
      </c>
      <c r="AY374" s="253" t="s">
        <v>190</v>
      </c>
    </row>
    <row r="375" spans="2:51" s="13" customFormat="1" ht="12">
      <c r="B375" s="254"/>
      <c r="C375" s="255"/>
      <c r="D375" s="245" t="s">
        <v>199</v>
      </c>
      <c r="E375" s="256" t="s">
        <v>1</v>
      </c>
      <c r="F375" s="257" t="s">
        <v>517</v>
      </c>
      <c r="G375" s="255"/>
      <c r="H375" s="258">
        <v>2.31</v>
      </c>
      <c r="I375" s="259"/>
      <c r="J375" s="255"/>
      <c r="K375" s="255"/>
      <c r="L375" s="260"/>
      <c r="M375" s="261"/>
      <c r="N375" s="262"/>
      <c r="O375" s="262"/>
      <c r="P375" s="262"/>
      <c r="Q375" s="262"/>
      <c r="R375" s="262"/>
      <c r="S375" s="262"/>
      <c r="T375" s="263"/>
      <c r="AT375" s="264" t="s">
        <v>199</v>
      </c>
      <c r="AU375" s="264" t="s">
        <v>207</v>
      </c>
      <c r="AV375" s="13" t="s">
        <v>85</v>
      </c>
      <c r="AW375" s="13" t="s">
        <v>32</v>
      </c>
      <c r="AX375" s="13" t="s">
        <v>76</v>
      </c>
      <c r="AY375" s="264" t="s">
        <v>190</v>
      </c>
    </row>
    <row r="376" spans="2:51" s="13" customFormat="1" ht="12">
      <c r="B376" s="254"/>
      <c r="C376" s="255"/>
      <c r="D376" s="245" t="s">
        <v>199</v>
      </c>
      <c r="E376" s="256" t="s">
        <v>1</v>
      </c>
      <c r="F376" s="257" t="s">
        <v>518</v>
      </c>
      <c r="G376" s="255"/>
      <c r="H376" s="258">
        <v>2.31</v>
      </c>
      <c r="I376" s="259"/>
      <c r="J376" s="255"/>
      <c r="K376" s="255"/>
      <c r="L376" s="260"/>
      <c r="M376" s="261"/>
      <c r="N376" s="262"/>
      <c r="O376" s="262"/>
      <c r="P376" s="262"/>
      <c r="Q376" s="262"/>
      <c r="R376" s="262"/>
      <c r="S376" s="262"/>
      <c r="T376" s="263"/>
      <c r="AT376" s="264" t="s">
        <v>199</v>
      </c>
      <c r="AU376" s="264" t="s">
        <v>207</v>
      </c>
      <c r="AV376" s="13" t="s">
        <v>85</v>
      </c>
      <c r="AW376" s="13" t="s">
        <v>32</v>
      </c>
      <c r="AX376" s="13" t="s">
        <v>76</v>
      </c>
      <c r="AY376" s="264" t="s">
        <v>190</v>
      </c>
    </row>
    <row r="377" spans="2:51" s="13" customFormat="1" ht="12">
      <c r="B377" s="254"/>
      <c r="C377" s="255"/>
      <c r="D377" s="245" t="s">
        <v>199</v>
      </c>
      <c r="E377" s="256" t="s">
        <v>1</v>
      </c>
      <c r="F377" s="257" t="s">
        <v>519</v>
      </c>
      <c r="G377" s="255"/>
      <c r="H377" s="258">
        <v>2.31</v>
      </c>
      <c r="I377" s="259"/>
      <c r="J377" s="255"/>
      <c r="K377" s="255"/>
      <c r="L377" s="260"/>
      <c r="M377" s="261"/>
      <c r="N377" s="262"/>
      <c r="O377" s="262"/>
      <c r="P377" s="262"/>
      <c r="Q377" s="262"/>
      <c r="R377" s="262"/>
      <c r="S377" s="262"/>
      <c r="T377" s="263"/>
      <c r="AT377" s="264" t="s">
        <v>199</v>
      </c>
      <c r="AU377" s="264" t="s">
        <v>207</v>
      </c>
      <c r="AV377" s="13" t="s">
        <v>85</v>
      </c>
      <c r="AW377" s="13" t="s">
        <v>32</v>
      </c>
      <c r="AX377" s="13" t="s">
        <v>76</v>
      </c>
      <c r="AY377" s="264" t="s">
        <v>190</v>
      </c>
    </row>
    <row r="378" spans="2:51" s="13" customFormat="1" ht="12">
      <c r="B378" s="254"/>
      <c r="C378" s="255"/>
      <c r="D378" s="245" t="s">
        <v>199</v>
      </c>
      <c r="E378" s="256" t="s">
        <v>1</v>
      </c>
      <c r="F378" s="257" t="s">
        <v>520</v>
      </c>
      <c r="G378" s="255"/>
      <c r="H378" s="258">
        <v>3.222</v>
      </c>
      <c r="I378" s="259"/>
      <c r="J378" s="255"/>
      <c r="K378" s="255"/>
      <c r="L378" s="260"/>
      <c r="M378" s="261"/>
      <c r="N378" s="262"/>
      <c r="O378" s="262"/>
      <c r="P378" s="262"/>
      <c r="Q378" s="262"/>
      <c r="R378" s="262"/>
      <c r="S378" s="262"/>
      <c r="T378" s="263"/>
      <c r="AT378" s="264" t="s">
        <v>199</v>
      </c>
      <c r="AU378" s="264" t="s">
        <v>207</v>
      </c>
      <c r="AV378" s="13" t="s">
        <v>85</v>
      </c>
      <c r="AW378" s="13" t="s">
        <v>32</v>
      </c>
      <c r="AX378" s="13" t="s">
        <v>76</v>
      </c>
      <c r="AY378" s="264" t="s">
        <v>190</v>
      </c>
    </row>
    <row r="379" spans="2:51" s="13" customFormat="1" ht="12">
      <c r="B379" s="254"/>
      <c r="C379" s="255"/>
      <c r="D379" s="245" t="s">
        <v>199</v>
      </c>
      <c r="E379" s="256" t="s">
        <v>1</v>
      </c>
      <c r="F379" s="257" t="s">
        <v>521</v>
      </c>
      <c r="G379" s="255"/>
      <c r="H379" s="258">
        <v>2.31</v>
      </c>
      <c r="I379" s="259"/>
      <c r="J379" s="255"/>
      <c r="K379" s="255"/>
      <c r="L379" s="260"/>
      <c r="M379" s="261"/>
      <c r="N379" s="262"/>
      <c r="O379" s="262"/>
      <c r="P379" s="262"/>
      <c r="Q379" s="262"/>
      <c r="R379" s="262"/>
      <c r="S379" s="262"/>
      <c r="T379" s="263"/>
      <c r="AT379" s="264" t="s">
        <v>199</v>
      </c>
      <c r="AU379" s="264" t="s">
        <v>207</v>
      </c>
      <c r="AV379" s="13" t="s">
        <v>85</v>
      </c>
      <c r="AW379" s="13" t="s">
        <v>32</v>
      </c>
      <c r="AX379" s="13" t="s">
        <v>76</v>
      </c>
      <c r="AY379" s="264" t="s">
        <v>190</v>
      </c>
    </row>
    <row r="380" spans="2:51" s="13" customFormat="1" ht="12">
      <c r="B380" s="254"/>
      <c r="C380" s="255"/>
      <c r="D380" s="245" t="s">
        <v>199</v>
      </c>
      <c r="E380" s="256" t="s">
        <v>1</v>
      </c>
      <c r="F380" s="257" t="s">
        <v>522</v>
      </c>
      <c r="G380" s="255"/>
      <c r="H380" s="258">
        <v>5.61</v>
      </c>
      <c r="I380" s="259"/>
      <c r="J380" s="255"/>
      <c r="K380" s="255"/>
      <c r="L380" s="260"/>
      <c r="M380" s="261"/>
      <c r="N380" s="262"/>
      <c r="O380" s="262"/>
      <c r="P380" s="262"/>
      <c r="Q380" s="262"/>
      <c r="R380" s="262"/>
      <c r="S380" s="262"/>
      <c r="T380" s="263"/>
      <c r="AT380" s="264" t="s">
        <v>199</v>
      </c>
      <c r="AU380" s="264" t="s">
        <v>207</v>
      </c>
      <c r="AV380" s="13" t="s">
        <v>85</v>
      </c>
      <c r="AW380" s="13" t="s">
        <v>32</v>
      </c>
      <c r="AX380" s="13" t="s">
        <v>76</v>
      </c>
      <c r="AY380" s="264" t="s">
        <v>190</v>
      </c>
    </row>
    <row r="381" spans="2:51" s="13" customFormat="1" ht="12">
      <c r="B381" s="254"/>
      <c r="C381" s="255"/>
      <c r="D381" s="245" t="s">
        <v>199</v>
      </c>
      <c r="E381" s="256" t="s">
        <v>1</v>
      </c>
      <c r="F381" s="257" t="s">
        <v>523</v>
      </c>
      <c r="G381" s="255"/>
      <c r="H381" s="258">
        <v>5.873</v>
      </c>
      <c r="I381" s="259"/>
      <c r="J381" s="255"/>
      <c r="K381" s="255"/>
      <c r="L381" s="260"/>
      <c r="M381" s="261"/>
      <c r="N381" s="262"/>
      <c r="O381" s="262"/>
      <c r="P381" s="262"/>
      <c r="Q381" s="262"/>
      <c r="R381" s="262"/>
      <c r="S381" s="262"/>
      <c r="T381" s="263"/>
      <c r="AT381" s="264" t="s">
        <v>199</v>
      </c>
      <c r="AU381" s="264" t="s">
        <v>207</v>
      </c>
      <c r="AV381" s="13" t="s">
        <v>85</v>
      </c>
      <c r="AW381" s="13" t="s">
        <v>32</v>
      </c>
      <c r="AX381" s="13" t="s">
        <v>76</v>
      </c>
      <c r="AY381" s="264" t="s">
        <v>190</v>
      </c>
    </row>
    <row r="382" spans="2:65" s="1" customFormat="1" ht="24" customHeight="1">
      <c r="B382" s="37"/>
      <c r="C382" s="230" t="s">
        <v>524</v>
      </c>
      <c r="D382" s="230" t="s">
        <v>192</v>
      </c>
      <c r="E382" s="231" t="s">
        <v>525</v>
      </c>
      <c r="F382" s="232" t="s">
        <v>526</v>
      </c>
      <c r="G382" s="233" t="s">
        <v>255</v>
      </c>
      <c r="H382" s="234">
        <v>23.945</v>
      </c>
      <c r="I382" s="235"/>
      <c r="J382" s="236">
        <f>ROUND(I382*H382,2)</f>
        <v>0</v>
      </c>
      <c r="K382" s="232" t="s">
        <v>196</v>
      </c>
      <c r="L382" s="42"/>
      <c r="M382" s="237" t="s">
        <v>1</v>
      </c>
      <c r="N382" s="238" t="s">
        <v>41</v>
      </c>
      <c r="O382" s="85"/>
      <c r="P382" s="239">
        <f>O382*H382</f>
        <v>0</v>
      </c>
      <c r="Q382" s="239">
        <v>0.00438</v>
      </c>
      <c r="R382" s="239">
        <f>Q382*H382</f>
        <v>0.1048791</v>
      </c>
      <c r="S382" s="239">
        <v>0</v>
      </c>
      <c r="T382" s="240">
        <f>S382*H382</f>
        <v>0</v>
      </c>
      <c r="AR382" s="241" t="s">
        <v>197</v>
      </c>
      <c r="AT382" s="241" t="s">
        <v>192</v>
      </c>
      <c r="AU382" s="241" t="s">
        <v>207</v>
      </c>
      <c r="AY382" s="16" t="s">
        <v>190</v>
      </c>
      <c r="BE382" s="242">
        <f>IF(N382="základní",J382,0)</f>
        <v>0</v>
      </c>
      <c r="BF382" s="242">
        <f>IF(N382="snížená",J382,0)</f>
        <v>0</v>
      </c>
      <c r="BG382" s="242">
        <f>IF(N382="zákl. přenesená",J382,0)</f>
        <v>0</v>
      </c>
      <c r="BH382" s="242">
        <f>IF(N382="sníž. přenesená",J382,0)</f>
        <v>0</v>
      </c>
      <c r="BI382" s="242">
        <f>IF(N382="nulová",J382,0)</f>
        <v>0</v>
      </c>
      <c r="BJ382" s="16" t="s">
        <v>83</v>
      </c>
      <c r="BK382" s="242">
        <f>ROUND(I382*H382,2)</f>
        <v>0</v>
      </c>
      <c r="BL382" s="16" t="s">
        <v>197</v>
      </c>
      <c r="BM382" s="241" t="s">
        <v>527</v>
      </c>
    </row>
    <row r="383" spans="2:65" s="1" customFormat="1" ht="24" customHeight="1">
      <c r="B383" s="37"/>
      <c r="C383" s="230" t="s">
        <v>528</v>
      </c>
      <c r="D383" s="230" t="s">
        <v>192</v>
      </c>
      <c r="E383" s="231" t="s">
        <v>529</v>
      </c>
      <c r="F383" s="232" t="s">
        <v>530</v>
      </c>
      <c r="G383" s="233" t="s">
        <v>255</v>
      </c>
      <c r="H383" s="234">
        <v>19.88</v>
      </c>
      <c r="I383" s="235"/>
      <c r="J383" s="236">
        <f>ROUND(I383*H383,2)</f>
        <v>0</v>
      </c>
      <c r="K383" s="232" t="s">
        <v>196</v>
      </c>
      <c r="L383" s="42"/>
      <c r="M383" s="237" t="s">
        <v>1</v>
      </c>
      <c r="N383" s="238" t="s">
        <v>41</v>
      </c>
      <c r="O383" s="85"/>
      <c r="P383" s="239">
        <f>O383*H383</f>
        <v>0</v>
      </c>
      <c r="Q383" s="239">
        <v>0.00735</v>
      </c>
      <c r="R383" s="239">
        <f>Q383*H383</f>
        <v>0.146118</v>
      </c>
      <c r="S383" s="239">
        <v>0</v>
      </c>
      <c r="T383" s="240">
        <f>S383*H383</f>
        <v>0</v>
      </c>
      <c r="AR383" s="241" t="s">
        <v>197</v>
      </c>
      <c r="AT383" s="241" t="s">
        <v>192</v>
      </c>
      <c r="AU383" s="241" t="s">
        <v>207</v>
      </c>
      <c r="AY383" s="16" t="s">
        <v>190</v>
      </c>
      <c r="BE383" s="242">
        <f>IF(N383="základní",J383,0)</f>
        <v>0</v>
      </c>
      <c r="BF383" s="242">
        <f>IF(N383="snížená",J383,0)</f>
        <v>0</v>
      </c>
      <c r="BG383" s="242">
        <f>IF(N383="zákl. přenesená",J383,0)</f>
        <v>0</v>
      </c>
      <c r="BH383" s="242">
        <f>IF(N383="sníž. přenesená",J383,0)</f>
        <v>0</v>
      </c>
      <c r="BI383" s="242">
        <f>IF(N383="nulová",J383,0)</f>
        <v>0</v>
      </c>
      <c r="BJ383" s="16" t="s">
        <v>83</v>
      </c>
      <c r="BK383" s="242">
        <f>ROUND(I383*H383,2)</f>
        <v>0</v>
      </c>
      <c r="BL383" s="16" t="s">
        <v>197</v>
      </c>
      <c r="BM383" s="241" t="s">
        <v>531</v>
      </c>
    </row>
    <row r="384" spans="2:51" s="12" customFormat="1" ht="12">
      <c r="B384" s="243"/>
      <c r="C384" s="244"/>
      <c r="D384" s="245" t="s">
        <v>199</v>
      </c>
      <c r="E384" s="246" t="s">
        <v>1</v>
      </c>
      <c r="F384" s="247" t="s">
        <v>303</v>
      </c>
      <c r="G384" s="244"/>
      <c r="H384" s="246" t="s">
        <v>1</v>
      </c>
      <c r="I384" s="248"/>
      <c r="J384" s="244"/>
      <c r="K384" s="244"/>
      <c r="L384" s="249"/>
      <c r="M384" s="250"/>
      <c r="N384" s="251"/>
      <c r="O384" s="251"/>
      <c r="P384" s="251"/>
      <c r="Q384" s="251"/>
      <c r="R384" s="251"/>
      <c r="S384" s="251"/>
      <c r="T384" s="252"/>
      <c r="AT384" s="253" t="s">
        <v>199</v>
      </c>
      <c r="AU384" s="253" t="s">
        <v>207</v>
      </c>
      <c r="AV384" s="12" t="s">
        <v>83</v>
      </c>
      <c r="AW384" s="12" t="s">
        <v>32</v>
      </c>
      <c r="AX384" s="12" t="s">
        <v>76</v>
      </c>
      <c r="AY384" s="253" t="s">
        <v>190</v>
      </c>
    </row>
    <row r="385" spans="2:51" s="13" customFormat="1" ht="12">
      <c r="B385" s="254"/>
      <c r="C385" s="255"/>
      <c r="D385" s="245" t="s">
        <v>199</v>
      </c>
      <c r="E385" s="256" t="s">
        <v>1</v>
      </c>
      <c r="F385" s="257" t="s">
        <v>532</v>
      </c>
      <c r="G385" s="255"/>
      <c r="H385" s="258">
        <v>19.88</v>
      </c>
      <c r="I385" s="259"/>
      <c r="J385" s="255"/>
      <c r="K385" s="255"/>
      <c r="L385" s="260"/>
      <c r="M385" s="261"/>
      <c r="N385" s="262"/>
      <c r="O385" s="262"/>
      <c r="P385" s="262"/>
      <c r="Q385" s="262"/>
      <c r="R385" s="262"/>
      <c r="S385" s="262"/>
      <c r="T385" s="263"/>
      <c r="AT385" s="264" t="s">
        <v>199</v>
      </c>
      <c r="AU385" s="264" t="s">
        <v>207</v>
      </c>
      <c r="AV385" s="13" t="s">
        <v>85</v>
      </c>
      <c r="AW385" s="13" t="s">
        <v>32</v>
      </c>
      <c r="AX385" s="13" t="s">
        <v>83</v>
      </c>
      <c r="AY385" s="264" t="s">
        <v>190</v>
      </c>
    </row>
    <row r="386" spans="2:65" s="1" customFormat="1" ht="24" customHeight="1">
      <c r="B386" s="37"/>
      <c r="C386" s="230" t="s">
        <v>533</v>
      </c>
      <c r="D386" s="230" t="s">
        <v>192</v>
      </c>
      <c r="E386" s="231" t="s">
        <v>534</v>
      </c>
      <c r="F386" s="232" t="s">
        <v>535</v>
      </c>
      <c r="G386" s="233" t="s">
        <v>255</v>
      </c>
      <c r="H386" s="234">
        <v>265.043</v>
      </c>
      <c r="I386" s="235"/>
      <c r="J386" s="236">
        <f>ROUND(I386*H386,2)</f>
        <v>0</v>
      </c>
      <c r="K386" s="232" t="s">
        <v>196</v>
      </c>
      <c r="L386" s="42"/>
      <c r="M386" s="237" t="s">
        <v>1</v>
      </c>
      <c r="N386" s="238" t="s">
        <v>41</v>
      </c>
      <c r="O386" s="85"/>
      <c r="P386" s="239">
        <f>O386*H386</f>
        <v>0</v>
      </c>
      <c r="Q386" s="239">
        <v>0.00735</v>
      </c>
      <c r="R386" s="239">
        <f>Q386*H386</f>
        <v>1.94806605</v>
      </c>
      <c r="S386" s="239">
        <v>0</v>
      </c>
      <c r="T386" s="240">
        <f>S386*H386</f>
        <v>0</v>
      </c>
      <c r="AR386" s="241" t="s">
        <v>197</v>
      </c>
      <c r="AT386" s="241" t="s">
        <v>192</v>
      </c>
      <c r="AU386" s="241" t="s">
        <v>207</v>
      </c>
      <c r="AY386" s="16" t="s">
        <v>190</v>
      </c>
      <c r="BE386" s="242">
        <f>IF(N386="základní",J386,0)</f>
        <v>0</v>
      </c>
      <c r="BF386" s="242">
        <f>IF(N386="snížená",J386,0)</f>
        <v>0</v>
      </c>
      <c r="BG386" s="242">
        <f>IF(N386="zákl. přenesená",J386,0)</f>
        <v>0</v>
      </c>
      <c r="BH386" s="242">
        <f>IF(N386="sníž. přenesená",J386,0)</f>
        <v>0</v>
      </c>
      <c r="BI386" s="242">
        <f>IF(N386="nulová",J386,0)</f>
        <v>0</v>
      </c>
      <c r="BJ386" s="16" t="s">
        <v>83</v>
      </c>
      <c r="BK386" s="242">
        <f>ROUND(I386*H386,2)</f>
        <v>0</v>
      </c>
      <c r="BL386" s="16" t="s">
        <v>197</v>
      </c>
      <c r="BM386" s="241" t="s">
        <v>536</v>
      </c>
    </row>
    <row r="387" spans="2:51" s="12" customFormat="1" ht="12">
      <c r="B387" s="243"/>
      <c r="C387" s="244"/>
      <c r="D387" s="245" t="s">
        <v>199</v>
      </c>
      <c r="E387" s="246" t="s">
        <v>1</v>
      </c>
      <c r="F387" s="247" t="s">
        <v>537</v>
      </c>
      <c r="G387" s="244"/>
      <c r="H387" s="246" t="s">
        <v>1</v>
      </c>
      <c r="I387" s="248"/>
      <c r="J387" s="244"/>
      <c r="K387" s="244"/>
      <c r="L387" s="249"/>
      <c r="M387" s="250"/>
      <c r="N387" s="251"/>
      <c r="O387" s="251"/>
      <c r="P387" s="251"/>
      <c r="Q387" s="251"/>
      <c r="R387" s="251"/>
      <c r="S387" s="251"/>
      <c r="T387" s="252"/>
      <c r="AT387" s="253" t="s">
        <v>199</v>
      </c>
      <c r="AU387" s="253" t="s">
        <v>207</v>
      </c>
      <c r="AV387" s="12" t="s">
        <v>83</v>
      </c>
      <c r="AW387" s="12" t="s">
        <v>32</v>
      </c>
      <c r="AX387" s="12" t="s">
        <v>76</v>
      </c>
      <c r="AY387" s="253" t="s">
        <v>190</v>
      </c>
    </row>
    <row r="388" spans="2:51" s="12" customFormat="1" ht="12">
      <c r="B388" s="243"/>
      <c r="C388" s="244"/>
      <c r="D388" s="245" t="s">
        <v>199</v>
      </c>
      <c r="E388" s="246" t="s">
        <v>1</v>
      </c>
      <c r="F388" s="247" t="s">
        <v>298</v>
      </c>
      <c r="G388" s="244"/>
      <c r="H388" s="246" t="s">
        <v>1</v>
      </c>
      <c r="I388" s="248"/>
      <c r="J388" s="244"/>
      <c r="K388" s="244"/>
      <c r="L388" s="249"/>
      <c r="M388" s="250"/>
      <c r="N388" s="251"/>
      <c r="O388" s="251"/>
      <c r="P388" s="251"/>
      <c r="Q388" s="251"/>
      <c r="R388" s="251"/>
      <c r="S388" s="251"/>
      <c r="T388" s="252"/>
      <c r="AT388" s="253" t="s">
        <v>199</v>
      </c>
      <c r="AU388" s="253" t="s">
        <v>207</v>
      </c>
      <c r="AV388" s="12" t="s">
        <v>83</v>
      </c>
      <c r="AW388" s="12" t="s">
        <v>32</v>
      </c>
      <c r="AX388" s="12" t="s">
        <v>76</v>
      </c>
      <c r="AY388" s="253" t="s">
        <v>190</v>
      </c>
    </row>
    <row r="389" spans="2:51" s="13" customFormat="1" ht="12">
      <c r="B389" s="254"/>
      <c r="C389" s="255"/>
      <c r="D389" s="245" t="s">
        <v>199</v>
      </c>
      <c r="E389" s="256" t="s">
        <v>1</v>
      </c>
      <c r="F389" s="257" t="s">
        <v>538</v>
      </c>
      <c r="G389" s="255"/>
      <c r="H389" s="258">
        <v>20.084</v>
      </c>
      <c r="I389" s="259"/>
      <c r="J389" s="255"/>
      <c r="K389" s="255"/>
      <c r="L389" s="260"/>
      <c r="M389" s="261"/>
      <c r="N389" s="262"/>
      <c r="O389" s="262"/>
      <c r="P389" s="262"/>
      <c r="Q389" s="262"/>
      <c r="R389" s="262"/>
      <c r="S389" s="262"/>
      <c r="T389" s="263"/>
      <c r="AT389" s="264" t="s">
        <v>199</v>
      </c>
      <c r="AU389" s="264" t="s">
        <v>207</v>
      </c>
      <c r="AV389" s="13" t="s">
        <v>85</v>
      </c>
      <c r="AW389" s="13" t="s">
        <v>32</v>
      </c>
      <c r="AX389" s="13" t="s">
        <v>76</v>
      </c>
      <c r="AY389" s="264" t="s">
        <v>190</v>
      </c>
    </row>
    <row r="390" spans="2:51" s="13" customFormat="1" ht="12">
      <c r="B390" s="254"/>
      <c r="C390" s="255"/>
      <c r="D390" s="245" t="s">
        <v>199</v>
      </c>
      <c r="E390" s="256" t="s">
        <v>1</v>
      </c>
      <c r="F390" s="257" t="s">
        <v>539</v>
      </c>
      <c r="G390" s="255"/>
      <c r="H390" s="258">
        <v>28.055</v>
      </c>
      <c r="I390" s="259"/>
      <c r="J390" s="255"/>
      <c r="K390" s="255"/>
      <c r="L390" s="260"/>
      <c r="M390" s="261"/>
      <c r="N390" s="262"/>
      <c r="O390" s="262"/>
      <c r="P390" s="262"/>
      <c r="Q390" s="262"/>
      <c r="R390" s="262"/>
      <c r="S390" s="262"/>
      <c r="T390" s="263"/>
      <c r="AT390" s="264" t="s">
        <v>199</v>
      </c>
      <c r="AU390" s="264" t="s">
        <v>207</v>
      </c>
      <c r="AV390" s="13" t="s">
        <v>85</v>
      </c>
      <c r="AW390" s="13" t="s">
        <v>32</v>
      </c>
      <c r="AX390" s="13" t="s">
        <v>76</v>
      </c>
      <c r="AY390" s="264" t="s">
        <v>190</v>
      </c>
    </row>
    <row r="391" spans="2:51" s="13" customFormat="1" ht="12">
      <c r="B391" s="254"/>
      <c r="C391" s="255"/>
      <c r="D391" s="245" t="s">
        <v>199</v>
      </c>
      <c r="E391" s="256" t="s">
        <v>1</v>
      </c>
      <c r="F391" s="257" t="s">
        <v>540</v>
      </c>
      <c r="G391" s="255"/>
      <c r="H391" s="258">
        <v>20.58</v>
      </c>
      <c r="I391" s="259"/>
      <c r="J391" s="255"/>
      <c r="K391" s="255"/>
      <c r="L391" s="260"/>
      <c r="M391" s="261"/>
      <c r="N391" s="262"/>
      <c r="O391" s="262"/>
      <c r="P391" s="262"/>
      <c r="Q391" s="262"/>
      <c r="R391" s="262"/>
      <c r="S391" s="262"/>
      <c r="T391" s="263"/>
      <c r="AT391" s="264" t="s">
        <v>199</v>
      </c>
      <c r="AU391" s="264" t="s">
        <v>207</v>
      </c>
      <c r="AV391" s="13" t="s">
        <v>85</v>
      </c>
      <c r="AW391" s="13" t="s">
        <v>32</v>
      </c>
      <c r="AX391" s="13" t="s">
        <v>76</v>
      </c>
      <c r="AY391" s="264" t="s">
        <v>190</v>
      </c>
    </row>
    <row r="392" spans="2:51" s="13" customFormat="1" ht="12">
      <c r="B392" s="254"/>
      <c r="C392" s="255"/>
      <c r="D392" s="245" t="s">
        <v>199</v>
      </c>
      <c r="E392" s="256" t="s">
        <v>1</v>
      </c>
      <c r="F392" s="257" t="s">
        <v>541</v>
      </c>
      <c r="G392" s="255"/>
      <c r="H392" s="258">
        <v>43.14</v>
      </c>
      <c r="I392" s="259"/>
      <c r="J392" s="255"/>
      <c r="K392" s="255"/>
      <c r="L392" s="260"/>
      <c r="M392" s="261"/>
      <c r="N392" s="262"/>
      <c r="O392" s="262"/>
      <c r="P392" s="262"/>
      <c r="Q392" s="262"/>
      <c r="R392" s="262"/>
      <c r="S392" s="262"/>
      <c r="T392" s="263"/>
      <c r="AT392" s="264" t="s">
        <v>199</v>
      </c>
      <c r="AU392" s="264" t="s">
        <v>207</v>
      </c>
      <c r="AV392" s="13" t="s">
        <v>85</v>
      </c>
      <c r="AW392" s="13" t="s">
        <v>32</v>
      </c>
      <c r="AX392" s="13" t="s">
        <v>76</v>
      </c>
      <c r="AY392" s="264" t="s">
        <v>190</v>
      </c>
    </row>
    <row r="393" spans="2:51" s="13" customFormat="1" ht="12">
      <c r="B393" s="254"/>
      <c r="C393" s="255"/>
      <c r="D393" s="245" t="s">
        <v>199</v>
      </c>
      <c r="E393" s="256" t="s">
        <v>1</v>
      </c>
      <c r="F393" s="257" t="s">
        <v>542</v>
      </c>
      <c r="G393" s="255"/>
      <c r="H393" s="258">
        <v>7.18</v>
      </c>
      <c r="I393" s="259"/>
      <c r="J393" s="255"/>
      <c r="K393" s="255"/>
      <c r="L393" s="260"/>
      <c r="M393" s="261"/>
      <c r="N393" s="262"/>
      <c r="O393" s="262"/>
      <c r="P393" s="262"/>
      <c r="Q393" s="262"/>
      <c r="R393" s="262"/>
      <c r="S393" s="262"/>
      <c r="T393" s="263"/>
      <c r="AT393" s="264" t="s">
        <v>199</v>
      </c>
      <c r="AU393" s="264" t="s">
        <v>207</v>
      </c>
      <c r="AV393" s="13" t="s">
        <v>85</v>
      </c>
      <c r="AW393" s="13" t="s">
        <v>32</v>
      </c>
      <c r="AX393" s="13" t="s">
        <v>76</v>
      </c>
      <c r="AY393" s="264" t="s">
        <v>190</v>
      </c>
    </row>
    <row r="394" spans="2:51" s="13" customFormat="1" ht="12">
      <c r="B394" s="254"/>
      <c r="C394" s="255"/>
      <c r="D394" s="245" t="s">
        <v>199</v>
      </c>
      <c r="E394" s="256" t="s">
        <v>1</v>
      </c>
      <c r="F394" s="257" t="s">
        <v>543</v>
      </c>
      <c r="G394" s="255"/>
      <c r="H394" s="258">
        <v>17.786</v>
      </c>
      <c r="I394" s="259"/>
      <c r="J394" s="255"/>
      <c r="K394" s="255"/>
      <c r="L394" s="260"/>
      <c r="M394" s="261"/>
      <c r="N394" s="262"/>
      <c r="O394" s="262"/>
      <c r="P394" s="262"/>
      <c r="Q394" s="262"/>
      <c r="R394" s="262"/>
      <c r="S394" s="262"/>
      <c r="T394" s="263"/>
      <c r="AT394" s="264" t="s">
        <v>199</v>
      </c>
      <c r="AU394" s="264" t="s">
        <v>207</v>
      </c>
      <c r="AV394" s="13" t="s">
        <v>85</v>
      </c>
      <c r="AW394" s="13" t="s">
        <v>32</v>
      </c>
      <c r="AX394" s="13" t="s">
        <v>76</v>
      </c>
      <c r="AY394" s="264" t="s">
        <v>190</v>
      </c>
    </row>
    <row r="395" spans="2:51" s="13" customFormat="1" ht="12">
      <c r="B395" s="254"/>
      <c r="C395" s="255"/>
      <c r="D395" s="245" t="s">
        <v>199</v>
      </c>
      <c r="E395" s="256" t="s">
        <v>1</v>
      </c>
      <c r="F395" s="257" t="s">
        <v>544</v>
      </c>
      <c r="G395" s="255"/>
      <c r="H395" s="258">
        <v>15.546</v>
      </c>
      <c r="I395" s="259"/>
      <c r="J395" s="255"/>
      <c r="K395" s="255"/>
      <c r="L395" s="260"/>
      <c r="M395" s="261"/>
      <c r="N395" s="262"/>
      <c r="O395" s="262"/>
      <c r="P395" s="262"/>
      <c r="Q395" s="262"/>
      <c r="R395" s="262"/>
      <c r="S395" s="262"/>
      <c r="T395" s="263"/>
      <c r="AT395" s="264" t="s">
        <v>199</v>
      </c>
      <c r="AU395" s="264" t="s">
        <v>207</v>
      </c>
      <c r="AV395" s="13" t="s">
        <v>85</v>
      </c>
      <c r="AW395" s="13" t="s">
        <v>32</v>
      </c>
      <c r="AX395" s="13" t="s">
        <v>76</v>
      </c>
      <c r="AY395" s="264" t="s">
        <v>190</v>
      </c>
    </row>
    <row r="396" spans="2:51" s="13" customFormat="1" ht="12">
      <c r="B396" s="254"/>
      <c r="C396" s="255"/>
      <c r="D396" s="245" t="s">
        <v>199</v>
      </c>
      <c r="E396" s="256" t="s">
        <v>1</v>
      </c>
      <c r="F396" s="257" t="s">
        <v>545</v>
      </c>
      <c r="G396" s="255"/>
      <c r="H396" s="258">
        <v>51.346</v>
      </c>
      <c r="I396" s="259"/>
      <c r="J396" s="255"/>
      <c r="K396" s="255"/>
      <c r="L396" s="260"/>
      <c r="M396" s="261"/>
      <c r="N396" s="262"/>
      <c r="O396" s="262"/>
      <c r="P396" s="262"/>
      <c r="Q396" s="262"/>
      <c r="R396" s="262"/>
      <c r="S396" s="262"/>
      <c r="T396" s="263"/>
      <c r="AT396" s="264" t="s">
        <v>199</v>
      </c>
      <c r="AU396" s="264" t="s">
        <v>207</v>
      </c>
      <c r="AV396" s="13" t="s">
        <v>85</v>
      </c>
      <c r="AW396" s="13" t="s">
        <v>32</v>
      </c>
      <c r="AX396" s="13" t="s">
        <v>76</v>
      </c>
      <c r="AY396" s="264" t="s">
        <v>190</v>
      </c>
    </row>
    <row r="397" spans="2:51" s="13" customFormat="1" ht="12">
      <c r="B397" s="254"/>
      <c r="C397" s="255"/>
      <c r="D397" s="245" t="s">
        <v>199</v>
      </c>
      <c r="E397" s="256" t="s">
        <v>1</v>
      </c>
      <c r="F397" s="257" t="s">
        <v>546</v>
      </c>
      <c r="G397" s="255"/>
      <c r="H397" s="258">
        <v>4.41</v>
      </c>
      <c r="I397" s="259"/>
      <c r="J397" s="255"/>
      <c r="K397" s="255"/>
      <c r="L397" s="260"/>
      <c r="M397" s="261"/>
      <c r="N397" s="262"/>
      <c r="O397" s="262"/>
      <c r="P397" s="262"/>
      <c r="Q397" s="262"/>
      <c r="R397" s="262"/>
      <c r="S397" s="262"/>
      <c r="T397" s="263"/>
      <c r="AT397" s="264" t="s">
        <v>199</v>
      </c>
      <c r="AU397" s="264" t="s">
        <v>207</v>
      </c>
      <c r="AV397" s="13" t="s">
        <v>85</v>
      </c>
      <c r="AW397" s="13" t="s">
        <v>32</v>
      </c>
      <c r="AX397" s="13" t="s">
        <v>76</v>
      </c>
      <c r="AY397" s="264" t="s">
        <v>190</v>
      </c>
    </row>
    <row r="398" spans="2:51" s="13" customFormat="1" ht="12">
      <c r="B398" s="254"/>
      <c r="C398" s="255"/>
      <c r="D398" s="245" t="s">
        <v>199</v>
      </c>
      <c r="E398" s="256" t="s">
        <v>1</v>
      </c>
      <c r="F398" s="257" t="s">
        <v>547</v>
      </c>
      <c r="G398" s="255"/>
      <c r="H398" s="258">
        <v>5.13</v>
      </c>
      <c r="I398" s="259"/>
      <c r="J398" s="255"/>
      <c r="K398" s="255"/>
      <c r="L398" s="260"/>
      <c r="M398" s="261"/>
      <c r="N398" s="262"/>
      <c r="O398" s="262"/>
      <c r="P398" s="262"/>
      <c r="Q398" s="262"/>
      <c r="R398" s="262"/>
      <c r="S398" s="262"/>
      <c r="T398" s="263"/>
      <c r="AT398" s="264" t="s">
        <v>199</v>
      </c>
      <c r="AU398" s="264" t="s">
        <v>207</v>
      </c>
      <c r="AV398" s="13" t="s">
        <v>85</v>
      </c>
      <c r="AW398" s="13" t="s">
        <v>32</v>
      </c>
      <c r="AX398" s="13" t="s">
        <v>76</v>
      </c>
      <c r="AY398" s="264" t="s">
        <v>190</v>
      </c>
    </row>
    <row r="399" spans="2:51" s="12" customFormat="1" ht="12">
      <c r="B399" s="243"/>
      <c r="C399" s="244"/>
      <c r="D399" s="245" t="s">
        <v>199</v>
      </c>
      <c r="E399" s="246" t="s">
        <v>1</v>
      </c>
      <c r="F399" s="247" t="s">
        <v>303</v>
      </c>
      <c r="G399" s="244"/>
      <c r="H399" s="246" t="s">
        <v>1</v>
      </c>
      <c r="I399" s="248"/>
      <c r="J399" s="244"/>
      <c r="K399" s="244"/>
      <c r="L399" s="249"/>
      <c r="M399" s="250"/>
      <c r="N399" s="251"/>
      <c r="O399" s="251"/>
      <c r="P399" s="251"/>
      <c r="Q399" s="251"/>
      <c r="R399" s="251"/>
      <c r="S399" s="251"/>
      <c r="T399" s="252"/>
      <c r="AT399" s="253" t="s">
        <v>199</v>
      </c>
      <c r="AU399" s="253" t="s">
        <v>207</v>
      </c>
      <c r="AV399" s="12" t="s">
        <v>83</v>
      </c>
      <c r="AW399" s="12" t="s">
        <v>32</v>
      </c>
      <c r="AX399" s="12" t="s">
        <v>76</v>
      </c>
      <c r="AY399" s="253" t="s">
        <v>190</v>
      </c>
    </row>
    <row r="400" spans="2:51" s="13" customFormat="1" ht="12">
      <c r="B400" s="254"/>
      <c r="C400" s="255"/>
      <c r="D400" s="245" t="s">
        <v>199</v>
      </c>
      <c r="E400" s="256" t="s">
        <v>1</v>
      </c>
      <c r="F400" s="257" t="s">
        <v>548</v>
      </c>
      <c r="G400" s="255"/>
      <c r="H400" s="258">
        <v>0.55</v>
      </c>
      <c r="I400" s="259"/>
      <c r="J400" s="255"/>
      <c r="K400" s="255"/>
      <c r="L400" s="260"/>
      <c r="M400" s="261"/>
      <c r="N400" s="262"/>
      <c r="O400" s="262"/>
      <c r="P400" s="262"/>
      <c r="Q400" s="262"/>
      <c r="R400" s="262"/>
      <c r="S400" s="262"/>
      <c r="T400" s="263"/>
      <c r="AT400" s="264" t="s">
        <v>199</v>
      </c>
      <c r="AU400" s="264" t="s">
        <v>207</v>
      </c>
      <c r="AV400" s="13" t="s">
        <v>85</v>
      </c>
      <c r="AW400" s="13" t="s">
        <v>32</v>
      </c>
      <c r="AX400" s="13" t="s">
        <v>76</v>
      </c>
      <c r="AY400" s="264" t="s">
        <v>190</v>
      </c>
    </row>
    <row r="401" spans="2:51" s="13" customFormat="1" ht="12">
      <c r="B401" s="254"/>
      <c r="C401" s="255"/>
      <c r="D401" s="245" t="s">
        <v>199</v>
      </c>
      <c r="E401" s="256" t="s">
        <v>1</v>
      </c>
      <c r="F401" s="257" t="s">
        <v>321</v>
      </c>
      <c r="G401" s="255"/>
      <c r="H401" s="258">
        <v>2.5</v>
      </c>
      <c r="I401" s="259"/>
      <c r="J401" s="255"/>
      <c r="K401" s="255"/>
      <c r="L401" s="260"/>
      <c r="M401" s="261"/>
      <c r="N401" s="262"/>
      <c r="O401" s="262"/>
      <c r="P401" s="262"/>
      <c r="Q401" s="262"/>
      <c r="R401" s="262"/>
      <c r="S401" s="262"/>
      <c r="T401" s="263"/>
      <c r="AT401" s="264" t="s">
        <v>199</v>
      </c>
      <c r="AU401" s="264" t="s">
        <v>207</v>
      </c>
      <c r="AV401" s="13" t="s">
        <v>85</v>
      </c>
      <c r="AW401" s="13" t="s">
        <v>32</v>
      </c>
      <c r="AX401" s="13" t="s">
        <v>76</v>
      </c>
      <c r="AY401" s="264" t="s">
        <v>190</v>
      </c>
    </row>
    <row r="402" spans="2:51" s="13" customFormat="1" ht="12">
      <c r="B402" s="254"/>
      <c r="C402" s="255"/>
      <c r="D402" s="245" t="s">
        <v>199</v>
      </c>
      <c r="E402" s="256" t="s">
        <v>1</v>
      </c>
      <c r="F402" s="257" t="s">
        <v>549</v>
      </c>
      <c r="G402" s="255"/>
      <c r="H402" s="258">
        <v>48.736</v>
      </c>
      <c r="I402" s="259"/>
      <c r="J402" s="255"/>
      <c r="K402" s="255"/>
      <c r="L402" s="260"/>
      <c r="M402" s="261"/>
      <c r="N402" s="262"/>
      <c r="O402" s="262"/>
      <c r="P402" s="262"/>
      <c r="Q402" s="262"/>
      <c r="R402" s="262"/>
      <c r="S402" s="262"/>
      <c r="T402" s="263"/>
      <c r="AT402" s="264" t="s">
        <v>199</v>
      </c>
      <c r="AU402" s="264" t="s">
        <v>207</v>
      </c>
      <c r="AV402" s="13" t="s">
        <v>85</v>
      </c>
      <c r="AW402" s="13" t="s">
        <v>32</v>
      </c>
      <c r="AX402" s="13" t="s">
        <v>76</v>
      </c>
      <c r="AY402" s="264" t="s">
        <v>190</v>
      </c>
    </row>
    <row r="403" spans="2:65" s="1" customFormat="1" ht="24" customHeight="1">
      <c r="B403" s="37"/>
      <c r="C403" s="230" t="s">
        <v>550</v>
      </c>
      <c r="D403" s="230" t="s">
        <v>192</v>
      </c>
      <c r="E403" s="231" t="s">
        <v>551</v>
      </c>
      <c r="F403" s="232" t="s">
        <v>552</v>
      </c>
      <c r="G403" s="233" t="s">
        <v>255</v>
      </c>
      <c r="H403" s="234">
        <v>5.13</v>
      </c>
      <c r="I403" s="235"/>
      <c r="J403" s="236">
        <f>ROUND(I403*H403,2)</f>
        <v>0</v>
      </c>
      <c r="K403" s="232" t="s">
        <v>196</v>
      </c>
      <c r="L403" s="42"/>
      <c r="M403" s="237" t="s">
        <v>1</v>
      </c>
      <c r="N403" s="238" t="s">
        <v>41</v>
      </c>
      <c r="O403" s="85"/>
      <c r="P403" s="239">
        <f>O403*H403</f>
        <v>0</v>
      </c>
      <c r="Q403" s="239">
        <v>0.0136</v>
      </c>
      <c r="R403" s="239">
        <f>Q403*H403</f>
        <v>0.069768</v>
      </c>
      <c r="S403" s="239">
        <v>0</v>
      </c>
      <c r="T403" s="240">
        <f>S403*H403</f>
        <v>0</v>
      </c>
      <c r="AR403" s="241" t="s">
        <v>197</v>
      </c>
      <c r="AT403" s="241" t="s">
        <v>192</v>
      </c>
      <c r="AU403" s="241" t="s">
        <v>207</v>
      </c>
      <c r="AY403" s="16" t="s">
        <v>190</v>
      </c>
      <c r="BE403" s="242">
        <f>IF(N403="základní",J403,0)</f>
        <v>0</v>
      </c>
      <c r="BF403" s="242">
        <f>IF(N403="snížená",J403,0)</f>
        <v>0</v>
      </c>
      <c r="BG403" s="242">
        <f>IF(N403="zákl. přenesená",J403,0)</f>
        <v>0</v>
      </c>
      <c r="BH403" s="242">
        <f>IF(N403="sníž. přenesená",J403,0)</f>
        <v>0</v>
      </c>
      <c r="BI403" s="242">
        <f>IF(N403="nulová",J403,0)</f>
        <v>0</v>
      </c>
      <c r="BJ403" s="16" t="s">
        <v>83</v>
      </c>
      <c r="BK403" s="242">
        <f>ROUND(I403*H403,2)</f>
        <v>0</v>
      </c>
      <c r="BL403" s="16" t="s">
        <v>197</v>
      </c>
      <c r="BM403" s="241" t="s">
        <v>553</v>
      </c>
    </row>
    <row r="404" spans="2:51" s="12" customFormat="1" ht="12">
      <c r="B404" s="243"/>
      <c r="C404" s="244"/>
      <c r="D404" s="245" t="s">
        <v>199</v>
      </c>
      <c r="E404" s="246" t="s">
        <v>1</v>
      </c>
      <c r="F404" s="247" t="s">
        <v>537</v>
      </c>
      <c r="G404" s="244"/>
      <c r="H404" s="246" t="s">
        <v>1</v>
      </c>
      <c r="I404" s="248"/>
      <c r="J404" s="244"/>
      <c r="K404" s="244"/>
      <c r="L404" s="249"/>
      <c r="M404" s="250"/>
      <c r="N404" s="251"/>
      <c r="O404" s="251"/>
      <c r="P404" s="251"/>
      <c r="Q404" s="251"/>
      <c r="R404" s="251"/>
      <c r="S404" s="251"/>
      <c r="T404" s="252"/>
      <c r="AT404" s="253" t="s">
        <v>199</v>
      </c>
      <c r="AU404" s="253" t="s">
        <v>207</v>
      </c>
      <c r="AV404" s="12" t="s">
        <v>83</v>
      </c>
      <c r="AW404" s="12" t="s">
        <v>32</v>
      </c>
      <c r="AX404" s="12" t="s">
        <v>76</v>
      </c>
      <c r="AY404" s="253" t="s">
        <v>190</v>
      </c>
    </row>
    <row r="405" spans="2:51" s="12" customFormat="1" ht="12">
      <c r="B405" s="243"/>
      <c r="C405" s="244"/>
      <c r="D405" s="245" t="s">
        <v>199</v>
      </c>
      <c r="E405" s="246" t="s">
        <v>1</v>
      </c>
      <c r="F405" s="247" t="s">
        <v>298</v>
      </c>
      <c r="G405" s="244"/>
      <c r="H405" s="246" t="s">
        <v>1</v>
      </c>
      <c r="I405" s="248"/>
      <c r="J405" s="244"/>
      <c r="K405" s="244"/>
      <c r="L405" s="249"/>
      <c r="M405" s="250"/>
      <c r="N405" s="251"/>
      <c r="O405" s="251"/>
      <c r="P405" s="251"/>
      <c r="Q405" s="251"/>
      <c r="R405" s="251"/>
      <c r="S405" s="251"/>
      <c r="T405" s="252"/>
      <c r="AT405" s="253" t="s">
        <v>199</v>
      </c>
      <c r="AU405" s="253" t="s">
        <v>207</v>
      </c>
      <c r="AV405" s="12" t="s">
        <v>83</v>
      </c>
      <c r="AW405" s="12" t="s">
        <v>32</v>
      </c>
      <c r="AX405" s="12" t="s">
        <v>76</v>
      </c>
      <c r="AY405" s="253" t="s">
        <v>190</v>
      </c>
    </row>
    <row r="406" spans="2:51" s="13" customFormat="1" ht="12">
      <c r="B406" s="254"/>
      <c r="C406" s="255"/>
      <c r="D406" s="245" t="s">
        <v>199</v>
      </c>
      <c r="E406" s="256" t="s">
        <v>1</v>
      </c>
      <c r="F406" s="257" t="s">
        <v>547</v>
      </c>
      <c r="G406" s="255"/>
      <c r="H406" s="258">
        <v>5.13</v>
      </c>
      <c r="I406" s="259"/>
      <c r="J406" s="255"/>
      <c r="K406" s="255"/>
      <c r="L406" s="260"/>
      <c r="M406" s="261"/>
      <c r="N406" s="262"/>
      <c r="O406" s="262"/>
      <c r="P406" s="262"/>
      <c r="Q406" s="262"/>
      <c r="R406" s="262"/>
      <c r="S406" s="262"/>
      <c r="T406" s="263"/>
      <c r="AT406" s="264" t="s">
        <v>199</v>
      </c>
      <c r="AU406" s="264" t="s">
        <v>207</v>
      </c>
      <c r="AV406" s="13" t="s">
        <v>85</v>
      </c>
      <c r="AW406" s="13" t="s">
        <v>32</v>
      </c>
      <c r="AX406" s="13" t="s">
        <v>83</v>
      </c>
      <c r="AY406" s="264" t="s">
        <v>190</v>
      </c>
    </row>
    <row r="407" spans="2:65" s="1" customFormat="1" ht="24" customHeight="1">
      <c r="B407" s="37"/>
      <c r="C407" s="230" t="s">
        <v>554</v>
      </c>
      <c r="D407" s="230" t="s">
        <v>192</v>
      </c>
      <c r="E407" s="231" t="s">
        <v>555</v>
      </c>
      <c r="F407" s="232" t="s">
        <v>556</v>
      </c>
      <c r="G407" s="233" t="s">
        <v>255</v>
      </c>
      <c r="H407" s="234">
        <v>19.88</v>
      </c>
      <c r="I407" s="235"/>
      <c r="J407" s="236">
        <f>ROUND(I407*H407,2)</f>
        <v>0</v>
      </c>
      <c r="K407" s="232" t="s">
        <v>196</v>
      </c>
      <c r="L407" s="42"/>
      <c r="M407" s="237" t="s">
        <v>1</v>
      </c>
      <c r="N407" s="238" t="s">
        <v>41</v>
      </c>
      <c r="O407" s="85"/>
      <c r="P407" s="239">
        <f>O407*H407</f>
        <v>0</v>
      </c>
      <c r="Q407" s="239">
        <v>0.01628</v>
      </c>
      <c r="R407" s="239">
        <f>Q407*H407</f>
        <v>0.32364639999999995</v>
      </c>
      <c r="S407" s="239">
        <v>0</v>
      </c>
      <c r="T407" s="240">
        <f>S407*H407</f>
        <v>0</v>
      </c>
      <c r="AR407" s="241" t="s">
        <v>197</v>
      </c>
      <c r="AT407" s="241" t="s">
        <v>192</v>
      </c>
      <c r="AU407" s="241" t="s">
        <v>207</v>
      </c>
      <c r="AY407" s="16" t="s">
        <v>190</v>
      </c>
      <c r="BE407" s="242">
        <f>IF(N407="základní",J407,0)</f>
        <v>0</v>
      </c>
      <c r="BF407" s="242">
        <f>IF(N407="snížená",J407,0)</f>
        <v>0</v>
      </c>
      <c r="BG407" s="242">
        <f>IF(N407="zákl. přenesená",J407,0)</f>
        <v>0</v>
      </c>
      <c r="BH407" s="242">
        <f>IF(N407="sníž. přenesená",J407,0)</f>
        <v>0</v>
      </c>
      <c r="BI407" s="242">
        <f>IF(N407="nulová",J407,0)</f>
        <v>0</v>
      </c>
      <c r="BJ407" s="16" t="s">
        <v>83</v>
      </c>
      <c r="BK407" s="242">
        <f>ROUND(I407*H407,2)</f>
        <v>0</v>
      </c>
      <c r="BL407" s="16" t="s">
        <v>197</v>
      </c>
      <c r="BM407" s="241" t="s">
        <v>557</v>
      </c>
    </row>
    <row r="408" spans="2:51" s="12" customFormat="1" ht="12">
      <c r="B408" s="243"/>
      <c r="C408" s="244"/>
      <c r="D408" s="245" t="s">
        <v>199</v>
      </c>
      <c r="E408" s="246" t="s">
        <v>1</v>
      </c>
      <c r="F408" s="247" t="s">
        <v>303</v>
      </c>
      <c r="G408" s="244"/>
      <c r="H408" s="246" t="s">
        <v>1</v>
      </c>
      <c r="I408" s="248"/>
      <c r="J408" s="244"/>
      <c r="K408" s="244"/>
      <c r="L408" s="249"/>
      <c r="M408" s="250"/>
      <c r="N408" s="251"/>
      <c r="O408" s="251"/>
      <c r="P408" s="251"/>
      <c r="Q408" s="251"/>
      <c r="R408" s="251"/>
      <c r="S408" s="251"/>
      <c r="T408" s="252"/>
      <c r="AT408" s="253" t="s">
        <v>199</v>
      </c>
      <c r="AU408" s="253" t="s">
        <v>207</v>
      </c>
      <c r="AV408" s="12" t="s">
        <v>83</v>
      </c>
      <c r="AW408" s="12" t="s">
        <v>32</v>
      </c>
      <c r="AX408" s="12" t="s">
        <v>76</v>
      </c>
      <c r="AY408" s="253" t="s">
        <v>190</v>
      </c>
    </row>
    <row r="409" spans="2:51" s="13" customFormat="1" ht="12">
      <c r="B409" s="254"/>
      <c r="C409" s="255"/>
      <c r="D409" s="245" t="s">
        <v>199</v>
      </c>
      <c r="E409" s="256" t="s">
        <v>1</v>
      </c>
      <c r="F409" s="257" t="s">
        <v>532</v>
      </c>
      <c r="G409" s="255"/>
      <c r="H409" s="258">
        <v>19.88</v>
      </c>
      <c r="I409" s="259"/>
      <c r="J409" s="255"/>
      <c r="K409" s="255"/>
      <c r="L409" s="260"/>
      <c r="M409" s="261"/>
      <c r="N409" s="262"/>
      <c r="O409" s="262"/>
      <c r="P409" s="262"/>
      <c r="Q409" s="262"/>
      <c r="R409" s="262"/>
      <c r="S409" s="262"/>
      <c r="T409" s="263"/>
      <c r="AT409" s="264" t="s">
        <v>199</v>
      </c>
      <c r="AU409" s="264" t="s">
        <v>207</v>
      </c>
      <c r="AV409" s="13" t="s">
        <v>85</v>
      </c>
      <c r="AW409" s="13" t="s">
        <v>32</v>
      </c>
      <c r="AX409" s="13" t="s">
        <v>83</v>
      </c>
      <c r="AY409" s="264" t="s">
        <v>190</v>
      </c>
    </row>
    <row r="410" spans="2:65" s="1" customFormat="1" ht="24" customHeight="1">
      <c r="B410" s="37"/>
      <c r="C410" s="230" t="s">
        <v>558</v>
      </c>
      <c r="D410" s="230" t="s">
        <v>192</v>
      </c>
      <c r="E410" s="231" t="s">
        <v>559</v>
      </c>
      <c r="F410" s="232" t="s">
        <v>560</v>
      </c>
      <c r="G410" s="233" t="s">
        <v>255</v>
      </c>
      <c r="H410" s="234">
        <v>259.913</v>
      </c>
      <c r="I410" s="235"/>
      <c r="J410" s="236">
        <f>ROUND(I410*H410,2)</f>
        <v>0</v>
      </c>
      <c r="K410" s="232" t="s">
        <v>196</v>
      </c>
      <c r="L410" s="42"/>
      <c r="M410" s="237" t="s">
        <v>1</v>
      </c>
      <c r="N410" s="238" t="s">
        <v>41</v>
      </c>
      <c r="O410" s="85"/>
      <c r="P410" s="239">
        <f>O410*H410</f>
        <v>0</v>
      </c>
      <c r="Q410" s="239">
        <v>0.01628</v>
      </c>
      <c r="R410" s="239">
        <f>Q410*H410</f>
        <v>4.23138364</v>
      </c>
      <c r="S410" s="239">
        <v>0</v>
      </c>
      <c r="T410" s="240">
        <f>S410*H410</f>
        <v>0</v>
      </c>
      <c r="AR410" s="241" t="s">
        <v>197</v>
      </c>
      <c r="AT410" s="241" t="s">
        <v>192</v>
      </c>
      <c r="AU410" s="241" t="s">
        <v>207</v>
      </c>
      <c r="AY410" s="16" t="s">
        <v>190</v>
      </c>
      <c r="BE410" s="242">
        <f>IF(N410="základní",J410,0)</f>
        <v>0</v>
      </c>
      <c r="BF410" s="242">
        <f>IF(N410="snížená",J410,0)</f>
        <v>0</v>
      </c>
      <c r="BG410" s="242">
        <f>IF(N410="zákl. přenesená",J410,0)</f>
        <v>0</v>
      </c>
      <c r="BH410" s="242">
        <f>IF(N410="sníž. přenesená",J410,0)</f>
        <v>0</v>
      </c>
      <c r="BI410" s="242">
        <f>IF(N410="nulová",J410,0)</f>
        <v>0</v>
      </c>
      <c r="BJ410" s="16" t="s">
        <v>83</v>
      </c>
      <c r="BK410" s="242">
        <f>ROUND(I410*H410,2)</f>
        <v>0</v>
      </c>
      <c r="BL410" s="16" t="s">
        <v>197</v>
      </c>
      <c r="BM410" s="241" t="s">
        <v>561</v>
      </c>
    </row>
    <row r="411" spans="2:51" s="12" customFormat="1" ht="12">
      <c r="B411" s="243"/>
      <c r="C411" s="244"/>
      <c r="D411" s="245" t="s">
        <v>199</v>
      </c>
      <c r="E411" s="246" t="s">
        <v>1</v>
      </c>
      <c r="F411" s="247" t="s">
        <v>537</v>
      </c>
      <c r="G411" s="244"/>
      <c r="H411" s="246" t="s">
        <v>1</v>
      </c>
      <c r="I411" s="248"/>
      <c r="J411" s="244"/>
      <c r="K411" s="244"/>
      <c r="L411" s="249"/>
      <c r="M411" s="250"/>
      <c r="N411" s="251"/>
      <c r="O411" s="251"/>
      <c r="P411" s="251"/>
      <c r="Q411" s="251"/>
      <c r="R411" s="251"/>
      <c r="S411" s="251"/>
      <c r="T411" s="252"/>
      <c r="AT411" s="253" t="s">
        <v>199</v>
      </c>
      <c r="AU411" s="253" t="s">
        <v>207</v>
      </c>
      <c r="AV411" s="12" t="s">
        <v>83</v>
      </c>
      <c r="AW411" s="12" t="s">
        <v>32</v>
      </c>
      <c r="AX411" s="12" t="s">
        <v>76</v>
      </c>
      <c r="AY411" s="253" t="s">
        <v>190</v>
      </c>
    </row>
    <row r="412" spans="2:51" s="12" customFormat="1" ht="12">
      <c r="B412" s="243"/>
      <c r="C412" s="244"/>
      <c r="D412" s="245" t="s">
        <v>199</v>
      </c>
      <c r="E412" s="246" t="s">
        <v>1</v>
      </c>
      <c r="F412" s="247" t="s">
        <v>298</v>
      </c>
      <c r="G412" s="244"/>
      <c r="H412" s="246" t="s">
        <v>1</v>
      </c>
      <c r="I412" s="248"/>
      <c r="J412" s="244"/>
      <c r="K412" s="244"/>
      <c r="L412" s="249"/>
      <c r="M412" s="250"/>
      <c r="N412" s="251"/>
      <c r="O412" s="251"/>
      <c r="P412" s="251"/>
      <c r="Q412" s="251"/>
      <c r="R412" s="251"/>
      <c r="S412" s="251"/>
      <c r="T412" s="252"/>
      <c r="AT412" s="253" t="s">
        <v>199</v>
      </c>
      <c r="AU412" s="253" t="s">
        <v>207</v>
      </c>
      <c r="AV412" s="12" t="s">
        <v>83</v>
      </c>
      <c r="AW412" s="12" t="s">
        <v>32</v>
      </c>
      <c r="AX412" s="12" t="s">
        <v>76</v>
      </c>
      <c r="AY412" s="253" t="s">
        <v>190</v>
      </c>
    </row>
    <row r="413" spans="2:51" s="13" customFormat="1" ht="12">
      <c r="B413" s="254"/>
      <c r="C413" s="255"/>
      <c r="D413" s="245" t="s">
        <v>199</v>
      </c>
      <c r="E413" s="256" t="s">
        <v>1</v>
      </c>
      <c r="F413" s="257" t="s">
        <v>538</v>
      </c>
      <c r="G413" s="255"/>
      <c r="H413" s="258">
        <v>20.084</v>
      </c>
      <c r="I413" s="259"/>
      <c r="J413" s="255"/>
      <c r="K413" s="255"/>
      <c r="L413" s="260"/>
      <c r="M413" s="261"/>
      <c r="N413" s="262"/>
      <c r="O413" s="262"/>
      <c r="P413" s="262"/>
      <c r="Q413" s="262"/>
      <c r="R413" s="262"/>
      <c r="S413" s="262"/>
      <c r="T413" s="263"/>
      <c r="AT413" s="264" t="s">
        <v>199</v>
      </c>
      <c r="AU413" s="264" t="s">
        <v>207</v>
      </c>
      <c r="AV413" s="13" t="s">
        <v>85</v>
      </c>
      <c r="AW413" s="13" t="s">
        <v>32</v>
      </c>
      <c r="AX413" s="13" t="s">
        <v>76</v>
      </c>
      <c r="AY413" s="264" t="s">
        <v>190</v>
      </c>
    </row>
    <row r="414" spans="2:51" s="13" customFormat="1" ht="12">
      <c r="B414" s="254"/>
      <c r="C414" s="255"/>
      <c r="D414" s="245" t="s">
        <v>199</v>
      </c>
      <c r="E414" s="256" t="s">
        <v>1</v>
      </c>
      <c r="F414" s="257" t="s">
        <v>539</v>
      </c>
      <c r="G414" s="255"/>
      <c r="H414" s="258">
        <v>28.055</v>
      </c>
      <c r="I414" s="259"/>
      <c r="J414" s="255"/>
      <c r="K414" s="255"/>
      <c r="L414" s="260"/>
      <c r="M414" s="261"/>
      <c r="N414" s="262"/>
      <c r="O414" s="262"/>
      <c r="P414" s="262"/>
      <c r="Q414" s="262"/>
      <c r="R414" s="262"/>
      <c r="S414" s="262"/>
      <c r="T414" s="263"/>
      <c r="AT414" s="264" t="s">
        <v>199</v>
      </c>
      <c r="AU414" s="264" t="s">
        <v>207</v>
      </c>
      <c r="AV414" s="13" t="s">
        <v>85</v>
      </c>
      <c r="AW414" s="13" t="s">
        <v>32</v>
      </c>
      <c r="AX414" s="13" t="s">
        <v>76</v>
      </c>
      <c r="AY414" s="264" t="s">
        <v>190</v>
      </c>
    </row>
    <row r="415" spans="2:51" s="13" customFormat="1" ht="12">
      <c r="B415" s="254"/>
      <c r="C415" s="255"/>
      <c r="D415" s="245" t="s">
        <v>199</v>
      </c>
      <c r="E415" s="256" t="s">
        <v>1</v>
      </c>
      <c r="F415" s="257" t="s">
        <v>540</v>
      </c>
      <c r="G415" s="255"/>
      <c r="H415" s="258">
        <v>20.58</v>
      </c>
      <c r="I415" s="259"/>
      <c r="J415" s="255"/>
      <c r="K415" s="255"/>
      <c r="L415" s="260"/>
      <c r="M415" s="261"/>
      <c r="N415" s="262"/>
      <c r="O415" s="262"/>
      <c r="P415" s="262"/>
      <c r="Q415" s="262"/>
      <c r="R415" s="262"/>
      <c r="S415" s="262"/>
      <c r="T415" s="263"/>
      <c r="AT415" s="264" t="s">
        <v>199</v>
      </c>
      <c r="AU415" s="264" t="s">
        <v>207</v>
      </c>
      <c r="AV415" s="13" t="s">
        <v>85</v>
      </c>
      <c r="AW415" s="13" t="s">
        <v>32</v>
      </c>
      <c r="AX415" s="13" t="s">
        <v>76</v>
      </c>
      <c r="AY415" s="264" t="s">
        <v>190</v>
      </c>
    </row>
    <row r="416" spans="2:51" s="13" customFormat="1" ht="12">
      <c r="B416" s="254"/>
      <c r="C416" s="255"/>
      <c r="D416" s="245" t="s">
        <v>199</v>
      </c>
      <c r="E416" s="256" t="s">
        <v>1</v>
      </c>
      <c r="F416" s="257" t="s">
        <v>541</v>
      </c>
      <c r="G416" s="255"/>
      <c r="H416" s="258">
        <v>43.14</v>
      </c>
      <c r="I416" s="259"/>
      <c r="J416" s="255"/>
      <c r="K416" s="255"/>
      <c r="L416" s="260"/>
      <c r="M416" s="261"/>
      <c r="N416" s="262"/>
      <c r="O416" s="262"/>
      <c r="P416" s="262"/>
      <c r="Q416" s="262"/>
      <c r="R416" s="262"/>
      <c r="S416" s="262"/>
      <c r="T416" s="263"/>
      <c r="AT416" s="264" t="s">
        <v>199</v>
      </c>
      <c r="AU416" s="264" t="s">
        <v>207</v>
      </c>
      <c r="AV416" s="13" t="s">
        <v>85</v>
      </c>
      <c r="AW416" s="13" t="s">
        <v>32</v>
      </c>
      <c r="AX416" s="13" t="s">
        <v>76</v>
      </c>
      <c r="AY416" s="264" t="s">
        <v>190</v>
      </c>
    </row>
    <row r="417" spans="2:51" s="13" customFormat="1" ht="12">
      <c r="B417" s="254"/>
      <c r="C417" s="255"/>
      <c r="D417" s="245" t="s">
        <v>199</v>
      </c>
      <c r="E417" s="256" t="s">
        <v>1</v>
      </c>
      <c r="F417" s="257" t="s">
        <v>542</v>
      </c>
      <c r="G417" s="255"/>
      <c r="H417" s="258">
        <v>7.18</v>
      </c>
      <c r="I417" s="259"/>
      <c r="J417" s="255"/>
      <c r="K417" s="255"/>
      <c r="L417" s="260"/>
      <c r="M417" s="261"/>
      <c r="N417" s="262"/>
      <c r="O417" s="262"/>
      <c r="P417" s="262"/>
      <c r="Q417" s="262"/>
      <c r="R417" s="262"/>
      <c r="S417" s="262"/>
      <c r="T417" s="263"/>
      <c r="AT417" s="264" t="s">
        <v>199</v>
      </c>
      <c r="AU417" s="264" t="s">
        <v>207</v>
      </c>
      <c r="AV417" s="13" t="s">
        <v>85</v>
      </c>
      <c r="AW417" s="13" t="s">
        <v>32</v>
      </c>
      <c r="AX417" s="13" t="s">
        <v>76</v>
      </c>
      <c r="AY417" s="264" t="s">
        <v>190</v>
      </c>
    </row>
    <row r="418" spans="2:51" s="13" customFormat="1" ht="12">
      <c r="B418" s="254"/>
      <c r="C418" s="255"/>
      <c r="D418" s="245" t="s">
        <v>199</v>
      </c>
      <c r="E418" s="256" t="s">
        <v>1</v>
      </c>
      <c r="F418" s="257" t="s">
        <v>543</v>
      </c>
      <c r="G418" s="255"/>
      <c r="H418" s="258">
        <v>17.786</v>
      </c>
      <c r="I418" s="259"/>
      <c r="J418" s="255"/>
      <c r="K418" s="255"/>
      <c r="L418" s="260"/>
      <c r="M418" s="261"/>
      <c r="N418" s="262"/>
      <c r="O418" s="262"/>
      <c r="P418" s="262"/>
      <c r="Q418" s="262"/>
      <c r="R418" s="262"/>
      <c r="S418" s="262"/>
      <c r="T418" s="263"/>
      <c r="AT418" s="264" t="s">
        <v>199</v>
      </c>
      <c r="AU418" s="264" t="s">
        <v>207</v>
      </c>
      <c r="AV418" s="13" t="s">
        <v>85</v>
      </c>
      <c r="AW418" s="13" t="s">
        <v>32</v>
      </c>
      <c r="AX418" s="13" t="s">
        <v>76</v>
      </c>
      <c r="AY418" s="264" t="s">
        <v>190</v>
      </c>
    </row>
    <row r="419" spans="2:51" s="13" customFormat="1" ht="12">
      <c r="B419" s="254"/>
      <c r="C419" s="255"/>
      <c r="D419" s="245" t="s">
        <v>199</v>
      </c>
      <c r="E419" s="256" t="s">
        <v>1</v>
      </c>
      <c r="F419" s="257" t="s">
        <v>544</v>
      </c>
      <c r="G419" s="255"/>
      <c r="H419" s="258">
        <v>15.546</v>
      </c>
      <c r="I419" s="259"/>
      <c r="J419" s="255"/>
      <c r="K419" s="255"/>
      <c r="L419" s="260"/>
      <c r="M419" s="261"/>
      <c r="N419" s="262"/>
      <c r="O419" s="262"/>
      <c r="P419" s="262"/>
      <c r="Q419" s="262"/>
      <c r="R419" s="262"/>
      <c r="S419" s="262"/>
      <c r="T419" s="263"/>
      <c r="AT419" s="264" t="s">
        <v>199</v>
      </c>
      <c r="AU419" s="264" t="s">
        <v>207</v>
      </c>
      <c r="AV419" s="13" t="s">
        <v>85</v>
      </c>
      <c r="AW419" s="13" t="s">
        <v>32</v>
      </c>
      <c r="AX419" s="13" t="s">
        <v>76</v>
      </c>
      <c r="AY419" s="264" t="s">
        <v>190</v>
      </c>
    </row>
    <row r="420" spans="2:51" s="13" customFormat="1" ht="12">
      <c r="B420" s="254"/>
      <c r="C420" s="255"/>
      <c r="D420" s="245" t="s">
        <v>199</v>
      </c>
      <c r="E420" s="256" t="s">
        <v>1</v>
      </c>
      <c r="F420" s="257" t="s">
        <v>545</v>
      </c>
      <c r="G420" s="255"/>
      <c r="H420" s="258">
        <v>51.346</v>
      </c>
      <c r="I420" s="259"/>
      <c r="J420" s="255"/>
      <c r="K420" s="255"/>
      <c r="L420" s="260"/>
      <c r="M420" s="261"/>
      <c r="N420" s="262"/>
      <c r="O420" s="262"/>
      <c r="P420" s="262"/>
      <c r="Q420" s="262"/>
      <c r="R420" s="262"/>
      <c r="S420" s="262"/>
      <c r="T420" s="263"/>
      <c r="AT420" s="264" t="s">
        <v>199</v>
      </c>
      <c r="AU420" s="264" t="s">
        <v>207</v>
      </c>
      <c r="AV420" s="13" t="s">
        <v>85</v>
      </c>
      <c r="AW420" s="13" t="s">
        <v>32</v>
      </c>
      <c r="AX420" s="13" t="s">
        <v>76</v>
      </c>
      <c r="AY420" s="264" t="s">
        <v>190</v>
      </c>
    </row>
    <row r="421" spans="2:51" s="13" customFormat="1" ht="12">
      <c r="B421" s="254"/>
      <c r="C421" s="255"/>
      <c r="D421" s="245" t="s">
        <v>199</v>
      </c>
      <c r="E421" s="256" t="s">
        <v>1</v>
      </c>
      <c r="F421" s="257" t="s">
        <v>546</v>
      </c>
      <c r="G421" s="255"/>
      <c r="H421" s="258">
        <v>4.41</v>
      </c>
      <c r="I421" s="259"/>
      <c r="J421" s="255"/>
      <c r="K421" s="255"/>
      <c r="L421" s="260"/>
      <c r="M421" s="261"/>
      <c r="N421" s="262"/>
      <c r="O421" s="262"/>
      <c r="P421" s="262"/>
      <c r="Q421" s="262"/>
      <c r="R421" s="262"/>
      <c r="S421" s="262"/>
      <c r="T421" s="263"/>
      <c r="AT421" s="264" t="s">
        <v>199</v>
      </c>
      <c r="AU421" s="264" t="s">
        <v>207</v>
      </c>
      <c r="AV421" s="13" t="s">
        <v>85</v>
      </c>
      <c r="AW421" s="13" t="s">
        <v>32</v>
      </c>
      <c r="AX421" s="13" t="s">
        <v>76</v>
      </c>
      <c r="AY421" s="264" t="s">
        <v>190</v>
      </c>
    </row>
    <row r="422" spans="2:51" s="12" customFormat="1" ht="12">
      <c r="B422" s="243"/>
      <c r="C422" s="244"/>
      <c r="D422" s="245" t="s">
        <v>199</v>
      </c>
      <c r="E422" s="246" t="s">
        <v>1</v>
      </c>
      <c r="F422" s="247" t="s">
        <v>303</v>
      </c>
      <c r="G422" s="244"/>
      <c r="H422" s="246" t="s">
        <v>1</v>
      </c>
      <c r="I422" s="248"/>
      <c r="J422" s="244"/>
      <c r="K422" s="244"/>
      <c r="L422" s="249"/>
      <c r="M422" s="250"/>
      <c r="N422" s="251"/>
      <c r="O422" s="251"/>
      <c r="P422" s="251"/>
      <c r="Q422" s="251"/>
      <c r="R422" s="251"/>
      <c r="S422" s="251"/>
      <c r="T422" s="252"/>
      <c r="AT422" s="253" t="s">
        <v>199</v>
      </c>
      <c r="AU422" s="253" t="s">
        <v>207</v>
      </c>
      <c r="AV422" s="12" t="s">
        <v>83</v>
      </c>
      <c r="AW422" s="12" t="s">
        <v>32</v>
      </c>
      <c r="AX422" s="12" t="s">
        <v>76</v>
      </c>
      <c r="AY422" s="253" t="s">
        <v>190</v>
      </c>
    </row>
    <row r="423" spans="2:51" s="13" customFormat="1" ht="12">
      <c r="B423" s="254"/>
      <c r="C423" s="255"/>
      <c r="D423" s="245" t="s">
        <v>199</v>
      </c>
      <c r="E423" s="256" t="s">
        <v>1</v>
      </c>
      <c r="F423" s="257" t="s">
        <v>548</v>
      </c>
      <c r="G423" s="255"/>
      <c r="H423" s="258">
        <v>0.55</v>
      </c>
      <c r="I423" s="259"/>
      <c r="J423" s="255"/>
      <c r="K423" s="255"/>
      <c r="L423" s="260"/>
      <c r="M423" s="261"/>
      <c r="N423" s="262"/>
      <c r="O423" s="262"/>
      <c r="P423" s="262"/>
      <c r="Q423" s="262"/>
      <c r="R423" s="262"/>
      <c r="S423" s="262"/>
      <c r="T423" s="263"/>
      <c r="AT423" s="264" t="s">
        <v>199</v>
      </c>
      <c r="AU423" s="264" t="s">
        <v>207</v>
      </c>
      <c r="AV423" s="13" t="s">
        <v>85</v>
      </c>
      <c r="AW423" s="13" t="s">
        <v>32</v>
      </c>
      <c r="AX423" s="13" t="s">
        <v>76</v>
      </c>
      <c r="AY423" s="264" t="s">
        <v>190</v>
      </c>
    </row>
    <row r="424" spans="2:51" s="13" customFormat="1" ht="12">
      <c r="B424" s="254"/>
      <c r="C424" s="255"/>
      <c r="D424" s="245" t="s">
        <v>199</v>
      </c>
      <c r="E424" s="256" t="s">
        <v>1</v>
      </c>
      <c r="F424" s="257" t="s">
        <v>321</v>
      </c>
      <c r="G424" s="255"/>
      <c r="H424" s="258">
        <v>2.5</v>
      </c>
      <c r="I424" s="259"/>
      <c r="J424" s="255"/>
      <c r="K424" s="255"/>
      <c r="L424" s="260"/>
      <c r="M424" s="261"/>
      <c r="N424" s="262"/>
      <c r="O424" s="262"/>
      <c r="P424" s="262"/>
      <c r="Q424" s="262"/>
      <c r="R424" s="262"/>
      <c r="S424" s="262"/>
      <c r="T424" s="263"/>
      <c r="AT424" s="264" t="s">
        <v>199</v>
      </c>
      <c r="AU424" s="264" t="s">
        <v>207</v>
      </c>
      <c r="AV424" s="13" t="s">
        <v>85</v>
      </c>
      <c r="AW424" s="13" t="s">
        <v>32</v>
      </c>
      <c r="AX424" s="13" t="s">
        <v>76</v>
      </c>
      <c r="AY424" s="264" t="s">
        <v>190</v>
      </c>
    </row>
    <row r="425" spans="2:51" s="13" customFormat="1" ht="12">
      <c r="B425" s="254"/>
      <c r="C425" s="255"/>
      <c r="D425" s="245" t="s">
        <v>199</v>
      </c>
      <c r="E425" s="256" t="s">
        <v>1</v>
      </c>
      <c r="F425" s="257" t="s">
        <v>549</v>
      </c>
      <c r="G425" s="255"/>
      <c r="H425" s="258">
        <v>48.736</v>
      </c>
      <c r="I425" s="259"/>
      <c r="J425" s="255"/>
      <c r="K425" s="255"/>
      <c r="L425" s="260"/>
      <c r="M425" s="261"/>
      <c r="N425" s="262"/>
      <c r="O425" s="262"/>
      <c r="P425" s="262"/>
      <c r="Q425" s="262"/>
      <c r="R425" s="262"/>
      <c r="S425" s="262"/>
      <c r="T425" s="263"/>
      <c r="AT425" s="264" t="s">
        <v>199</v>
      </c>
      <c r="AU425" s="264" t="s">
        <v>207</v>
      </c>
      <c r="AV425" s="13" t="s">
        <v>85</v>
      </c>
      <c r="AW425" s="13" t="s">
        <v>32</v>
      </c>
      <c r="AX425" s="13" t="s">
        <v>76</v>
      </c>
      <c r="AY425" s="264" t="s">
        <v>190</v>
      </c>
    </row>
    <row r="426" spans="2:65" s="1" customFormat="1" ht="24" customHeight="1">
      <c r="B426" s="37"/>
      <c r="C426" s="230" t="s">
        <v>562</v>
      </c>
      <c r="D426" s="230" t="s">
        <v>192</v>
      </c>
      <c r="E426" s="231" t="s">
        <v>563</v>
      </c>
      <c r="F426" s="232" t="s">
        <v>564</v>
      </c>
      <c r="G426" s="233" t="s">
        <v>255</v>
      </c>
      <c r="H426" s="234">
        <v>60.074</v>
      </c>
      <c r="I426" s="235"/>
      <c r="J426" s="236">
        <f>ROUND(I426*H426,2)</f>
        <v>0</v>
      </c>
      <c r="K426" s="232" t="s">
        <v>196</v>
      </c>
      <c r="L426" s="42"/>
      <c r="M426" s="237" t="s">
        <v>1</v>
      </c>
      <c r="N426" s="238" t="s">
        <v>41</v>
      </c>
      <c r="O426" s="85"/>
      <c r="P426" s="239">
        <f>O426*H426</f>
        <v>0</v>
      </c>
      <c r="Q426" s="239">
        <v>0</v>
      </c>
      <c r="R426" s="239">
        <f>Q426*H426</f>
        <v>0</v>
      </c>
      <c r="S426" s="239">
        <v>0</v>
      </c>
      <c r="T426" s="240">
        <f>S426*H426</f>
        <v>0</v>
      </c>
      <c r="AR426" s="241" t="s">
        <v>197</v>
      </c>
      <c r="AT426" s="241" t="s">
        <v>192</v>
      </c>
      <c r="AU426" s="241" t="s">
        <v>207</v>
      </c>
      <c r="AY426" s="16" t="s">
        <v>190</v>
      </c>
      <c r="BE426" s="242">
        <f>IF(N426="základní",J426,0)</f>
        <v>0</v>
      </c>
      <c r="BF426" s="242">
        <f>IF(N426="snížená",J426,0)</f>
        <v>0</v>
      </c>
      <c r="BG426" s="242">
        <f>IF(N426="zákl. přenesená",J426,0)</f>
        <v>0</v>
      </c>
      <c r="BH426" s="242">
        <f>IF(N426="sníž. přenesená",J426,0)</f>
        <v>0</v>
      </c>
      <c r="BI426" s="242">
        <f>IF(N426="nulová",J426,0)</f>
        <v>0</v>
      </c>
      <c r="BJ426" s="16" t="s">
        <v>83</v>
      </c>
      <c r="BK426" s="242">
        <f>ROUND(I426*H426,2)</f>
        <v>0</v>
      </c>
      <c r="BL426" s="16" t="s">
        <v>197</v>
      </c>
      <c r="BM426" s="241" t="s">
        <v>565</v>
      </c>
    </row>
    <row r="427" spans="2:51" s="12" customFormat="1" ht="12">
      <c r="B427" s="243"/>
      <c r="C427" s="244"/>
      <c r="D427" s="245" t="s">
        <v>199</v>
      </c>
      <c r="E427" s="246" t="s">
        <v>1</v>
      </c>
      <c r="F427" s="247" t="s">
        <v>298</v>
      </c>
      <c r="G427" s="244"/>
      <c r="H427" s="246" t="s">
        <v>1</v>
      </c>
      <c r="I427" s="248"/>
      <c r="J427" s="244"/>
      <c r="K427" s="244"/>
      <c r="L427" s="249"/>
      <c r="M427" s="250"/>
      <c r="N427" s="251"/>
      <c r="O427" s="251"/>
      <c r="P427" s="251"/>
      <c r="Q427" s="251"/>
      <c r="R427" s="251"/>
      <c r="S427" s="251"/>
      <c r="T427" s="252"/>
      <c r="AT427" s="253" t="s">
        <v>199</v>
      </c>
      <c r="AU427" s="253" t="s">
        <v>207</v>
      </c>
      <c r="AV427" s="12" t="s">
        <v>83</v>
      </c>
      <c r="AW427" s="12" t="s">
        <v>32</v>
      </c>
      <c r="AX427" s="12" t="s">
        <v>76</v>
      </c>
      <c r="AY427" s="253" t="s">
        <v>190</v>
      </c>
    </row>
    <row r="428" spans="2:51" s="13" customFormat="1" ht="12">
      <c r="B428" s="254"/>
      <c r="C428" s="255"/>
      <c r="D428" s="245" t="s">
        <v>199</v>
      </c>
      <c r="E428" s="256" t="s">
        <v>1</v>
      </c>
      <c r="F428" s="257" t="s">
        <v>566</v>
      </c>
      <c r="G428" s="255"/>
      <c r="H428" s="258">
        <v>48.67</v>
      </c>
      <c r="I428" s="259"/>
      <c r="J428" s="255"/>
      <c r="K428" s="255"/>
      <c r="L428" s="260"/>
      <c r="M428" s="261"/>
      <c r="N428" s="262"/>
      <c r="O428" s="262"/>
      <c r="P428" s="262"/>
      <c r="Q428" s="262"/>
      <c r="R428" s="262"/>
      <c r="S428" s="262"/>
      <c r="T428" s="263"/>
      <c r="AT428" s="264" t="s">
        <v>199</v>
      </c>
      <c r="AU428" s="264" t="s">
        <v>207</v>
      </c>
      <c r="AV428" s="13" t="s">
        <v>85</v>
      </c>
      <c r="AW428" s="13" t="s">
        <v>32</v>
      </c>
      <c r="AX428" s="13" t="s">
        <v>76</v>
      </c>
      <c r="AY428" s="264" t="s">
        <v>190</v>
      </c>
    </row>
    <row r="429" spans="2:51" s="12" customFormat="1" ht="12">
      <c r="B429" s="243"/>
      <c r="C429" s="244"/>
      <c r="D429" s="245" t="s">
        <v>199</v>
      </c>
      <c r="E429" s="246" t="s">
        <v>1</v>
      </c>
      <c r="F429" s="247" t="s">
        <v>303</v>
      </c>
      <c r="G429" s="244"/>
      <c r="H429" s="246" t="s">
        <v>1</v>
      </c>
      <c r="I429" s="248"/>
      <c r="J429" s="244"/>
      <c r="K429" s="244"/>
      <c r="L429" s="249"/>
      <c r="M429" s="250"/>
      <c r="N429" s="251"/>
      <c r="O429" s="251"/>
      <c r="P429" s="251"/>
      <c r="Q429" s="251"/>
      <c r="R429" s="251"/>
      <c r="S429" s="251"/>
      <c r="T429" s="252"/>
      <c r="AT429" s="253" t="s">
        <v>199</v>
      </c>
      <c r="AU429" s="253" t="s">
        <v>207</v>
      </c>
      <c r="AV429" s="12" t="s">
        <v>83</v>
      </c>
      <c r="AW429" s="12" t="s">
        <v>32</v>
      </c>
      <c r="AX429" s="12" t="s">
        <v>76</v>
      </c>
      <c r="AY429" s="253" t="s">
        <v>190</v>
      </c>
    </row>
    <row r="430" spans="2:51" s="13" customFormat="1" ht="12">
      <c r="B430" s="254"/>
      <c r="C430" s="255"/>
      <c r="D430" s="245" t="s">
        <v>199</v>
      </c>
      <c r="E430" s="256" t="s">
        <v>1</v>
      </c>
      <c r="F430" s="257" t="s">
        <v>567</v>
      </c>
      <c r="G430" s="255"/>
      <c r="H430" s="258">
        <v>11.404</v>
      </c>
      <c r="I430" s="259"/>
      <c r="J430" s="255"/>
      <c r="K430" s="255"/>
      <c r="L430" s="260"/>
      <c r="M430" s="261"/>
      <c r="N430" s="262"/>
      <c r="O430" s="262"/>
      <c r="P430" s="262"/>
      <c r="Q430" s="262"/>
      <c r="R430" s="262"/>
      <c r="S430" s="262"/>
      <c r="T430" s="263"/>
      <c r="AT430" s="264" t="s">
        <v>199</v>
      </c>
      <c r="AU430" s="264" t="s">
        <v>207</v>
      </c>
      <c r="AV430" s="13" t="s">
        <v>85</v>
      </c>
      <c r="AW430" s="13" t="s">
        <v>32</v>
      </c>
      <c r="AX430" s="13" t="s">
        <v>76</v>
      </c>
      <c r="AY430" s="264" t="s">
        <v>190</v>
      </c>
    </row>
    <row r="431" spans="2:65" s="1" customFormat="1" ht="24" customHeight="1">
      <c r="B431" s="37"/>
      <c r="C431" s="230" t="s">
        <v>568</v>
      </c>
      <c r="D431" s="230" t="s">
        <v>192</v>
      </c>
      <c r="E431" s="231" t="s">
        <v>569</v>
      </c>
      <c r="F431" s="232" t="s">
        <v>570</v>
      </c>
      <c r="G431" s="233" t="s">
        <v>398</v>
      </c>
      <c r="H431" s="234">
        <v>62.36</v>
      </c>
      <c r="I431" s="235"/>
      <c r="J431" s="236">
        <f>ROUND(I431*H431,2)</f>
        <v>0</v>
      </c>
      <c r="K431" s="232" t="s">
        <v>196</v>
      </c>
      <c r="L431" s="42"/>
      <c r="M431" s="237" t="s">
        <v>1</v>
      </c>
      <c r="N431" s="238" t="s">
        <v>41</v>
      </c>
      <c r="O431" s="85"/>
      <c r="P431" s="239">
        <f>O431*H431</f>
        <v>0</v>
      </c>
      <c r="Q431" s="239">
        <v>0</v>
      </c>
      <c r="R431" s="239">
        <f>Q431*H431</f>
        <v>0</v>
      </c>
      <c r="S431" s="239">
        <v>0</v>
      </c>
      <c r="T431" s="240">
        <f>S431*H431</f>
        <v>0</v>
      </c>
      <c r="AR431" s="241" t="s">
        <v>197</v>
      </c>
      <c r="AT431" s="241" t="s">
        <v>192</v>
      </c>
      <c r="AU431" s="241" t="s">
        <v>207</v>
      </c>
      <c r="AY431" s="16" t="s">
        <v>190</v>
      </c>
      <c r="BE431" s="242">
        <f>IF(N431="základní",J431,0)</f>
        <v>0</v>
      </c>
      <c r="BF431" s="242">
        <f>IF(N431="snížená",J431,0)</f>
        <v>0</v>
      </c>
      <c r="BG431" s="242">
        <f>IF(N431="zákl. přenesená",J431,0)</f>
        <v>0</v>
      </c>
      <c r="BH431" s="242">
        <f>IF(N431="sníž. přenesená",J431,0)</f>
        <v>0</v>
      </c>
      <c r="BI431" s="242">
        <f>IF(N431="nulová",J431,0)</f>
        <v>0</v>
      </c>
      <c r="BJ431" s="16" t="s">
        <v>83</v>
      </c>
      <c r="BK431" s="242">
        <f>ROUND(I431*H431,2)</f>
        <v>0</v>
      </c>
      <c r="BL431" s="16" t="s">
        <v>197</v>
      </c>
      <c r="BM431" s="241" t="s">
        <v>571</v>
      </c>
    </row>
    <row r="432" spans="2:51" s="12" customFormat="1" ht="12">
      <c r="B432" s="243"/>
      <c r="C432" s="244"/>
      <c r="D432" s="245" t="s">
        <v>199</v>
      </c>
      <c r="E432" s="246" t="s">
        <v>1</v>
      </c>
      <c r="F432" s="247" t="s">
        <v>572</v>
      </c>
      <c r="G432" s="244"/>
      <c r="H432" s="246" t="s">
        <v>1</v>
      </c>
      <c r="I432" s="248"/>
      <c r="J432" s="244"/>
      <c r="K432" s="244"/>
      <c r="L432" s="249"/>
      <c r="M432" s="250"/>
      <c r="N432" s="251"/>
      <c r="O432" s="251"/>
      <c r="P432" s="251"/>
      <c r="Q432" s="251"/>
      <c r="R432" s="251"/>
      <c r="S432" s="251"/>
      <c r="T432" s="252"/>
      <c r="AT432" s="253" t="s">
        <v>199</v>
      </c>
      <c r="AU432" s="253" t="s">
        <v>207</v>
      </c>
      <c r="AV432" s="12" t="s">
        <v>83</v>
      </c>
      <c r="AW432" s="12" t="s">
        <v>32</v>
      </c>
      <c r="AX432" s="12" t="s">
        <v>76</v>
      </c>
      <c r="AY432" s="253" t="s">
        <v>190</v>
      </c>
    </row>
    <row r="433" spans="2:51" s="13" customFormat="1" ht="12">
      <c r="B433" s="254"/>
      <c r="C433" s="255"/>
      <c r="D433" s="245" t="s">
        <v>199</v>
      </c>
      <c r="E433" s="256" t="s">
        <v>1</v>
      </c>
      <c r="F433" s="257" t="s">
        <v>573</v>
      </c>
      <c r="G433" s="255"/>
      <c r="H433" s="258">
        <v>62.36</v>
      </c>
      <c r="I433" s="259"/>
      <c r="J433" s="255"/>
      <c r="K433" s="255"/>
      <c r="L433" s="260"/>
      <c r="M433" s="261"/>
      <c r="N433" s="262"/>
      <c r="O433" s="262"/>
      <c r="P433" s="262"/>
      <c r="Q433" s="262"/>
      <c r="R433" s="262"/>
      <c r="S433" s="262"/>
      <c r="T433" s="263"/>
      <c r="AT433" s="264" t="s">
        <v>199</v>
      </c>
      <c r="AU433" s="264" t="s">
        <v>207</v>
      </c>
      <c r="AV433" s="13" t="s">
        <v>85</v>
      </c>
      <c r="AW433" s="13" t="s">
        <v>32</v>
      </c>
      <c r="AX433" s="13" t="s">
        <v>76</v>
      </c>
      <c r="AY433" s="264" t="s">
        <v>190</v>
      </c>
    </row>
    <row r="434" spans="2:65" s="1" customFormat="1" ht="16.5" customHeight="1">
      <c r="B434" s="37"/>
      <c r="C434" s="265" t="s">
        <v>574</v>
      </c>
      <c r="D434" s="265" t="s">
        <v>430</v>
      </c>
      <c r="E434" s="266" t="s">
        <v>575</v>
      </c>
      <c r="F434" s="267" t="s">
        <v>576</v>
      </c>
      <c r="G434" s="268" t="s">
        <v>398</v>
      </c>
      <c r="H434" s="269">
        <v>62.36</v>
      </c>
      <c r="I434" s="270"/>
      <c r="J434" s="271">
        <f>ROUND(I434*H434,2)</f>
        <v>0</v>
      </c>
      <c r="K434" s="267" t="s">
        <v>196</v>
      </c>
      <c r="L434" s="272"/>
      <c r="M434" s="273" t="s">
        <v>1</v>
      </c>
      <c r="N434" s="274" t="s">
        <v>41</v>
      </c>
      <c r="O434" s="85"/>
      <c r="P434" s="239">
        <f>O434*H434</f>
        <v>0</v>
      </c>
      <c r="Q434" s="239">
        <v>3E-05</v>
      </c>
      <c r="R434" s="239">
        <f>Q434*H434</f>
        <v>0.0018708</v>
      </c>
      <c r="S434" s="239">
        <v>0</v>
      </c>
      <c r="T434" s="240">
        <f>S434*H434</f>
        <v>0</v>
      </c>
      <c r="AR434" s="241" t="s">
        <v>229</v>
      </c>
      <c r="AT434" s="241" t="s">
        <v>430</v>
      </c>
      <c r="AU434" s="241" t="s">
        <v>207</v>
      </c>
      <c r="AY434" s="16" t="s">
        <v>190</v>
      </c>
      <c r="BE434" s="242">
        <f>IF(N434="základní",J434,0)</f>
        <v>0</v>
      </c>
      <c r="BF434" s="242">
        <f>IF(N434="snížená",J434,0)</f>
        <v>0</v>
      </c>
      <c r="BG434" s="242">
        <f>IF(N434="zákl. přenesená",J434,0)</f>
        <v>0</v>
      </c>
      <c r="BH434" s="242">
        <f>IF(N434="sníž. přenesená",J434,0)</f>
        <v>0</v>
      </c>
      <c r="BI434" s="242">
        <f>IF(N434="nulová",J434,0)</f>
        <v>0</v>
      </c>
      <c r="BJ434" s="16" t="s">
        <v>83</v>
      </c>
      <c r="BK434" s="242">
        <f>ROUND(I434*H434,2)</f>
        <v>0</v>
      </c>
      <c r="BL434" s="16" t="s">
        <v>197</v>
      </c>
      <c r="BM434" s="241" t="s">
        <v>577</v>
      </c>
    </row>
    <row r="435" spans="2:65" s="1" customFormat="1" ht="24" customHeight="1">
      <c r="B435" s="37"/>
      <c r="C435" s="230" t="s">
        <v>578</v>
      </c>
      <c r="D435" s="230" t="s">
        <v>192</v>
      </c>
      <c r="E435" s="231" t="s">
        <v>579</v>
      </c>
      <c r="F435" s="232" t="s">
        <v>580</v>
      </c>
      <c r="G435" s="233" t="s">
        <v>398</v>
      </c>
      <c r="H435" s="234">
        <v>53.68</v>
      </c>
      <c r="I435" s="235"/>
      <c r="J435" s="236">
        <f>ROUND(I435*H435,2)</f>
        <v>0</v>
      </c>
      <c r="K435" s="232" t="s">
        <v>196</v>
      </c>
      <c r="L435" s="42"/>
      <c r="M435" s="237" t="s">
        <v>1</v>
      </c>
      <c r="N435" s="238" t="s">
        <v>41</v>
      </c>
      <c r="O435" s="85"/>
      <c r="P435" s="239">
        <f>O435*H435</f>
        <v>0</v>
      </c>
      <c r="Q435" s="239">
        <v>0</v>
      </c>
      <c r="R435" s="239">
        <f>Q435*H435</f>
        <v>0</v>
      </c>
      <c r="S435" s="239">
        <v>0</v>
      </c>
      <c r="T435" s="240">
        <f>S435*H435</f>
        <v>0</v>
      </c>
      <c r="AR435" s="241" t="s">
        <v>197</v>
      </c>
      <c r="AT435" s="241" t="s">
        <v>192</v>
      </c>
      <c r="AU435" s="241" t="s">
        <v>207</v>
      </c>
      <c r="AY435" s="16" t="s">
        <v>190</v>
      </c>
      <c r="BE435" s="242">
        <f>IF(N435="základní",J435,0)</f>
        <v>0</v>
      </c>
      <c r="BF435" s="242">
        <f>IF(N435="snížená",J435,0)</f>
        <v>0</v>
      </c>
      <c r="BG435" s="242">
        <f>IF(N435="zákl. přenesená",J435,0)</f>
        <v>0</v>
      </c>
      <c r="BH435" s="242">
        <f>IF(N435="sníž. přenesená",J435,0)</f>
        <v>0</v>
      </c>
      <c r="BI435" s="242">
        <f>IF(N435="nulová",J435,0)</f>
        <v>0</v>
      </c>
      <c r="BJ435" s="16" t="s">
        <v>83</v>
      </c>
      <c r="BK435" s="242">
        <f>ROUND(I435*H435,2)</f>
        <v>0</v>
      </c>
      <c r="BL435" s="16" t="s">
        <v>197</v>
      </c>
      <c r="BM435" s="241" t="s">
        <v>581</v>
      </c>
    </row>
    <row r="436" spans="2:51" s="13" customFormat="1" ht="12">
      <c r="B436" s="254"/>
      <c r="C436" s="255"/>
      <c r="D436" s="245" t="s">
        <v>199</v>
      </c>
      <c r="E436" s="256" t="s">
        <v>1</v>
      </c>
      <c r="F436" s="257" t="s">
        <v>582</v>
      </c>
      <c r="G436" s="255"/>
      <c r="H436" s="258">
        <v>53.68</v>
      </c>
      <c r="I436" s="259"/>
      <c r="J436" s="255"/>
      <c r="K436" s="255"/>
      <c r="L436" s="260"/>
      <c r="M436" s="261"/>
      <c r="N436" s="262"/>
      <c r="O436" s="262"/>
      <c r="P436" s="262"/>
      <c r="Q436" s="262"/>
      <c r="R436" s="262"/>
      <c r="S436" s="262"/>
      <c r="T436" s="263"/>
      <c r="AT436" s="264" t="s">
        <v>199</v>
      </c>
      <c r="AU436" s="264" t="s">
        <v>207</v>
      </c>
      <c r="AV436" s="13" t="s">
        <v>85</v>
      </c>
      <c r="AW436" s="13" t="s">
        <v>32</v>
      </c>
      <c r="AX436" s="13" t="s">
        <v>76</v>
      </c>
      <c r="AY436" s="264" t="s">
        <v>190</v>
      </c>
    </row>
    <row r="437" spans="2:65" s="1" customFormat="1" ht="24" customHeight="1">
      <c r="B437" s="37"/>
      <c r="C437" s="265" t="s">
        <v>583</v>
      </c>
      <c r="D437" s="265" t="s">
        <v>430</v>
      </c>
      <c r="E437" s="266" t="s">
        <v>584</v>
      </c>
      <c r="F437" s="267" t="s">
        <v>585</v>
      </c>
      <c r="G437" s="268" t="s">
        <v>398</v>
      </c>
      <c r="H437" s="269">
        <v>53.68</v>
      </c>
      <c r="I437" s="270"/>
      <c r="J437" s="271">
        <f>ROUND(I437*H437,2)</f>
        <v>0</v>
      </c>
      <c r="K437" s="267" t="s">
        <v>196</v>
      </c>
      <c r="L437" s="272"/>
      <c r="M437" s="273" t="s">
        <v>1</v>
      </c>
      <c r="N437" s="274" t="s">
        <v>41</v>
      </c>
      <c r="O437" s="85"/>
      <c r="P437" s="239">
        <f>O437*H437</f>
        <v>0</v>
      </c>
      <c r="Q437" s="239">
        <v>4E-05</v>
      </c>
      <c r="R437" s="239">
        <f>Q437*H437</f>
        <v>0.0021472</v>
      </c>
      <c r="S437" s="239">
        <v>0</v>
      </c>
      <c r="T437" s="240">
        <f>S437*H437</f>
        <v>0</v>
      </c>
      <c r="AR437" s="241" t="s">
        <v>229</v>
      </c>
      <c r="AT437" s="241" t="s">
        <v>430</v>
      </c>
      <c r="AU437" s="241" t="s">
        <v>207</v>
      </c>
      <c r="AY437" s="16" t="s">
        <v>190</v>
      </c>
      <c r="BE437" s="242">
        <f>IF(N437="základní",J437,0)</f>
        <v>0</v>
      </c>
      <c r="BF437" s="242">
        <f>IF(N437="snížená",J437,0)</f>
        <v>0</v>
      </c>
      <c r="BG437" s="242">
        <f>IF(N437="zákl. přenesená",J437,0)</f>
        <v>0</v>
      </c>
      <c r="BH437" s="242">
        <f>IF(N437="sníž. přenesená",J437,0)</f>
        <v>0</v>
      </c>
      <c r="BI437" s="242">
        <f>IF(N437="nulová",J437,0)</f>
        <v>0</v>
      </c>
      <c r="BJ437" s="16" t="s">
        <v>83</v>
      </c>
      <c r="BK437" s="242">
        <f>ROUND(I437*H437,2)</f>
        <v>0</v>
      </c>
      <c r="BL437" s="16" t="s">
        <v>197</v>
      </c>
      <c r="BM437" s="241" t="s">
        <v>586</v>
      </c>
    </row>
    <row r="438" spans="2:63" s="11" customFormat="1" ht="20.85" customHeight="1">
      <c r="B438" s="214"/>
      <c r="C438" s="215"/>
      <c r="D438" s="216" t="s">
        <v>75</v>
      </c>
      <c r="E438" s="228" t="s">
        <v>587</v>
      </c>
      <c r="F438" s="228" t="s">
        <v>588</v>
      </c>
      <c r="G438" s="215"/>
      <c r="H438" s="215"/>
      <c r="I438" s="218"/>
      <c r="J438" s="229">
        <f>BK438</f>
        <v>0</v>
      </c>
      <c r="K438" s="215"/>
      <c r="L438" s="220"/>
      <c r="M438" s="221"/>
      <c r="N438" s="222"/>
      <c r="O438" s="222"/>
      <c r="P438" s="223">
        <f>SUM(P439:P481)</f>
        <v>0</v>
      </c>
      <c r="Q438" s="222"/>
      <c r="R438" s="223">
        <f>SUM(R439:R481)</f>
        <v>2.7249461399999992</v>
      </c>
      <c r="S438" s="222"/>
      <c r="T438" s="224">
        <f>SUM(T439:T481)</f>
        <v>0</v>
      </c>
      <c r="AR438" s="225" t="s">
        <v>83</v>
      </c>
      <c r="AT438" s="226" t="s">
        <v>75</v>
      </c>
      <c r="AU438" s="226" t="s">
        <v>85</v>
      </c>
      <c r="AY438" s="225" t="s">
        <v>190</v>
      </c>
      <c r="BK438" s="227">
        <f>SUM(BK439:BK481)</f>
        <v>0</v>
      </c>
    </row>
    <row r="439" spans="2:65" s="1" customFormat="1" ht="24" customHeight="1">
      <c r="B439" s="37"/>
      <c r="C439" s="230" t="s">
        <v>488</v>
      </c>
      <c r="D439" s="230" t="s">
        <v>192</v>
      </c>
      <c r="E439" s="231" t="s">
        <v>569</v>
      </c>
      <c r="F439" s="232" t="s">
        <v>570</v>
      </c>
      <c r="G439" s="233" t="s">
        <v>398</v>
      </c>
      <c r="H439" s="234">
        <v>106.5</v>
      </c>
      <c r="I439" s="235"/>
      <c r="J439" s="236">
        <f>ROUND(I439*H439,2)</f>
        <v>0</v>
      </c>
      <c r="K439" s="232" t="s">
        <v>196</v>
      </c>
      <c r="L439" s="42"/>
      <c r="M439" s="237" t="s">
        <v>1</v>
      </c>
      <c r="N439" s="238" t="s">
        <v>41</v>
      </c>
      <c r="O439" s="85"/>
      <c r="P439" s="239">
        <f>O439*H439</f>
        <v>0</v>
      </c>
      <c r="Q439" s="239">
        <v>0</v>
      </c>
      <c r="R439" s="239">
        <f>Q439*H439</f>
        <v>0</v>
      </c>
      <c r="S439" s="239">
        <v>0</v>
      </c>
      <c r="T439" s="240">
        <f>S439*H439</f>
        <v>0</v>
      </c>
      <c r="AR439" s="241" t="s">
        <v>197</v>
      </c>
      <c r="AT439" s="241" t="s">
        <v>192</v>
      </c>
      <c r="AU439" s="241" t="s">
        <v>207</v>
      </c>
      <c r="AY439" s="16" t="s">
        <v>190</v>
      </c>
      <c r="BE439" s="242">
        <f>IF(N439="základní",J439,0)</f>
        <v>0</v>
      </c>
      <c r="BF439" s="242">
        <f>IF(N439="snížená",J439,0)</f>
        <v>0</v>
      </c>
      <c r="BG439" s="242">
        <f>IF(N439="zákl. přenesená",J439,0)</f>
        <v>0</v>
      </c>
      <c r="BH439" s="242">
        <f>IF(N439="sníž. přenesená",J439,0)</f>
        <v>0</v>
      </c>
      <c r="BI439" s="242">
        <f>IF(N439="nulová",J439,0)</f>
        <v>0</v>
      </c>
      <c r="BJ439" s="16" t="s">
        <v>83</v>
      </c>
      <c r="BK439" s="242">
        <f>ROUND(I439*H439,2)</f>
        <v>0</v>
      </c>
      <c r="BL439" s="16" t="s">
        <v>197</v>
      </c>
      <c r="BM439" s="241" t="s">
        <v>589</v>
      </c>
    </row>
    <row r="440" spans="2:65" s="1" customFormat="1" ht="24" customHeight="1">
      <c r="B440" s="37"/>
      <c r="C440" s="265" t="s">
        <v>587</v>
      </c>
      <c r="D440" s="265" t="s">
        <v>430</v>
      </c>
      <c r="E440" s="266" t="s">
        <v>590</v>
      </c>
      <c r="F440" s="267" t="s">
        <v>591</v>
      </c>
      <c r="G440" s="268" t="s">
        <v>398</v>
      </c>
      <c r="H440" s="269">
        <v>30.4</v>
      </c>
      <c r="I440" s="270"/>
      <c r="J440" s="271">
        <f>ROUND(I440*H440,2)</f>
        <v>0</v>
      </c>
      <c r="K440" s="267" t="s">
        <v>196</v>
      </c>
      <c r="L440" s="272"/>
      <c r="M440" s="273" t="s">
        <v>1</v>
      </c>
      <c r="N440" s="274" t="s">
        <v>41</v>
      </c>
      <c r="O440" s="85"/>
      <c r="P440" s="239">
        <f>O440*H440</f>
        <v>0</v>
      </c>
      <c r="Q440" s="239">
        <v>0.0003</v>
      </c>
      <c r="R440" s="239">
        <f>Q440*H440</f>
        <v>0.00912</v>
      </c>
      <c r="S440" s="239">
        <v>0</v>
      </c>
      <c r="T440" s="240">
        <f>S440*H440</f>
        <v>0</v>
      </c>
      <c r="AR440" s="241" t="s">
        <v>229</v>
      </c>
      <c r="AT440" s="241" t="s">
        <v>430</v>
      </c>
      <c r="AU440" s="241" t="s">
        <v>207</v>
      </c>
      <c r="AY440" s="16" t="s">
        <v>190</v>
      </c>
      <c r="BE440" s="242">
        <f>IF(N440="základní",J440,0)</f>
        <v>0</v>
      </c>
      <c r="BF440" s="242">
        <f>IF(N440="snížená",J440,0)</f>
        <v>0</v>
      </c>
      <c r="BG440" s="242">
        <f>IF(N440="zákl. přenesená",J440,0)</f>
        <v>0</v>
      </c>
      <c r="BH440" s="242">
        <f>IF(N440="sníž. přenesená",J440,0)</f>
        <v>0</v>
      </c>
      <c r="BI440" s="242">
        <f>IF(N440="nulová",J440,0)</f>
        <v>0</v>
      </c>
      <c r="BJ440" s="16" t="s">
        <v>83</v>
      </c>
      <c r="BK440" s="242">
        <f>ROUND(I440*H440,2)</f>
        <v>0</v>
      </c>
      <c r="BL440" s="16" t="s">
        <v>197</v>
      </c>
      <c r="BM440" s="241" t="s">
        <v>592</v>
      </c>
    </row>
    <row r="441" spans="2:51" s="13" customFormat="1" ht="12">
      <c r="B441" s="254"/>
      <c r="C441" s="255"/>
      <c r="D441" s="245" t="s">
        <v>199</v>
      </c>
      <c r="E441" s="256" t="s">
        <v>1</v>
      </c>
      <c r="F441" s="257" t="s">
        <v>593</v>
      </c>
      <c r="G441" s="255"/>
      <c r="H441" s="258">
        <v>21.45</v>
      </c>
      <c r="I441" s="259"/>
      <c r="J441" s="255"/>
      <c r="K441" s="255"/>
      <c r="L441" s="260"/>
      <c r="M441" s="261"/>
      <c r="N441" s="262"/>
      <c r="O441" s="262"/>
      <c r="P441" s="262"/>
      <c r="Q441" s="262"/>
      <c r="R441" s="262"/>
      <c r="S441" s="262"/>
      <c r="T441" s="263"/>
      <c r="AT441" s="264" t="s">
        <v>199</v>
      </c>
      <c r="AU441" s="264" t="s">
        <v>207</v>
      </c>
      <c r="AV441" s="13" t="s">
        <v>85</v>
      </c>
      <c r="AW441" s="13" t="s">
        <v>32</v>
      </c>
      <c r="AX441" s="13" t="s">
        <v>76</v>
      </c>
      <c r="AY441" s="264" t="s">
        <v>190</v>
      </c>
    </row>
    <row r="442" spans="2:51" s="13" customFormat="1" ht="12">
      <c r="B442" s="254"/>
      <c r="C442" s="255"/>
      <c r="D442" s="245" t="s">
        <v>199</v>
      </c>
      <c r="E442" s="256" t="s">
        <v>1</v>
      </c>
      <c r="F442" s="257" t="s">
        <v>594</v>
      </c>
      <c r="G442" s="255"/>
      <c r="H442" s="258">
        <v>8.95</v>
      </c>
      <c r="I442" s="259"/>
      <c r="J442" s="255"/>
      <c r="K442" s="255"/>
      <c r="L442" s="260"/>
      <c r="M442" s="261"/>
      <c r="N442" s="262"/>
      <c r="O442" s="262"/>
      <c r="P442" s="262"/>
      <c r="Q442" s="262"/>
      <c r="R442" s="262"/>
      <c r="S442" s="262"/>
      <c r="T442" s="263"/>
      <c r="AT442" s="264" t="s">
        <v>199</v>
      </c>
      <c r="AU442" s="264" t="s">
        <v>207</v>
      </c>
      <c r="AV442" s="13" t="s">
        <v>85</v>
      </c>
      <c r="AW442" s="13" t="s">
        <v>32</v>
      </c>
      <c r="AX442" s="13" t="s">
        <v>76</v>
      </c>
      <c r="AY442" s="264" t="s">
        <v>190</v>
      </c>
    </row>
    <row r="443" spans="2:65" s="1" customFormat="1" ht="16.5" customHeight="1">
      <c r="B443" s="37"/>
      <c r="C443" s="265" t="s">
        <v>595</v>
      </c>
      <c r="D443" s="265" t="s">
        <v>430</v>
      </c>
      <c r="E443" s="266" t="s">
        <v>596</v>
      </c>
      <c r="F443" s="267" t="s">
        <v>576</v>
      </c>
      <c r="G443" s="268" t="s">
        <v>398</v>
      </c>
      <c r="H443" s="269">
        <v>76.1</v>
      </c>
      <c r="I443" s="270"/>
      <c r="J443" s="271">
        <f>ROUND(I443*H443,2)</f>
        <v>0</v>
      </c>
      <c r="K443" s="267" t="s">
        <v>196</v>
      </c>
      <c r="L443" s="272"/>
      <c r="M443" s="273" t="s">
        <v>1</v>
      </c>
      <c r="N443" s="274" t="s">
        <v>41</v>
      </c>
      <c r="O443" s="85"/>
      <c r="P443" s="239">
        <f>O443*H443</f>
        <v>0</v>
      </c>
      <c r="Q443" s="239">
        <v>3E-05</v>
      </c>
      <c r="R443" s="239">
        <f>Q443*H443</f>
        <v>0.002283</v>
      </c>
      <c r="S443" s="239">
        <v>0</v>
      </c>
      <c r="T443" s="240">
        <f>S443*H443</f>
        <v>0</v>
      </c>
      <c r="AR443" s="241" t="s">
        <v>229</v>
      </c>
      <c r="AT443" s="241" t="s">
        <v>430</v>
      </c>
      <c r="AU443" s="241" t="s">
        <v>207</v>
      </c>
      <c r="AY443" s="16" t="s">
        <v>190</v>
      </c>
      <c r="BE443" s="242">
        <f>IF(N443="základní",J443,0)</f>
        <v>0</v>
      </c>
      <c r="BF443" s="242">
        <f>IF(N443="snížená",J443,0)</f>
        <v>0</v>
      </c>
      <c r="BG443" s="242">
        <f>IF(N443="zákl. přenesená",J443,0)</f>
        <v>0</v>
      </c>
      <c r="BH443" s="242">
        <f>IF(N443="sníž. přenesená",J443,0)</f>
        <v>0</v>
      </c>
      <c r="BI443" s="242">
        <f>IF(N443="nulová",J443,0)</f>
        <v>0</v>
      </c>
      <c r="BJ443" s="16" t="s">
        <v>83</v>
      </c>
      <c r="BK443" s="242">
        <f>ROUND(I443*H443,2)</f>
        <v>0</v>
      </c>
      <c r="BL443" s="16" t="s">
        <v>197</v>
      </c>
      <c r="BM443" s="241" t="s">
        <v>597</v>
      </c>
    </row>
    <row r="444" spans="2:51" s="13" customFormat="1" ht="12">
      <c r="B444" s="254"/>
      <c r="C444" s="255"/>
      <c r="D444" s="245" t="s">
        <v>199</v>
      </c>
      <c r="E444" s="256" t="s">
        <v>1</v>
      </c>
      <c r="F444" s="257" t="s">
        <v>598</v>
      </c>
      <c r="G444" s="255"/>
      <c r="H444" s="258">
        <v>57.78</v>
      </c>
      <c r="I444" s="259"/>
      <c r="J444" s="255"/>
      <c r="K444" s="255"/>
      <c r="L444" s="260"/>
      <c r="M444" s="261"/>
      <c r="N444" s="262"/>
      <c r="O444" s="262"/>
      <c r="P444" s="262"/>
      <c r="Q444" s="262"/>
      <c r="R444" s="262"/>
      <c r="S444" s="262"/>
      <c r="T444" s="263"/>
      <c r="AT444" s="264" t="s">
        <v>199</v>
      </c>
      <c r="AU444" s="264" t="s">
        <v>207</v>
      </c>
      <c r="AV444" s="13" t="s">
        <v>85</v>
      </c>
      <c r="AW444" s="13" t="s">
        <v>32</v>
      </c>
      <c r="AX444" s="13" t="s">
        <v>76</v>
      </c>
      <c r="AY444" s="264" t="s">
        <v>190</v>
      </c>
    </row>
    <row r="445" spans="2:51" s="13" customFormat="1" ht="12">
      <c r="B445" s="254"/>
      <c r="C445" s="255"/>
      <c r="D445" s="245" t="s">
        <v>199</v>
      </c>
      <c r="E445" s="256" t="s">
        <v>1</v>
      </c>
      <c r="F445" s="257" t="s">
        <v>599</v>
      </c>
      <c r="G445" s="255"/>
      <c r="H445" s="258">
        <v>18.32</v>
      </c>
      <c r="I445" s="259"/>
      <c r="J445" s="255"/>
      <c r="K445" s="255"/>
      <c r="L445" s="260"/>
      <c r="M445" s="261"/>
      <c r="N445" s="262"/>
      <c r="O445" s="262"/>
      <c r="P445" s="262"/>
      <c r="Q445" s="262"/>
      <c r="R445" s="262"/>
      <c r="S445" s="262"/>
      <c r="T445" s="263"/>
      <c r="AT445" s="264" t="s">
        <v>199</v>
      </c>
      <c r="AU445" s="264" t="s">
        <v>207</v>
      </c>
      <c r="AV445" s="13" t="s">
        <v>85</v>
      </c>
      <c r="AW445" s="13" t="s">
        <v>32</v>
      </c>
      <c r="AX445" s="13" t="s">
        <v>76</v>
      </c>
      <c r="AY445" s="264" t="s">
        <v>190</v>
      </c>
    </row>
    <row r="446" spans="2:65" s="1" customFormat="1" ht="24" customHeight="1">
      <c r="B446" s="37"/>
      <c r="C446" s="230" t="s">
        <v>600</v>
      </c>
      <c r="D446" s="230" t="s">
        <v>192</v>
      </c>
      <c r="E446" s="231" t="s">
        <v>579</v>
      </c>
      <c r="F446" s="232" t="s">
        <v>580</v>
      </c>
      <c r="G446" s="233" t="s">
        <v>398</v>
      </c>
      <c r="H446" s="234">
        <v>53.68</v>
      </c>
      <c r="I446" s="235"/>
      <c r="J446" s="236">
        <f>ROUND(I446*H446,2)</f>
        <v>0</v>
      </c>
      <c r="K446" s="232" t="s">
        <v>196</v>
      </c>
      <c r="L446" s="42"/>
      <c r="M446" s="237" t="s">
        <v>1</v>
      </c>
      <c r="N446" s="238" t="s">
        <v>41</v>
      </c>
      <c r="O446" s="85"/>
      <c r="P446" s="239">
        <f>O446*H446</f>
        <v>0</v>
      </c>
      <c r="Q446" s="239">
        <v>0</v>
      </c>
      <c r="R446" s="239">
        <f>Q446*H446</f>
        <v>0</v>
      </c>
      <c r="S446" s="239">
        <v>0</v>
      </c>
      <c r="T446" s="240">
        <f>S446*H446</f>
        <v>0</v>
      </c>
      <c r="AR446" s="241" t="s">
        <v>197</v>
      </c>
      <c r="AT446" s="241" t="s">
        <v>192</v>
      </c>
      <c r="AU446" s="241" t="s">
        <v>207</v>
      </c>
      <c r="AY446" s="16" t="s">
        <v>190</v>
      </c>
      <c r="BE446" s="242">
        <f>IF(N446="základní",J446,0)</f>
        <v>0</v>
      </c>
      <c r="BF446" s="242">
        <f>IF(N446="snížená",J446,0)</f>
        <v>0</v>
      </c>
      <c r="BG446" s="242">
        <f>IF(N446="zákl. přenesená",J446,0)</f>
        <v>0</v>
      </c>
      <c r="BH446" s="242">
        <f>IF(N446="sníž. přenesená",J446,0)</f>
        <v>0</v>
      </c>
      <c r="BI446" s="242">
        <f>IF(N446="nulová",J446,0)</f>
        <v>0</v>
      </c>
      <c r="BJ446" s="16" t="s">
        <v>83</v>
      </c>
      <c r="BK446" s="242">
        <f>ROUND(I446*H446,2)</f>
        <v>0</v>
      </c>
      <c r="BL446" s="16" t="s">
        <v>197</v>
      </c>
      <c r="BM446" s="241" t="s">
        <v>601</v>
      </c>
    </row>
    <row r="447" spans="2:65" s="1" customFormat="1" ht="24" customHeight="1">
      <c r="B447" s="37"/>
      <c r="C447" s="265" t="s">
        <v>602</v>
      </c>
      <c r="D447" s="265" t="s">
        <v>430</v>
      </c>
      <c r="E447" s="266" t="s">
        <v>584</v>
      </c>
      <c r="F447" s="267" t="s">
        <v>585</v>
      </c>
      <c r="G447" s="268" t="s">
        <v>398</v>
      </c>
      <c r="H447" s="269">
        <v>53.68</v>
      </c>
      <c r="I447" s="270"/>
      <c r="J447" s="271">
        <f>ROUND(I447*H447,2)</f>
        <v>0</v>
      </c>
      <c r="K447" s="267" t="s">
        <v>196</v>
      </c>
      <c r="L447" s="272"/>
      <c r="M447" s="273" t="s">
        <v>1</v>
      </c>
      <c r="N447" s="274" t="s">
        <v>41</v>
      </c>
      <c r="O447" s="85"/>
      <c r="P447" s="239">
        <f>O447*H447</f>
        <v>0</v>
      </c>
      <c r="Q447" s="239">
        <v>4E-05</v>
      </c>
      <c r="R447" s="239">
        <f>Q447*H447</f>
        <v>0.0021472</v>
      </c>
      <c r="S447" s="239">
        <v>0</v>
      </c>
      <c r="T447" s="240">
        <f>S447*H447</f>
        <v>0</v>
      </c>
      <c r="AR447" s="241" t="s">
        <v>229</v>
      </c>
      <c r="AT447" s="241" t="s">
        <v>430</v>
      </c>
      <c r="AU447" s="241" t="s">
        <v>207</v>
      </c>
      <c r="AY447" s="16" t="s">
        <v>190</v>
      </c>
      <c r="BE447" s="242">
        <f>IF(N447="základní",J447,0)</f>
        <v>0</v>
      </c>
      <c r="BF447" s="242">
        <f>IF(N447="snížená",J447,0)</f>
        <v>0</v>
      </c>
      <c r="BG447" s="242">
        <f>IF(N447="zákl. přenesená",J447,0)</f>
        <v>0</v>
      </c>
      <c r="BH447" s="242">
        <f>IF(N447="sníž. přenesená",J447,0)</f>
        <v>0</v>
      </c>
      <c r="BI447" s="242">
        <f>IF(N447="nulová",J447,0)</f>
        <v>0</v>
      </c>
      <c r="BJ447" s="16" t="s">
        <v>83</v>
      </c>
      <c r="BK447" s="242">
        <f>ROUND(I447*H447,2)</f>
        <v>0</v>
      </c>
      <c r="BL447" s="16" t="s">
        <v>197</v>
      </c>
      <c r="BM447" s="241" t="s">
        <v>603</v>
      </c>
    </row>
    <row r="448" spans="2:51" s="13" customFormat="1" ht="12">
      <c r="B448" s="254"/>
      <c r="C448" s="255"/>
      <c r="D448" s="245" t="s">
        <v>199</v>
      </c>
      <c r="E448" s="256" t="s">
        <v>1</v>
      </c>
      <c r="F448" s="257" t="s">
        <v>582</v>
      </c>
      <c r="G448" s="255"/>
      <c r="H448" s="258">
        <v>53.68</v>
      </c>
      <c r="I448" s="259"/>
      <c r="J448" s="255"/>
      <c r="K448" s="255"/>
      <c r="L448" s="260"/>
      <c r="M448" s="261"/>
      <c r="N448" s="262"/>
      <c r="O448" s="262"/>
      <c r="P448" s="262"/>
      <c r="Q448" s="262"/>
      <c r="R448" s="262"/>
      <c r="S448" s="262"/>
      <c r="T448" s="263"/>
      <c r="AT448" s="264" t="s">
        <v>199</v>
      </c>
      <c r="AU448" s="264" t="s">
        <v>207</v>
      </c>
      <c r="AV448" s="13" t="s">
        <v>85</v>
      </c>
      <c r="AW448" s="13" t="s">
        <v>32</v>
      </c>
      <c r="AX448" s="13" t="s">
        <v>76</v>
      </c>
      <c r="AY448" s="264" t="s">
        <v>190</v>
      </c>
    </row>
    <row r="449" spans="2:65" s="1" customFormat="1" ht="16.5" customHeight="1">
      <c r="B449" s="37"/>
      <c r="C449" s="230" t="s">
        <v>604</v>
      </c>
      <c r="D449" s="230" t="s">
        <v>192</v>
      </c>
      <c r="E449" s="231" t="s">
        <v>605</v>
      </c>
      <c r="F449" s="232" t="s">
        <v>606</v>
      </c>
      <c r="G449" s="233" t="s">
        <v>398</v>
      </c>
      <c r="H449" s="234">
        <v>14.3</v>
      </c>
      <c r="I449" s="235"/>
      <c r="J449" s="236">
        <f>ROUND(I449*H449,2)</f>
        <v>0</v>
      </c>
      <c r="K449" s="232" t="s">
        <v>196</v>
      </c>
      <c r="L449" s="42"/>
      <c r="M449" s="237" t="s">
        <v>1</v>
      </c>
      <c r="N449" s="238" t="s">
        <v>41</v>
      </c>
      <c r="O449" s="85"/>
      <c r="P449" s="239">
        <f>O449*H449</f>
        <v>0</v>
      </c>
      <c r="Q449" s="239">
        <v>0.00025</v>
      </c>
      <c r="R449" s="239">
        <f>Q449*H449</f>
        <v>0.003575</v>
      </c>
      <c r="S449" s="239">
        <v>0</v>
      </c>
      <c r="T449" s="240">
        <f>S449*H449</f>
        <v>0</v>
      </c>
      <c r="AR449" s="241" t="s">
        <v>197</v>
      </c>
      <c r="AT449" s="241" t="s">
        <v>192</v>
      </c>
      <c r="AU449" s="241" t="s">
        <v>207</v>
      </c>
      <c r="AY449" s="16" t="s">
        <v>190</v>
      </c>
      <c r="BE449" s="242">
        <f>IF(N449="základní",J449,0)</f>
        <v>0</v>
      </c>
      <c r="BF449" s="242">
        <f>IF(N449="snížená",J449,0)</f>
        <v>0</v>
      </c>
      <c r="BG449" s="242">
        <f>IF(N449="zákl. přenesená",J449,0)</f>
        <v>0</v>
      </c>
      <c r="BH449" s="242">
        <f>IF(N449="sníž. přenesená",J449,0)</f>
        <v>0</v>
      </c>
      <c r="BI449" s="242">
        <f>IF(N449="nulová",J449,0)</f>
        <v>0</v>
      </c>
      <c r="BJ449" s="16" t="s">
        <v>83</v>
      </c>
      <c r="BK449" s="242">
        <f>ROUND(I449*H449,2)</f>
        <v>0</v>
      </c>
      <c r="BL449" s="16" t="s">
        <v>197</v>
      </c>
      <c r="BM449" s="241" t="s">
        <v>607</v>
      </c>
    </row>
    <row r="450" spans="2:65" s="1" customFormat="1" ht="24" customHeight="1">
      <c r="B450" s="37"/>
      <c r="C450" s="265" t="s">
        <v>608</v>
      </c>
      <c r="D450" s="265" t="s">
        <v>430</v>
      </c>
      <c r="E450" s="266" t="s">
        <v>609</v>
      </c>
      <c r="F450" s="267" t="s">
        <v>610</v>
      </c>
      <c r="G450" s="268" t="s">
        <v>398</v>
      </c>
      <c r="H450" s="269">
        <v>14.3</v>
      </c>
      <c r="I450" s="270"/>
      <c r="J450" s="271">
        <f>ROUND(I450*H450,2)</f>
        <v>0</v>
      </c>
      <c r="K450" s="267" t="s">
        <v>196</v>
      </c>
      <c r="L450" s="272"/>
      <c r="M450" s="273" t="s">
        <v>1</v>
      </c>
      <c r="N450" s="274" t="s">
        <v>41</v>
      </c>
      <c r="O450" s="85"/>
      <c r="P450" s="239">
        <f>O450*H450</f>
        <v>0</v>
      </c>
      <c r="Q450" s="239">
        <v>0.0002</v>
      </c>
      <c r="R450" s="239">
        <f>Q450*H450</f>
        <v>0.00286</v>
      </c>
      <c r="S450" s="239">
        <v>0</v>
      </c>
      <c r="T450" s="240">
        <f>S450*H450</f>
        <v>0</v>
      </c>
      <c r="AR450" s="241" t="s">
        <v>229</v>
      </c>
      <c r="AT450" s="241" t="s">
        <v>430</v>
      </c>
      <c r="AU450" s="241" t="s">
        <v>207</v>
      </c>
      <c r="AY450" s="16" t="s">
        <v>190</v>
      </c>
      <c r="BE450" s="242">
        <f>IF(N450="základní",J450,0)</f>
        <v>0</v>
      </c>
      <c r="BF450" s="242">
        <f>IF(N450="snížená",J450,0)</f>
        <v>0</v>
      </c>
      <c r="BG450" s="242">
        <f>IF(N450="zákl. přenesená",J450,0)</f>
        <v>0</v>
      </c>
      <c r="BH450" s="242">
        <f>IF(N450="sníž. přenesená",J450,0)</f>
        <v>0</v>
      </c>
      <c r="BI450" s="242">
        <f>IF(N450="nulová",J450,0)</f>
        <v>0</v>
      </c>
      <c r="BJ450" s="16" t="s">
        <v>83</v>
      </c>
      <c r="BK450" s="242">
        <f>ROUND(I450*H450,2)</f>
        <v>0</v>
      </c>
      <c r="BL450" s="16" t="s">
        <v>197</v>
      </c>
      <c r="BM450" s="241" t="s">
        <v>611</v>
      </c>
    </row>
    <row r="451" spans="2:51" s="13" customFormat="1" ht="12">
      <c r="B451" s="254"/>
      <c r="C451" s="255"/>
      <c r="D451" s="245" t="s">
        <v>199</v>
      </c>
      <c r="E451" s="256" t="s">
        <v>1</v>
      </c>
      <c r="F451" s="257" t="s">
        <v>612</v>
      </c>
      <c r="G451" s="255"/>
      <c r="H451" s="258">
        <v>5.35</v>
      </c>
      <c r="I451" s="259"/>
      <c r="J451" s="255"/>
      <c r="K451" s="255"/>
      <c r="L451" s="260"/>
      <c r="M451" s="261"/>
      <c r="N451" s="262"/>
      <c r="O451" s="262"/>
      <c r="P451" s="262"/>
      <c r="Q451" s="262"/>
      <c r="R451" s="262"/>
      <c r="S451" s="262"/>
      <c r="T451" s="263"/>
      <c r="AT451" s="264" t="s">
        <v>199</v>
      </c>
      <c r="AU451" s="264" t="s">
        <v>207</v>
      </c>
      <c r="AV451" s="13" t="s">
        <v>85</v>
      </c>
      <c r="AW451" s="13" t="s">
        <v>32</v>
      </c>
      <c r="AX451" s="13" t="s">
        <v>76</v>
      </c>
      <c r="AY451" s="264" t="s">
        <v>190</v>
      </c>
    </row>
    <row r="452" spans="2:51" s="13" customFormat="1" ht="12">
      <c r="B452" s="254"/>
      <c r="C452" s="255"/>
      <c r="D452" s="245" t="s">
        <v>199</v>
      </c>
      <c r="E452" s="256" t="s">
        <v>1</v>
      </c>
      <c r="F452" s="257" t="s">
        <v>594</v>
      </c>
      <c r="G452" s="255"/>
      <c r="H452" s="258">
        <v>8.95</v>
      </c>
      <c r="I452" s="259"/>
      <c r="J452" s="255"/>
      <c r="K452" s="255"/>
      <c r="L452" s="260"/>
      <c r="M452" s="261"/>
      <c r="N452" s="262"/>
      <c r="O452" s="262"/>
      <c r="P452" s="262"/>
      <c r="Q452" s="262"/>
      <c r="R452" s="262"/>
      <c r="S452" s="262"/>
      <c r="T452" s="263"/>
      <c r="AT452" s="264" t="s">
        <v>199</v>
      </c>
      <c r="AU452" s="264" t="s">
        <v>207</v>
      </c>
      <c r="AV452" s="13" t="s">
        <v>85</v>
      </c>
      <c r="AW452" s="13" t="s">
        <v>32</v>
      </c>
      <c r="AX452" s="13" t="s">
        <v>76</v>
      </c>
      <c r="AY452" s="264" t="s">
        <v>190</v>
      </c>
    </row>
    <row r="453" spans="2:65" s="1" customFormat="1" ht="24" customHeight="1">
      <c r="B453" s="37"/>
      <c r="C453" s="230" t="s">
        <v>613</v>
      </c>
      <c r="D453" s="230" t="s">
        <v>192</v>
      </c>
      <c r="E453" s="231" t="s">
        <v>614</v>
      </c>
      <c r="F453" s="232" t="s">
        <v>615</v>
      </c>
      <c r="G453" s="233" t="s">
        <v>255</v>
      </c>
      <c r="H453" s="234">
        <v>527.377</v>
      </c>
      <c r="I453" s="235"/>
      <c r="J453" s="236">
        <f>ROUND(I453*H453,2)</f>
        <v>0</v>
      </c>
      <c r="K453" s="232" t="s">
        <v>196</v>
      </c>
      <c r="L453" s="42"/>
      <c r="M453" s="237" t="s">
        <v>1</v>
      </c>
      <c r="N453" s="238" t="s">
        <v>41</v>
      </c>
      <c r="O453" s="85"/>
      <c r="P453" s="239">
        <f>O453*H453</f>
        <v>0</v>
      </c>
      <c r="Q453" s="239">
        <v>0.00382</v>
      </c>
      <c r="R453" s="239">
        <f>Q453*H453</f>
        <v>2.0145801399999996</v>
      </c>
      <c r="S453" s="239">
        <v>0</v>
      </c>
      <c r="T453" s="240">
        <f>S453*H453</f>
        <v>0</v>
      </c>
      <c r="AR453" s="241" t="s">
        <v>197</v>
      </c>
      <c r="AT453" s="241" t="s">
        <v>192</v>
      </c>
      <c r="AU453" s="241" t="s">
        <v>207</v>
      </c>
      <c r="AY453" s="16" t="s">
        <v>190</v>
      </c>
      <c r="BE453" s="242">
        <f>IF(N453="základní",J453,0)</f>
        <v>0</v>
      </c>
      <c r="BF453" s="242">
        <f>IF(N453="snížená",J453,0)</f>
        <v>0</v>
      </c>
      <c r="BG453" s="242">
        <f>IF(N453="zákl. přenesená",J453,0)</f>
        <v>0</v>
      </c>
      <c r="BH453" s="242">
        <f>IF(N453="sníž. přenesená",J453,0)</f>
        <v>0</v>
      </c>
      <c r="BI453" s="242">
        <f>IF(N453="nulová",J453,0)</f>
        <v>0</v>
      </c>
      <c r="BJ453" s="16" t="s">
        <v>83</v>
      </c>
      <c r="BK453" s="242">
        <f>ROUND(I453*H453,2)</f>
        <v>0</v>
      </c>
      <c r="BL453" s="16" t="s">
        <v>197</v>
      </c>
      <c r="BM453" s="241" t="s">
        <v>616</v>
      </c>
    </row>
    <row r="454" spans="2:51" s="12" customFormat="1" ht="12">
      <c r="B454" s="243"/>
      <c r="C454" s="244"/>
      <c r="D454" s="245" t="s">
        <v>199</v>
      </c>
      <c r="E454" s="246" t="s">
        <v>1</v>
      </c>
      <c r="F454" s="247" t="s">
        <v>617</v>
      </c>
      <c r="G454" s="244"/>
      <c r="H454" s="246" t="s">
        <v>1</v>
      </c>
      <c r="I454" s="248"/>
      <c r="J454" s="244"/>
      <c r="K454" s="244"/>
      <c r="L454" s="249"/>
      <c r="M454" s="250"/>
      <c r="N454" s="251"/>
      <c r="O454" s="251"/>
      <c r="P454" s="251"/>
      <c r="Q454" s="251"/>
      <c r="R454" s="251"/>
      <c r="S454" s="251"/>
      <c r="T454" s="252"/>
      <c r="AT454" s="253" t="s">
        <v>199</v>
      </c>
      <c r="AU454" s="253" t="s">
        <v>207</v>
      </c>
      <c r="AV454" s="12" t="s">
        <v>83</v>
      </c>
      <c r="AW454" s="12" t="s">
        <v>32</v>
      </c>
      <c r="AX454" s="12" t="s">
        <v>76</v>
      </c>
      <c r="AY454" s="253" t="s">
        <v>190</v>
      </c>
    </row>
    <row r="455" spans="2:51" s="13" customFormat="1" ht="12">
      <c r="B455" s="254"/>
      <c r="C455" s="255"/>
      <c r="D455" s="245" t="s">
        <v>199</v>
      </c>
      <c r="E455" s="256" t="s">
        <v>1</v>
      </c>
      <c r="F455" s="257" t="s">
        <v>618</v>
      </c>
      <c r="G455" s="255"/>
      <c r="H455" s="258">
        <v>190.74</v>
      </c>
      <c r="I455" s="259"/>
      <c r="J455" s="255"/>
      <c r="K455" s="255"/>
      <c r="L455" s="260"/>
      <c r="M455" s="261"/>
      <c r="N455" s="262"/>
      <c r="O455" s="262"/>
      <c r="P455" s="262"/>
      <c r="Q455" s="262"/>
      <c r="R455" s="262"/>
      <c r="S455" s="262"/>
      <c r="T455" s="263"/>
      <c r="AT455" s="264" t="s">
        <v>199</v>
      </c>
      <c r="AU455" s="264" t="s">
        <v>207</v>
      </c>
      <c r="AV455" s="13" t="s">
        <v>85</v>
      </c>
      <c r="AW455" s="13" t="s">
        <v>32</v>
      </c>
      <c r="AX455" s="13" t="s">
        <v>76</v>
      </c>
      <c r="AY455" s="264" t="s">
        <v>190</v>
      </c>
    </row>
    <row r="456" spans="2:51" s="12" customFormat="1" ht="12">
      <c r="B456" s="243"/>
      <c r="C456" s="244"/>
      <c r="D456" s="245" t="s">
        <v>199</v>
      </c>
      <c r="E456" s="246" t="s">
        <v>1</v>
      </c>
      <c r="F456" s="247" t="s">
        <v>619</v>
      </c>
      <c r="G456" s="244"/>
      <c r="H456" s="246" t="s">
        <v>1</v>
      </c>
      <c r="I456" s="248"/>
      <c r="J456" s="244"/>
      <c r="K456" s="244"/>
      <c r="L456" s="249"/>
      <c r="M456" s="250"/>
      <c r="N456" s="251"/>
      <c r="O456" s="251"/>
      <c r="P456" s="251"/>
      <c r="Q456" s="251"/>
      <c r="R456" s="251"/>
      <c r="S456" s="251"/>
      <c r="T456" s="252"/>
      <c r="AT456" s="253" t="s">
        <v>199</v>
      </c>
      <c r="AU456" s="253" t="s">
        <v>207</v>
      </c>
      <c r="AV456" s="12" t="s">
        <v>83</v>
      </c>
      <c r="AW456" s="12" t="s">
        <v>32</v>
      </c>
      <c r="AX456" s="12" t="s">
        <v>76</v>
      </c>
      <c r="AY456" s="253" t="s">
        <v>190</v>
      </c>
    </row>
    <row r="457" spans="2:51" s="13" customFormat="1" ht="12">
      <c r="B457" s="254"/>
      <c r="C457" s="255"/>
      <c r="D457" s="245" t="s">
        <v>199</v>
      </c>
      <c r="E457" s="256" t="s">
        <v>1</v>
      </c>
      <c r="F457" s="257" t="s">
        <v>620</v>
      </c>
      <c r="G457" s="255"/>
      <c r="H457" s="258">
        <v>171.842</v>
      </c>
      <c r="I457" s="259"/>
      <c r="J457" s="255"/>
      <c r="K457" s="255"/>
      <c r="L457" s="260"/>
      <c r="M457" s="261"/>
      <c r="N457" s="262"/>
      <c r="O457" s="262"/>
      <c r="P457" s="262"/>
      <c r="Q457" s="262"/>
      <c r="R457" s="262"/>
      <c r="S457" s="262"/>
      <c r="T457" s="263"/>
      <c r="AT457" s="264" t="s">
        <v>199</v>
      </c>
      <c r="AU457" s="264" t="s">
        <v>207</v>
      </c>
      <c r="AV457" s="13" t="s">
        <v>85</v>
      </c>
      <c r="AW457" s="13" t="s">
        <v>32</v>
      </c>
      <c r="AX457" s="13" t="s">
        <v>76</v>
      </c>
      <c r="AY457" s="264" t="s">
        <v>190</v>
      </c>
    </row>
    <row r="458" spans="2:51" s="12" customFormat="1" ht="12">
      <c r="B458" s="243"/>
      <c r="C458" s="244"/>
      <c r="D458" s="245" t="s">
        <v>199</v>
      </c>
      <c r="E458" s="246" t="s">
        <v>1</v>
      </c>
      <c r="F458" s="247" t="s">
        <v>621</v>
      </c>
      <c r="G458" s="244"/>
      <c r="H458" s="246" t="s">
        <v>1</v>
      </c>
      <c r="I458" s="248"/>
      <c r="J458" s="244"/>
      <c r="K458" s="244"/>
      <c r="L458" s="249"/>
      <c r="M458" s="250"/>
      <c r="N458" s="251"/>
      <c r="O458" s="251"/>
      <c r="P458" s="251"/>
      <c r="Q458" s="251"/>
      <c r="R458" s="251"/>
      <c r="S458" s="251"/>
      <c r="T458" s="252"/>
      <c r="AT458" s="253" t="s">
        <v>199</v>
      </c>
      <c r="AU458" s="253" t="s">
        <v>207</v>
      </c>
      <c r="AV458" s="12" t="s">
        <v>83</v>
      </c>
      <c r="AW458" s="12" t="s">
        <v>32</v>
      </c>
      <c r="AX458" s="12" t="s">
        <v>76</v>
      </c>
      <c r="AY458" s="253" t="s">
        <v>190</v>
      </c>
    </row>
    <row r="459" spans="2:51" s="13" customFormat="1" ht="12">
      <c r="B459" s="254"/>
      <c r="C459" s="255"/>
      <c r="D459" s="245" t="s">
        <v>199</v>
      </c>
      <c r="E459" s="256" t="s">
        <v>1</v>
      </c>
      <c r="F459" s="257" t="s">
        <v>622</v>
      </c>
      <c r="G459" s="255"/>
      <c r="H459" s="258">
        <v>86.369</v>
      </c>
      <c r="I459" s="259"/>
      <c r="J459" s="255"/>
      <c r="K459" s="255"/>
      <c r="L459" s="260"/>
      <c r="M459" s="261"/>
      <c r="N459" s="262"/>
      <c r="O459" s="262"/>
      <c r="P459" s="262"/>
      <c r="Q459" s="262"/>
      <c r="R459" s="262"/>
      <c r="S459" s="262"/>
      <c r="T459" s="263"/>
      <c r="AT459" s="264" t="s">
        <v>199</v>
      </c>
      <c r="AU459" s="264" t="s">
        <v>207</v>
      </c>
      <c r="AV459" s="13" t="s">
        <v>85</v>
      </c>
      <c r="AW459" s="13" t="s">
        <v>32</v>
      </c>
      <c r="AX459" s="13" t="s">
        <v>76</v>
      </c>
      <c r="AY459" s="264" t="s">
        <v>190</v>
      </c>
    </row>
    <row r="460" spans="2:51" s="12" customFormat="1" ht="12">
      <c r="B460" s="243"/>
      <c r="C460" s="244"/>
      <c r="D460" s="245" t="s">
        <v>199</v>
      </c>
      <c r="E460" s="246" t="s">
        <v>1</v>
      </c>
      <c r="F460" s="247" t="s">
        <v>623</v>
      </c>
      <c r="G460" s="244"/>
      <c r="H460" s="246" t="s">
        <v>1</v>
      </c>
      <c r="I460" s="248"/>
      <c r="J460" s="244"/>
      <c r="K460" s="244"/>
      <c r="L460" s="249"/>
      <c r="M460" s="250"/>
      <c r="N460" s="251"/>
      <c r="O460" s="251"/>
      <c r="P460" s="251"/>
      <c r="Q460" s="251"/>
      <c r="R460" s="251"/>
      <c r="S460" s="251"/>
      <c r="T460" s="252"/>
      <c r="AT460" s="253" t="s">
        <v>199</v>
      </c>
      <c r="AU460" s="253" t="s">
        <v>207</v>
      </c>
      <c r="AV460" s="12" t="s">
        <v>83</v>
      </c>
      <c r="AW460" s="12" t="s">
        <v>32</v>
      </c>
      <c r="AX460" s="12" t="s">
        <v>76</v>
      </c>
      <c r="AY460" s="253" t="s">
        <v>190</v>
      </c>
    </row>
    <row r="461" spans="2:51" s="13" customFormat="1" ht="12">
      <c r="B461" s="254"/>
      <c r="C461" s="255"/>
      <c r="D461" s="245" t="s">
        <v>199</v>
      </c>
      <c r="E461" s="256" t="s">
        <v>1</v>
      </c>
      <c r="F461" s="257" t="s">
        <v>624</v>
      </c>
      <c r="G461" s="255"/>
      <c r="H461" s="258">
        <v>78.426</v>
      </c>
      <c r="I461" s="259"/>
      <c r="J461" s="255"/>
      <c r="K461" s="255"/>
      <c r="L461" s="260"/>
      <c r="M461" s="261"/>
      <c r="N461" s="262"/>
      <c r="O461" s="262"/>
      <c r="P461" s="262"/>
      <c r="Q461" s="262"/>
      <c r="R461" s="262"/>
      <c r="S461" s="262"/>
      <c r="T461" s="263"/>
      <c r="AT461" s="264" t="s">
        <v>199</v>
      </c>
      <c r="AU461" s="264" t="s">
        <v>207</v>
      </c>
      <c r="AV461" s="13" t="s">
        <v>85</v>
      </c>
      <c r="AW461" s="13" t="s">
        <v>32</v>
      </c>
      <c r="AX461" s="13" t="s">
        <v>76</v>
      </c>
      <c r="AY461" s="264" t="s">
        <v>190</v>
      </c>
    </row>
    <row r="462" spans="2:65" s="1" customFormat="1" ht="16.5" customHeight="1">
      <c r="B462" s="37"/>
      <c r="C462" s="230" t="s">
        <v>625</v>
      </c>
      <c r="D462" s="230" t="s">
        <v>192</v>
      </c>
      <c r="E462" s="231" t="s">
        <v>626</v>
      </c>
      <c r="F462" s="232" t="s">
        <v>627</v>
      </c>
      <c r="G462" s="233" t="s">
        <v>255</v>
      </c>
      <c r="H462" s="234">
        <v>527.377</v>
      </c>
      <c r="I462" s="235"/>
      <c r="J462" s="236">
        <f>ROUND(I462*H462,2)</f>
        <v>0</v>
      </c>
      <c r="K462" s="232" t="s">
        <v>196</v>
      </c>
      <c r="L462" s="42"/>
      <c r="M462" s="237" t="s">
        <v>1</v>
      </c>
      <c r="N462" s="238" t="s">
        <v>41</v>
      </c>
      <c r="O462" s="85"/>
      <c r="P462" s="239">
        <f>O462*H462</f>
        <v>0</v>
      </c>
      <c r="Q462" s="239">
        <v>0</v>
      </c>
      <c r="R462" s="239">
        <f>Q462*H462</f>
        <v>0</v>
      </c>
      <c r="S462" s="239">
        <v>0</v>
      </c>
      <c r="T462" s="240">
        <f>S462*H462</f>
        <v>0</v>
      </c>
      <c r="AR462" s="241" t="s">
        <v>197</v>
      </c>
      <c r="AT462" s="241" t="s">
        <v>192</v>
      </c>
      <c r="AU462" s="241" t="s">
        <v>207</v>
      </c>
      <c r="AY462" s="16" t="s">
        <v>190</v>
      </c>
      <c r="BE462" s="242">
        <f>IF(N462="základní",J462,0)</f>
        <v>0</v>
      </c>
      <c r="BF462" s="242">
        <f>IF(N462="snížená",J462,0)</f>
        <v>0</v>
      </c>
      <c r="BG462" s="242">
        <f>IF(N462="zákl. přenesená",J462,0)</f>
        <v>0</v>
      </c>
      <c r="BH462" s="242">
        <f>IF(N462="sníž. přenesená",J462,0)</f>
        <v>0</v>
      </c>
      <c r="BI462" s="242">
        <f>IF(N462="nulová",J462,0)</f>
        <v>0</v>
      </c>
      <c r="BJ462" s="16" t="s">
        <v>83</v>
      </c>
      <c r="BK462" s="242">
        <f>ROUND(I462*H462,2)</f>
        <v>0</v>
      </c>
      <c r="BL462" s="16" t="s">
        <v>197</v>
      </c>
      <c r="BM462" s="241" t="s">
        <v>628</v>
      </c>
    </row>
    <row r="463" spans="2:51" s="12" customFormat="1" ht="12">
      <c r="B463" s="243"/>
      <c r="C463" s="244"/>
      <c r="D463" s="245" t="s">
        <v>199</v>
      </c>
      <c r="E463" s="246" t="s">
        <v>1</v>
      </c>
      <c r="F463" s="247" t="s">
        <v>617</v>
      </c>
      <c r="G463" s="244"/>
      <c r="H463" s="246" t="s">
        <v>1</v>
      </c>
      <c r="I463" s="248"/>
      <c r="J463" s="244"/>
      <c r="K463" s="244"/>
      <c r="L463" s="249"/>
      <c r="M463" s="250"/>
      <c r="N463" s="251"/>
      <c r="O463" s="251"/>
      <c r="P463" s="251"/>
      <c r="Q463" s="251"/>
      <c r="R463" s="251"/>
      <c r="S463" s="251"/>
      <c r="T463" s="252"/>
      <c r="AT463" s="253" t="s">
        <v>199</v>
      </c>
      <c r="AU463" s="253" t="s">
        <v>207</v>
      </c>
      <c r="AV463" s="12" t="s">
        <v>83</v>
      </c>
      <c r="AW463" s="12" t="s">
        <v>32</v>
      </c>
      <c r="AX463" s="12" t="s">
        <v>76</v>
      </c>
      <c r="AY463" s="253" t="s">
        <v>190</v>
      </c>
    </row>
    <row r="464" spans="2:51" s="13" customFormat="1" ht="12">
      <c r="B464" s="254"/>
      <c r="C464" s="255"/>
      <c r="D464" s="245" t="s">
        <v>199</v>
      </c>
      <c r="E464" s="256" t="s">
        <v>1</v>
      </c>
      <c r="F464" s="257" t="s">
        <v>618</v>
      </c>
      <c r="G464" s="255"/>
      <c r="H464" s="258">
        <v>190.74</v>
      </c>
      <c r="I464" s="259"/>
      <c r="J464" s="255"/>
      <c r="K464" s="255"/>
      <c r="L464" s="260"/>
      <c r="M464" s="261"/>
      <c r="N464" s="262"/>
      <c r="O464" s="262"/>
      <c r="P464" s="262"/>
      <c r="Q464" s="262"/>
      <c r="R464" s="262"/>
      <c r="S464" s="262"/>
      <c r="T464" s="263"/>
      <c r="AT464" s="264" t="s">
        <v>199</v>
      </c>
      <c r="AU464" s="264" t="s">
        <v>207</v>
      </c>
      <c r="AV464" s="13" t="s">
        <v>85</v>
      </c>
      <c r="AW464" s="13" t="s">
        <v>32</v>
      </c>
      <c r="AX464" s="13" t="s">
        <v>76</v>
      </c>
      <c r="AY464" s="264" t="s">
        <v>190</v>
      </c>
    </row>
    <row r="465" spans="2:51" s="12" customFormat="1" ht="12">
      <c r="B465" s="243"/>
      <c r="C465" s="244"/>
      <c r="D465" s="245" t="s">
        <v>199</v>
      </c>
      <c r="E465" s="246" t="s">
        <v>1</v>
      </c>
      <c r="F465" s="247" t="s">
        <v>619</v>
      </c>
      <c r="G465" s="244"/>
      <c r="H465" s="246" t="s">
        <v>1</v>
      </c>
      <c r="I465" s="248"/>
      <c r="J465" s="244"/>
      <c r="K465" s="244"/>
      <c r="L465" s="249"/>
      <c r="M465" s="250"/>
      <c r="N465" s="251"/>
      <c r="O465" s="251"/>
      <c r="P465" s="251"/>
      <c r="Q465" s="251"/>
      <c r="R465" s="251"/>
      <c r="S465" s="251"/>
      <c r="T465" s="252"/>
      <c r="AT465" s="253" t="s">
        <v>199</v>
      </c>
      <c r="AU465" s="253" t="s">
        <v>207</v>
      </c>
      <c r="AV465" s="12" t="s">
        <v>83</v>
      </c>
      <c r="AW465" s="12" t="s">
        <v>32</v>
      </c>
      <c r="AX465" s="12" t="s">
        <v>76</v>
      </c>
      <c r="AY465" s="253" t="s">
        <v>190</v>
      </c>
    </row>
    <row r="466" spans="2:51" s="13" customFormat="1" ht="12">
      <c r="B466" s="254"/>
      <c r="C466" s="255"/>
      <c r="D466" s="245" t="s">
        <v>199</v>
      </c>
      <c r="E466" s="256" t="s">
        <v>1</v>
      </c>
      <c r="F466" s="257" t="s">
        <v>620</v>
      </c>
      <c r="G466" s="255"/>
      <c r="H466" s="258">
        <v>171.842</v>
      </c>
      <c r="I466" s="259"/>
      <c r="J466" s="255"/>
      <c r="K466" s="255"/>
      <c r="L466" s="260"/>
      <c r="M466" s="261"/>
      <c r="N466" s="262"/>
      <c r="O466" s="262"/>
      <c r="P466" s="262"/>
      <c r="Q466" s="262"/>
      <c r="R466" s="262"/>
      <c r="S466" s="262"/>
      <c r="T466" s="263"/>
      <c r="AT466" s="264" t="s">
        <v>199</v>
      </c>
      <c r="AU466" s="264" t="s">
        <v>207</v>
      </c>
      <c r="AV466" s="13" t="s">
        <v>85</v>
      </c>
      <c r="AW466" s="13" t="s">
        <v>32</v>
      </c>
      <c r="AX466" s="13" t="s">
        <v>76</v>
      </c>
      <c r="AY466" s="264" t="s">
        <v>190</v>
      </c>
    </row>
    <row r="467" spans="2:51" s="12" customFormat="1" ht="12">
      <c r="B467" s="243"/>
      <c r="C467" s="244"/>
      <c r="D467" s="245" t="s">
        <v>199</v>
      </c>
      <c r="E467" s="246" t="s">
        <v>1</v>
      </c>
      <c r="F467" s="247" t="s">
        <v>621</v>
      </c>
      <c r="G467" s="244"/>
      <c r="H467" s="246" t="s">
        <v>1</v>
      </c>
      <c r="I467" s="248"/>
      <c r="J467" s="244"/>
      <c r="K467" s="244"/>
      <c r="L467" s="249"/>
      <c r="M467" s="250"/>
      <c r="N467" s="251"/>
      <c r="O467" s="251"/>
      <c r="P467" s="251"/>
      <c r="Q467" s="251"/>
      <c r="R467" s="251"/>
      <c r="S467" s="251"/>
      <c r="T467" s="252"/>
      <c r="AT467" s="253" t="s">
        <v>199</v>
      </c>
      <c r="AU467" s="253" t="s">
        <v>207</v>
      </c>
      <c r="AV467" s="12" t="s">
        <v>83</v>
      </c>
      <c r="AW467" s="12" t="s">
        <v>32</v>
      </c>
      <c r="AX467" s="12" t="s">
        <v>76</v>
      </c>
      <c r="AY467" s="253" t="s">
        <v>190</v>
      </c>
    </row>
    <row r="468" spans="2:51" s="13" customFormat="1" ht="12">
      <c r="B468" s="254"/>
      <c r="C468" s="255"/>
      <c r="D468" s="245" t="s">
        <v>199</v>
      </c>
      <c r="E468" s="256" t="s">
        <v>1</v>
      </c>
      <c r="F468" s="257" t="s">
        <v>622</v>
      </c>
      <c r="G468" s="255"/>
      <c r="H468" s="258">
        <v>86.369</v>
      </c>
      <c r="I468" s="259"/>
      <c r="J468" s="255"/>
      <c r="K468" s="255"/>
      <c r="L468" s="260"/>
      <c r="M468" s="261"/>
      <c r="N468" s="262"/>
      <c r="O468" s="262"/>
      <c r="P468" s="262"/>
      <c r="Q468" s="262"/>
      <c r="R468" s="262"/>
      <c r="S468" s="262"/>
      <c r="T468" s="263"/>
      <c r="AT468" s="264" t="s">
        <v>199</v>
      </c>
      <c r="AU468" s="264" t="s">
        <v>207</v>
      </c>
      <c r="AV468" s="13" t="s">
        <v>85</v>
      </c>
      <c r="AW468" s="13" t="s">
        <v>32</v>
      </c>
      <c r="AX468" s="13" t="s">
        <v>76</v>
      </c>
      <c r="AY468" s="264" t="s">
        <v>190</v>
      </c>
    </row>
    <row r="469" spans="2:51" s="12" customFormat="1" ht="12">
      <c r="B469" s="243"/>
      <c r="C469" s="244"/>
      <c r="D469" s="245" t="s">
        <v>199</v>
      </c>
      <c r="E469" s="246" t="s">
        <v>1</v>
      </c>
      <c r="F469" s="247" t="s">
        <v>623</v>
      </c>
      <c r="G469" s="244"/>
      <c r="H469" s="246" t="s">
        <v>1</v>
      </c>
      <c r="I469" s="248"/>
      <c r="J469" s="244"/>
      <c r="K469" s="244"/>
      <c r="L469" s="249"/>
      <c r="M469" s="250"/>
      <c r="N469" s="251"/>
      <c r="O469" s="251"/>
      <c r="P469" s="251"/>
      <c r="Q469" s="251"/>
      <c r="R469" s="251"/>
      <c r="S469" s="251"/>
      <c r="T469" s="252"/>
      <c r="AT469" s="253" t="s">
        <v>199</v>
      </c>
      <c r="AU469" s="253" t="s">
        <v>207</v>
      </c>
      <c r="AV469" s="12" t="s">
        <v>83</v>
      </c>
      <c r="AW469" s="12" t="s">
        <v>32</v>
      </c>
      <c r="AX469" s="12" t="s">
        <v>76</v>
      </c>
      <c r="AY469" s="253" t="s">
        <v>190</v>
      </c>
    </row>
    <row r="470" spans="2:51" s="13" customFormat="1" ht="12">
      <c r="B470" s="254"/>
      <c r="C470" s="255"/>
      <c r="D470" s="245" t="s">
        <v>199</v>
      </c>
      <c r="E470" s="256" t="s">
        <v>1</v>
      </c>
      <c r="F470" s="257" t="s">
        <v>624</v>
      </c>
      <c r="G470" s="255"/>
      <c r="H470" s="258">
        <v>78.426</v>
      </c>
      <c r="I470" s="259"/>
      <c r="J470" s="255"/>
      <c r="K470" s="255"/>
      <c r="L470" s="260"/>
      <c r="M470" s="261"/>
      <c r="N470" s="262"/>
      <c r="O470" s="262"/>
      <c r="P470" s="262"/>
      <c r="Q470" s="262"/>
      <c r="R470" s="262"/>
      <c r="S470" s="262"/>
      <c r="T470" s="263"/>
      <c r="AT470" s="264" t="s">
        <v>199</v>
      </c>
      <c r="AU470" s="264" t="s">
        <v>207</v>
      </c>
      <c r="AV470" s="13" t="s">
        <v>85</v>
      </c>
      <c r="AW470" s="13" t="s">
        <v>32</v>
      </c>
      <c r="AX470" s="13" t="s">
        <v>76</v>
      </c>
      <c r="AY470" s="264" t="s">
        <v>190</v>
      </c>
    </row>
    <row r="471" spans="2:65" s="1" customFormat="1" ht="24" customHeight="1">
      <c r="B471" s="37"/>
      <c r="C471" s="230" t="s">
        <v>629</v>
      </c>
      <c r="D471" s="230" t="s">
        <v>192</v>
      </c>
      <c r="E471" s="231" t="s">
        <v>630</v>
      </c>
      <c r="F471" s="232" t="s">
        <v>631</v>
      </c>
      <c r="G471" s="233" t="s">
        <v>255</v>
      </c>
      <c r="H471" s="234">
        <v>20.48</v>
      </c>
      <c r="I471" s="235"/>
      <c r="J471" s="236">
        <f>ROUND(I471*H471,2)</f>
        <v>0</v>
      </c>
      <c r="K471" s="232" t="s">
        <v>196</v>
      </c>
      <c r="L471" s="42"/>
      <c r="M471" s="237" t="s">
        <v>1</v>
      </c>
      <c r="N471" s="238" t="s">
        <v>41</v>
      </c>
      <c r="O471" s="85"/>
      <c r="P471" s="239">
        <f>O471*H471</f>
        <v>0</v>
      </c>
      <c r="Q471" s="239">
        <v>0.00735</v>
      </c>
      <c r="R471" s="239">
        <f>Q471*H471</f>
        <v>0.150528</v>
      </c>
      <c r="S471" s="239">
        <v>0</v>
      </c>
      <c r="T471" s="240">
        <f>S471*H471</f>
        <v>0</v>
      </c>
      <c r="AR471" s="241" t="s">
        <v>197</v>
      </c>
      <c r="AT471" s="241" t="s">
        <v>192</v>
      </c>
      <c r="AU471" s="241" t="s">
        <v>207</v>
      </c>
      <c r="AY471" s="16" t="s">
        <v>190</v>
      </c>
      <c r="BE471" s="242">
        <f>IF(N471="základní",J471,0)</f>
        <v>0</v>
      </c>
      <c r="BF471" s="242">
        <f>IF(N471="snížená",J471,0)</f>
        <v>0</v>
      </c>
      <c r="BG471" s="242">
        <f>IF(N471="zákl. přenesená",J471,0)</f>
        <v>0</v>
      </c>
      <c r="BH471" s="242">
        <f>IF(N471="sníž. přenesená",J471,0)</f>
        <v>0</v>
      </c>
      <c r="BI471" s="242">
        <f>IF(N471="nulová",J471,0)</f>
        <v>0</v>
      </c>
      <c r="BJ471" s="16" t="s">
        <v>83</v>
      </c>
      <c r="BK471" s="242">
        <f>ROUND(I471*H471,2)</f>
        <v>0</v>
      </c>
      <c r="BL471" s="16" t="s">
        <v>197</v>
      </c>
      <c r="BM471" s="241" t="s">
        <v>632</v>
      </c>
    </row>
    <row r="472" spans="2:51" s="12" customFormat="1" ht="12">
      <c r="B472" s="243"/>
      <c r="C472" s="244"/>
      <c r="D472" s="245" t="s">
        <v>199</v>
      </c>
      <c r="E472" s="246" t="s">
        <v>1</v>
      </c>
      <c r="F472" s="247" t="s">
        <v>633</v>
      </c>
      <c r="G472" s="244"/>
      <c r="H472" s="246" t="s">
        <v>1</v>
      </c>
      <c r="I472" s="248"/>
      <c r="J472" s="244"/>
      <c r="K472" s="244"/>
      <c r="L472" s="249"/>
      <c r="M472" s="250"/>
      <c r="N472" s="251"/>
      <c r="O472" s="251"/>
      <c r="P472" s="251"/>
      <c r="Q472" s="251"/>
      <c r="R472" s="251"/>
      <c r="S472" s="251"/>
      <c r="T472" s="252"/>
      <c r="AT472" s="253" t="s">
        <v>199</v>
      </c>
      <c r="AU472" s="253" t="s">
        <v>207</v>
      </c>
      <c r="AV472" s="12" t="s">
        <v>83</v>
      </c>
      <c r="AW472" s="12" t="s">
        <v>32</v>
      </c>
      <c r="AX472" s="12" t="s">
        <v>76</v>
      </c>
      <c r="AY472" s="253" t="s">
        <v>190</v>
      </c>
    </row>
    <row r="473" spans="2:51" s="13" customFormat="1" ht="12">
      <c r="B473" s="254"/>
      <c r="C473" s="255"/>
      <c r="D473" s="245" t="s">
        <v>199</v>
      </c>
      <c r="E473" s="256" t="s">
        <v>1</v>
      </c>
      <c r="F473" s="257" t="s">
        <v>634</v>
      </c>
      <c r="G473" s="255"/>
      <c r="H473" s="258">
        <v>16.455</v>
      </c>
      <c r="I473" s="259"/>
      <c r="J473" s="255"/>
      <c r="K473" s="255"/>
      <c r="L473" s="260"/>
      <c r="M473" s="261"/>
      <c r="N473" s="262"/>
      <c r="O473" s="262"/>
      <c r="P473" s="262"/>
      <c r="Q473" s="262"/>
      <c r="R473" s="262"/>
      <c r="S473" s="262"/>
      <c r="T473" s="263"/>
      <c r="AT473" s="264" t="s">
        <v>199</v>
      </c>
      <c r="AU473" s="264" t="s">
        <v>207</v>
      </c>
      <c r="AV473" s="13" t="s">
        <v>85</v>
      </c>
      <c r="AW473" s="13" t="s">
        <v>32</v>
      </c>
      <c r="AX473" s="13" t="s">
        <v>76</v>
      </c>
      <c r="AY473" s="264" t="s">
        <v>190</v>
      </c>
    </row>
    <row r="474" spans="2:51" s="13" customFormat="1" ht="12">
      <c r="B474" s="254"/>
      <c r="C474" s="255"/>
      <c r="D474" s="245" t="s">
        <v>199</v>
      </c>
      <c r="E474" s="256" t="s">
        <v>1</v>
      </c>
      <c r="F474" s="257" t="s">
        <v>635</v>
      </c>
      <c r="G474" s="255"/>
      <c r="H474" s="258">
        <v>4.025</v>
      </c>
      <c r="I474" s="259"/>
      <c r="J474" s="255"/>
      <c r="K474" s="255"/>
      <c r="L474" s="260"/>
      <c r="M474" s="261"/>
      <c r="N474" s="262"/>
      <c r="O474" s="262"/>
      <c r="P474" s="262"/>
      <c r="Q474" s="262"/>
      <c r="R474" s="262"/>
      <c r="S474" s="262"/>
      <c r="T474" s="263"/>
      <c r="AT474" s="264" t="s">
        <v>199</v>
      </c>
      <c r="AU474" s="264" t="s">
        <v>207</v>
      </c>
      <c r="AV474" s="13" t="s">
        <v>85</v>
      </c>
      <c r="AW474" s="13" t="s">
        <v>32</v>
      </c>
      <c r="AX474" s="13" t="s">
        <v>76</v>
      </c>
      <c r="AY474" s="264" t="s">
        <v>190</v>
      </c>
    </row>
    <row r="475" spans="2:65" s="1" customFormat="1" ht="24" customHeight="1">
      <c r="B475" s="37"/>
      <c r="C475" s="230" t="s">
        <v>636</v>
      </c>
      <c r="D475" s="230" t="s">
        <v>192</v>
      </c>
      <c r="E475" s="231" t="s">
        <v>637</v>
      </c>
      <c r="F475" s="232" t="s">
        <v>638</v>
      </c>
      <c r="G475" s="233" t="s">
        <v>255</v>
      </c>
      <c r="H475" s="234">
        <v>20.48</v>
      </c>
      <c r="I475" s="235"/>
      <c r="J475" s="236">
        <f>ROUND(I475*H475,2)</f>
        <v>0</v>
      </c>
      <c r="K475" s="232" t="s">
        <v>196</v>
      </c>
      <c r="L475" s="42"/>
      <c r="M475" s="237" t="s">
        <v>1</v>
      </c>
      <c r="N475" s="238" t="s">
        <v>41</v>
      </c>
      <c r="O475" s="85"/>
      <c r="P475" s="239">
        <f>O475*H475</f>
        <v>0</v>
      </c>
      <c r="Q475" s="239">
        <v>0.02636</v>
      </c>
      <c r="R475" s="239">
        <f>Q475*H475</f>
        <v>0.5398528</v>
      </c>
      <c r="S475" s="239">
        <v>0</v>
      </c>
      <c r="T475" s="240">
        <f>S475*H475</f>
        <v>0</v>
      </c>
      <c r="AR475" s="241" t="s">
        <v>197</v>
      </c>
      <c r="AT475" s="241" t="s">
        <v>192</v>
      </c>
      <c r="AU475" s="241" t="s">
        <v>207</v>
      </c>
      <c r="AY475" s="16" t="s">
        <v>190</v>
      </c>
      <c r="BE475" s="242">
        <f>IF(N475="základní",J475,0)</f>
        <v>0</v>
      </c>
      <c r="BF475" s="242">
        <f>IF(N475="snížená",J475,0)</f>
        <v>0</v>
      </c>
      <c r="BG475" s="242">
        <f>IF(N475="zákl. přenesená",J475,0)</f>
        <v>0</v>
      </c>
      <c r="BH475" s="242">
        <f>IF(N475="sníž. přenesená",J475,0)</f>
        <v>0</v>
      </c>
      <c r="BI475" s="242">
        <f>IF(N475="nulová",J475,0)</f>
        <v>0</v>
      </c>
      <c r="BJ475" s="16" t="s">
        <v>83</v>
      </c>
      <c r="BK475" s="242">
        <f>ROUND(I475*H475,2)</f>
        <v>0</v>
      </c>
      <c r="BL475" s="16" t="s">
        <v>197</v>
      </c>
      <c r="BM475" s="241" t="s">
        <v>639</v>
      </c>
    </row>
    <row r="476" spans="2:51" s="12" customFormat="1" ht="12">
      <c r="B476" s="243"/>
      <c r="C476" s="244"/>
      <c r="D476" s="245" t="s">
        <v>199</v>
      </c>
      <c r="E476" s="246" t="s">
        <v>1</v>
      </c>
      <c r="F476" s="247" t="s">
        <v>633</v>
      </c>
      <c r="G476" s="244"/>
      <c r="H476" s="246" t="s">
        <v>1</v>
      </c>
      <c r="I476" s="248"/>
      <c r="J476" s="244"/>
      <c r="K476" s="244"/>
      <c r="L476" s="249"/>
      <c r="M476" s="250"/>
      <c r="N476" s="251"/>
      <c r="O476" s="251"/>
      <c r="P476" s="251"/>
      <c r="Q476" s="251"/>
      <c r="R476" s="251"/>
      <c r="S476" s="251"/>
      <c r="T476" s="252"/>
      <c r="AT476" s="253" t="s">
        <v>199</v>
      </c>
      <c r="AU476" s="253" t="s">
        <v>207</v>
      </c>
      <c r="AV476" s="12" t="s">
        <v>83</v>
      </c>
      <c r="AW476" s="12" t="s">
        <v>32</v>
      </c>
      <c r="AX476" s="12" t="s">
        <v>76</v>
      </c>
      <c r="AY476" s="253" t="s">
        <v>190</v>
      </c>
    </row>
    <row r="477" spans="2:51" s="13" customFormat="1" ht="12">
      <c r="B477" s="254"/>
      <c r="C477" s="255"/>
      <c r="D477" s="245" t="s">
        <v>199</v>
      </c>
      <c r="E477" s="256" t="s">
        <v>1</v>
      </c>
      <c r="F477" s="257" t="s">
        <v>634</v>
      </c>
      <c r="G477" s="255"/>
      <c r="H477" s="258">
        <v>16.455</v>
      </c>
      <c r="I477" s="259"/>
      <c r="J477" s="255"/>
      <c r="K477" s="255"/>
      <c r="L477" s="260"/>
      <c r="M477" s="261"/>
      <c r="N477" s="262"/>
      <c r="O477" s="262"/>
      <c r="P477" s="262"/>
      <c r="Q477" s="262"/>
      <c r="R477" s="262"/>
      <c r="S477" s="262"/>
      <c r="T477" s="263"/>
      <c r="AT477" s="264" t="s">
        <v>199</v>
      </c>
      <c r="AU477" s="264" t="s">
        <v>207</v>
      </c>
      <c r="AV477" s="13" t="s">
        <v>85</v>
      </c>
      <c r="AW477" s="13" t="s">
        <v>32</v>
      </c>
      <c r="AX477" s="13" t="s">
        <v>76</v>
      </c>
      <c r="AY477" s="264" t="s">
        <v>190</v>
      </c>
    </row>
    <row r="478" spans="2:51" s="13" customFormat="1" ht="12">
      <c r="B478" s="254"/>
      <c r="C478" s="255"/>
      <c r="D478" s="245" t="s">
        <v>199</v>
      </c>
      <c r="E478" s="256" t="s">
        <v>1</v>
      </c>
      <c r="F478" s="257" t="s">
        <v>635</v>
      </c>
      <c r="G478" s="255"/>
      <c r="H478" s="258">
        <v>4.025</v>
      </c>
      <c r="I478" s="259"/>
      <c r="J478" s="255"/>
      <c r="K478" s="255"/>
      <c r="L478" s="260"/>
      <c r="M478" s="261"/>
      <c r="N478" s="262"/>
      <c r="O478" s="262"/>
      <c r="P478" s="262"/>
      <c r="Q478" s="262"/>
      <c r="R478" s="262"/>
      <c r="S478" s="262"/>
      <c r="T478" s="263"/>
      <c r="AT478" s="264" t="s">
        <v>199</v>
      </c>
      <c r="AU478" s="264" t="s">
        <v>207</v>
      </c>
      <c r="AV478" s="13" t="s">
        <v>85</v>
      </c>
      <c r="AW478" s="13" t="s">
        <v>32</v>
      </c>
      <c r="AX478" s="13" t="s">
        <v>76</v>
      </c>
      <c r="AY478" s="264" t="s">
        <v>190</v>
      </c>
    </row>
    <row r="479" spans="2:65" s="1" customFormat="1" ht="24" customHeight="1">
      <c r="B479" s="37"/>
      <c r="C479" s="230" t="s">
        <v>640</v>
      </c>
      <c r="D479" s="230" t="s">
        <v>192</v>
      </c>
      <c r="E479" s="231" t="s">
        <v>641</v>
      </c>
      <c r="F479" s="232" t="s">
        <v>642</v>
      </c>
      <c r="G479" s="233" t="s">
        <v>255</v>
      </c>
      <c r="H479" s="234">
        <v>60.074</v>
      </c>
      <c r="I479" s="235"/>
      <c r="J479" s="236">
        <f>ROUND(I479*H479,2)</f>
        <v>0</v>
      </c>
      <c r="K479" s="232" t="s">
        <v>196</v>
      </c>
      <c r="L479" s="42"/>
      <c r="M479" s="237" t="s">
        <v>1</v>
      </c>
      <c r="N479" s="238" t="s">
        <v>41</v>
      </c>
      <c r="O479" s="85"/>
      <c r="P479" s="239">
        <f>O479*H479</f>
        <v>0</v>
      </c>
      <c r="Q479" s="239">
        <v>0</v>
      </c>
      <c r="R479" s="239">
        <f>Q479*H479</f>
        <v>0</v>
      </c>
      <c r="S479" s="239">
        <v>0</v>
      </c>
      <c r="T479" s="240">
        <f>S479*H479</f>
        <v>0</v>
      </c>
      <c r="AR479" s="241" t="s">
        <v>197</v>
      </c>
      <c r="AT479" s="241" t="s">
        <v>192</v>
      </c>
      <c r="AU479" s="241" t="s">
        <v>207</v>
      </c>
      <c r="AY479" s="16" t="s">
        <v>190</v>
      </c>
      <c r="BE479" s="242">
        <f>IF(N479="základní",J479,0)</f>
        <v>0</v>
      </c>
      <c r="BF479" s="242">
        <f>IF(N479="snížená",J479,0)</f>
        <v>0</v>
      </c>
      <c r="BG479" s="242">
        <f>IF(N479="zákl. přenesená",J479,0)</f>
        <v>0</v>
      </c>
      <c r="BH479" s="242">
        <f>IF(N479="sníž. přenesená",J479,0)</f>
        <v>0</v>
      </c>
      <c r="BI479" s="242">
        <f>IF(N479="nulová",J479,0)</f>
        <v>0</v>
      </c>
      <c r="BJ479" s="16" t="s">
        <v>83</v>
      </c>
      <c r="BK479" s="242">
        <f>ROUND(I479*H479,2)</f>
        <v>0</v>
      </c>
      <c r="BL479" s="16" t="s">
        <v>197</v>
      </c>
      <c r="BM479" s="241" t="s">
        <v>643</v>
      </c>
    </row>
    <row r="480" spans="2:51" s="13" customFormat="1" ht="12">
      <c r="B480" s="254"/>
      <c r="C480" s="255"/>
      <c r="D480" s="245" t="s">
        <v>199</v>
      </c>
      <c r="E480" s="256" t="s">
        <v>1</v>
      </c>
      <c r="F480" s="257" t="s">
        <v>566</v>
      </c>
      <c r="G480" s="255"/>
      <c r="H480" s="258">
        <v>48.67</v>
      </c>
      <c r="I480" s="259"/>
      <c r="J480" s="255"/>
      <c r="K480" s="255"/>
      <c r="L480" s="260"/>
      <c r="M480" s="261"/>
      <c r="N480" s="262"/>
      <c r="O480" s="262"/>
      <c r="P480" s="262"/>
      <c r="Q480" s="262"/>
      <c r="R480" s="262"/>
      <c r="S480" s="262"/>
      <c r="T480" s="263"/>
      <c r="AT480" s="264" t="s">
        <v>199</v>
      </c>
      <c r="AU480" s="264" t="s">
        <v>207</v>
      </c>
      <c r="AV480" s="13" t="s">
        <v>85</v>
      </c>
      <c r="AW480" s="13" t="s">
        <v>32</v>
      </c>
      <c r="AX480" s="13" t="s">
        <v>76</v>
      </c>
      <c r="AY480" s="264" t="s">
        <v>190</v>
      </c>
    </row>
    <row r="481" spans="2:51" s="13" customFormat="1" ht="12">
      <c r="B481" s="254"/>
      <c r="C481" s="255"/>
      <c r="D481" s="245" t="s">
        <v>199</v>
      </c>
      <c r="E481" s="256" t="s">
        <v>1</v>
      </c>
      <c r="F481" s="257" t="s">
        <v>567</v>
      </c>
      <c r="G481" s="255"/>
      <c r="H481" s="258">
        <v>11.404</v>
      </c>
      <c r="I481" s="259"/>
      <c r="J481" s="255"/>
      <c r="K481" s="255"/>
      <c r="L481" s="260"/>
      <c r="M481" s="261"/>
      <c r="N481" s="262"/>
      <c r="O481" s="262"/>
      <c r="P481" s="262"/>
      <c r="Q481" s="262"/>
      <c r="R481" s="262"/>
      <c r="S481" s="262"/>
      <c r="T481" s="263"/>
      <c r="AT481" s="264" t="s">
        <v>199</v>
      </c>
      <c r="AU481" s="264" t="s">
        <v>207</v>
      </c>
      <c r="AV481" s="13" t="s">
        <v>85</v>
      </c>
      <c r="AW481" s="13" t="s">
        <v>32</v>
      </c>
      <c r="AX481" s="13" t="s">
        <v>76</v>
      </c>
      <c r="AY481" s="264" t="s">
        <v>190</v>
      </c>
    </row>
    <row r="482" spans="2:63" s="11" customFormat="1" ht="20.85" customHeight="1">
      <c r="B482" s="214"/>
      <c r="C482" s="215"/>
      <c r="D482" s="216" t="s">
        <v>75</v>
      </c>
      <c r="E482" s="228" t="s">
        <v>595</v>
      </c>
      <c r="F482" s="228" t="s">
        <v>644</v>
      </c>
      <c r="G482" s="215"/>
      <c r="H482" s="215"/>
      <c r="I482" s="218"/>
      <c r="J482" s="229">
        <f>BK482</f>
        <v>0</v>
      </c>
      <c r="K482" s="215"/>
      <c r="L482" s="220"/>
      <c r="M482" s="221"/>
      <c r="N482" s="222"/>
      <c r="O482" s="222"/>
      <c r="P482" s="223">
        <f>SUM(P483:P558)</f>
        <v>0</v>
      </c>
      <c r="Q482" s="222"/>
      <c r="R482" s="223">
        <f>SUM(R483:R558)</f>
        <v>54.19785467</v>
      </c>
      <c r="S482" s="222"/>
      <c r="T482" s="224">
        <f>SUM(T483:T558)</f>
        <v>0</v>
      </c>
      <c r="AR482" s="225" t="s">
        <v>83</v>
      </c>
      <c r="AT482" s="226" t="s">
        <v>75</v>
      </c>
      <c r="AU482" s="226" t="s">
        <v>85</v>
      </c>
      <c r="AY482" s="225" t="s">
        <v>190</v>
      </c>
      <c r="BK482" s="227">
        <f>SUM(BK483:BK558)</f>
        <v>0</v>
      </c>
    </row>
    <row r="483" spans="2:65" s="1" customFormat="1" ht="24" customHeight="1">
      <c r="B483" s="37"/>
      <c r="C483" s="230" t="s">
        <v>645</v>
      </c>
      <c r="D483" s="230" t="s">
        <v>192</v>
      </c>
      <c r="E483" s="231" t="s">
        <v>646</v>
      </c>
      <c r="F483" s="232" t="s">
        <v>647</v>
      </c>
      <c r="G483" s="233" t="s">
        <v>195</v>
      </c>
      <c r="H483" s="234">
        <v>2.548</v>
      </c>
      <c r="I483" s="235"/>
      <c r="J483" s="236">
        <f>ROUND(I483*H483,2)</f>
        <v>0</v>
      </c>
      <c r="K483" s="232" t="s">
        <v>196</v>
      </c>
      <c r="L483" s="42"/>
      <c r="M483" s="237" t="s">
        <v>1</v>
      </c>
      <c r="N483" s="238" t="s">
        <v>41</v>
      </c>
      <c r="O483" s="85"/>
      <c r="P483" s="239">
        <f>O483*H483</f>
        <v>0</v>
      </c>
      <c r="Q483" s="239">
        <v>1.616</v>
      </c>
      <c r="R483" s="239">
        <f>Q483*H483</f>
        <v>4.117568</v>
      </c>
      <c r="S483" s="239">
        <v>0</v>
      </c>
      <c r="T483" s="240">
        <f>S483*H483</f>
        <v>0</v>
      </c>
      <c r="AR483" s="241" t="s">
        <v>197</v>
      </c>
      <c r="AT483" s="241" t="s">
        <v>192</v>
      </c>
      <c r="AU483" s="241" t="s">
        <v>207</v>
      </c>
      <c r="AY483" s="16" t="s">
        <v>190</v>
      </c>
      <c r="BE483" s="242">
        <f>IF(N483="základní",J483,0)</f>
        <v>0</v>
      </c>
      <c r="BF483" s="242">
        <f>IF(N483="snížená",J483,0)</f>
        <v>0</v>
      </c>
      <c r="BG483" s="242">
        <f>IF(N483="zákl. přenesená",J483,0)</f>
        <v>0</v>
      </c>
      <c r="BH483" s="242">
        <f>IF(N483="sníž. přenesená",J483,0)</f>
        <v>0</v>
      </c>
      <c r="BI483" s="242">
        <f>IF(N483="nulová",J483,0)</f>
        <v>0</v>
      </c>
      <c r="BJ483" s="16" t="s">
        <v>83</v>
      </c>
      <c r="BK483" s="242">
        <f>ROUND(I483*H483,2)</f>
        <v>0</v>
      </c>
      <c r="BL483" s="16" t="s">
        <v>197</v>
      </c>
      <c r="BM483" s="241" t="s">
        <v>648</v>
      </c>
    </row>
    <row r="484" spans="2:51" s="13" customFormat="1" ht="12">
      <c r="B484" s="254"/>
      <c r="C484" s="255"/>
      <c r="D484" s="245" t="s">
        <v>199</v>
      </c>
      <c r="E484" s="256" t="s">
        <v>1</v>
      </c>
      <c r="F484" s="257" t="s">
        <v>649</v>
      </c>
      <c r="G484" s="255"/>
      <c r="H484" s="258">
        <v>2.548</v>
      </c>
      <c r="I484" s="259"/>
      <c r="J484" s="255"/>
      <c r="K484" s="255"/>
      <c r="L484" s="260"/>
      <c r="M484" s="261"/>
      <c r="N484" s="262"/>
      <c r="O484" s="262"/>
      <c r="P484" s="262"/>
      <c r="Q484" s="262"/>
      <c r="R484" s="262"/>
      <c r="S484" s="262"/>
      <c r="T484" s="263"/>
      <c r="AT484" s="264" t="s">
        <v>199</v>
      </c>
      <c r="AU484" s="264" t="s">
        <v>207</v>
      </c>
      <c r="AV484" s="13" t="s">
        <v>85</v>
      </c>
      <c r="AW484" s="13" t="s">
        <v>32</v>
      </c>
      <c r="AX484" s="13" t="s">
        <v>76</v>
      </c>
      <c r="AY484" s="264" t="s">
        <v>190</v>
      </c>
    </row>
    <row r="485" spans="2:65" s="1" customFormat="1" ht="24" customHeight="1">
      <c r="B485" s="37"/>
      <c r="C485" s="230" t="s">
        <v>650</v>
      </c>
      <c r="D485" s="230" t="s">
        <v>192</v>
      </c>
      <c r="E485" s="231" t="s">
        <v>651</v>
      </c>
      <c r="F485" s="232" t="s">
        <v>652</v>
      </c>
      <c r="G485" s="233" t="s">
        <v>195</v>
      </c>
      <c r="H485" s="234">
        <v>3.291</v>
      </c>
      <c r="I485" s="235"/>
      <c r="J485" s="236">
        <f>ROUND(I485*H485,2)</f>
        <v>0</v>
      </c>
      <c r="K485" s="232" t="s">
        <v>196</v>
      </c>
      <c r="L485" s="42"/>
      <c r="M485" s="237" t="s">
        <v>1</v>
      </c>
      <c r="N485" s="238" t="s">
        <v>41</v>
      </c>
      <c r="O485" s="85"/>
      <c r="P485" s="239">
        <f>O485*H485</f>
        <v>0</v>
      </c>
      <c r="Q485" s="239">
        <v>2.45329</v>
      </c>
      <c r="R485" s="239">
        <f>Q485*H485</f>
        <v>8.07377739</v>
      </c>
      <c r="S485" s="239">
        <v>0</v>
      </c>
      <c r="T485" s="240">
        <f>S485*H485</f>
        <v>0</v>
      </c>
      <c r="AR485" s="241" t="s">
        <v>197</v>
      </c>
      <c r="AT485" s="241" t="s">
        <v>192</v>
      </c>
      <c r="AU485" s="241" t="s">
        <v>207</v>
      </c>
      <c r="AY485" s="16" t="s">
        <v>190</v>
      </c>
      <c r="BE485" s="242">
        <f>IF(N485="základní",J485,0)</f>
        <v>0</v>
      </c>
      <c r="BF485" s="242">
        <f>IF(N485="snížená",J485,0)</f>
        <v>0</v>
      </c>
      <c r="BG485" s="242">
        <f>IF(N485="zákl. přenesená",J485,0)</f>
        <v>0</v>
      </c>
      <c r="BH485" s="242">
        <f>IF(N485="sníž. přenesená",J485,0)</f>
        <v>0</v>
      </c>
      <c r="BI485" s="242">
        <f>IF(N485="nulová",J485,0)</f>
        <v>0</v>
      </c>
      <c r="BJ485" s="16" t="s">
        <v>83</v>
      </c>
      <c r="BK485" s="242">
        <f>ROUND(I485*H485,2)</f>
        <v>0</v>
      </c>
      <c r="BL485" s="16" t="s">
        <v>197</v>
      </c>
      <c r="BM485" s="241" t="s">
        <v>653</v>
      </c>
    </row>
    <row r="486" spans="2:51" s="12" customFormat="1" ht="12">
      <c r="B486" s="243"/>
      <c r="C486" s="244"/>
      <c r="D486" s="245" t="s">
        <v>199</v>
      </c>
      <c r="E486" s="246" t="s">
        <v>1</v>
      </c>
      <c r="F486" s="247" t="s">
        <v>654</v>
      </c>
      <c r="G486" s="244"/>
      <c r="H486" s="246" t="s">
        <v>1</v>
      </c>
      <c r="I486" s="248"/>
      <c r="J486" s="244"/>
      <c r="K486" s="244"/>
      <c r="L486" s="249"/>
      <c r="M486" s="250"/>
      <c r="N486" s="251"/>
      <c r="O486" s="251"/>
      <c r="P486" s="251"/>
      <c r="Q486" s="251"/>
      <c r="R486" s="251"/>
      <c r="S486" s="251"/>
      <c r="T486" s="252"/>
      <c r="AT486" s="253" t="s">
        <v>199</v>
      </c>
      <c r="AU486" s="253" t="s">
        <v>207</v>
      </c>
      <c r="AV486" s="12" t="s">
        <v>83</v>
      </c>
      <c r="AW486" s="12" t="s">
        <v>32</v>
      </c>
      <c r="AX486" s="12" t="s">
        <v>76</v>
      </c>
      <c r="AY486" s="253" t="s">
        <v>190</v>
      </c>
    </row>
    <row r="487" spans="2:51" s="13" customFormat="1" ht="12">
      <c r="B487" s="254"/>
      <c r="C487" s="255"/>
      <c r="D487" s="245" t="s">
        <v>199</v>
      </c>
      <c r="E487" s="256" t="s">
        <v>1</v>
      </c>
      <c r="F487" s="257" t="s">
        <v>655</v>
      </c>
      <c r="G487" s="255"/>
      <c r="H487" s="258">
        <v>1.11</v>
      </c>
      <c r="I487" s="259"/>
      <c r="J487" s="255"/>
      <c r="K487" s="255"/>
      <c r="L487" s="260"/>
      <c r="M487" s="261"/>
      <c r="N487" s="262"/>
      <c r="O487" s="262"/>
      <c r="P487" s="262"/>
      <c r="Q487" s="262"/>
      <c r="R487" s="262"/>
      <c r="S487" s="262"/>
      <c r="T487" s="263"/>
      <c r="AT487" s="264" t="s">
        <v>199</v>
      </c>
      <c r="AU487" s="264" t="s">
        <v>207</v>
      </c>
      <c r="AV487" s="13" t="s">
        <v>85</v>
      </c>
      <c r="AW487" s="13" t="s">
        <v>32</v>
      </c>
      <c r="AX487" s="13" t="s">
        <v>76</v>
      </c>
      <c r="AY487" s="264" t="s">
        <v>190</v>
      </c>
    </row>
    <row r="488" spans="2:51" s="12" customFormat="1" ht="12">
      <c r="B488" s="243"/>
      <c r="C488" s="244"/>
      <c r="D488" s="245" t="s">
        <v>199</v>
      </c>
      <c r="E488" s="246" t="s">
        <v>1</v>
      </c>
      <c r="F488" s="247" t="s">
        <v>656</v>
      </c>
      <c r="G488" s="244"/>
      <c r="H488" s="246" t="s">
        <v>1</v>
      </c>
      <c r="I488" s="248"/>
      <c r="J488" s="244"/>
      <c r="K488" s="244"/>
      <c r="L488" s="249"/>
      <c r="M488" s="250"/>
      <c r="N488" s="251"/>
      <c r="O488" s="251"/>
      <c r="P488" s="251"/>
      <c r="Q488" s="251"/>
      <c r="R488" s="251"/>
      <c r="S488" s="251"/>
      <c r="T488" s="252"/>
      <c r="AT488" s="253" t="s">
        <v>199</v>
      </c>
      <c r="AU488" s="253" t="s">
        <v>207</v>
      </c>
      <c r="AV488" s="12" t="s">
        <v>83</v>
      </c>
      <c r="AW488" s="12" t="s">
        <v>32</v>
      </c>
      <c r="AX488" s="12" t="s">
        <v>76</v>
      </c>
      <c r="AY488" s="253" t="s">
        <v>190</v>
      </c>
    </row>
    <row r="489" spans="2:51" s="13" customFormat="1" ht="12">
      <c r="B489" s="254"/>
      <c r="C489" s="255"/>
      <c r="D489" s="245" t="s">
        <v>199</v>
      </c>
      <c r="E489" s="256" t="s">
        <v>1</v>
      </c>
      <c r="F489" s="257" t="s">
        <v>657</v>
      </c>
      <c r="G489" s="255"/>
      <c r="H489" s="258">
        <v>1.367</v>
      </c>
      <c r="I489" s="259"/>
      <c r="J489" s="255"/>
      <c r="K489" s="255"/>
      <c r="L489" s="260"/>
      <c r="M489" s="261"/>
      <c r="N489" s="262"/>
      <c r="O489" s="262"/>
      <c r="P489" s="262"/>
      <c r="Q489" s="262"/>
      <c r="R489" s="262"/>
      <c r="S489" s="262"/>
      <c r="T489" s="263"/>
      <c r="AT489" s="264" t="s">
        <v>199</v>
      </c>
      <c r="AU489" s="264" t="s">
        <v>207</v>
      </c>
      <c r="AV489" s="13" t="s">
        <v>85</v>
      </c>
      <c r="AW489" s="13" t="s">
        <v>32</v>
      </c>
      <c r="AX489" s="13" t="s">
        <v>76</v>
      </c>
      <c r="AY489" s="264" t="s">
        <v>190</v>
      </c>
    </row>
    <row r="490" spans="2:51" s="12" customFormat="1" ht="12">
      <c r="B490" s="243"/>
      <c r="C490" s="244"/>
      <c r="D490" s="245" t="s">
        <v>199</v>
      </c>
      <c r="E490" s="246" t="s">
        <v>1</v>
      </c>
      <c r="F490" s="247" t="s">
        <v>344</v>
      </c>
      <c r="G490" s="244"/>
      <c r="H490" s="246" t="s">
        <v>1</v>
      </c>
      <c r="I490" s="248"/>
      <c r="J490" s="244"/>
      <c r="K490" s="244"/>
      <c r="L490" s="249"/>
      <c r="M490" s="250"/>
      <c r="N490" s="251"/>
      <c r="O490" s="251"/>
      <c r="P490" s="251"/>
      <c r="Q490" s="251"/>
      <c r="R490" s="251"/>
      <c r="S490" s="251"/>
      <c r="T490" s="252"/>
      <c r="AT490" s="253" t="s">
        <v>199</v>
      </c>
      <c r="AU490" s="253" t="s">
        <v>207</v>
      </c>
      <c r="AV490" s="12" t="s">
        <v>83</v>
      </c>
      <c r="AW490" s="12" t="s">
        <v>32</v>
      </c>
      <c r="AX490" s="12" t="s">
        <v>76</v>
      </c>
      <c r="AY490" s="253" t="s">
        <v>190</v>
      </c>
    </row>
    <row r="491" spans="2:51" s="12" customFormat="1" ht="12">
      <c r="B491" s="243"/>
      <c r="C491" s="244"/>
      <c r="D491" s="245" t="s">
        <v>199</v>
      </c>
      <c r="E491" s="246" t="s">
        <v>1</v>
      </c>
      <c r="F491" s="247" t="s">
        <v>658</v>
      </c>
      <c r="G491" s="244"/>
      <c r="H491" s="246" t="s">
        <v>1</v>
      </c>
      <c r="I491" s="248"/>
      <c r="J491" s="244"/>
      <c r="K491" s="244"/>
      <c r="L491" s="249"/>
      <c r="M491" s="250"/>
      <c r="N491" s="251"/>
      <c r="O491" s="251"/>
      <c r="P491" s="251"/>
      <c r="Q491" s="251"/>
      <c r="R491" s="251"/>
      <c r="S491" s="251"/>
      <c r="T491" s="252"/>
      <c r="AT491" s="253" t="s">
        <v>199</v>
      </c>
      <c r="AU491" s="253" t="s">
        <v>207</v>
      </c>
      <c r="AV491" s="12" t="s">
        <v>83</v>
      </c>
      <c r="AW491" s="12" t="s">
        <v>32</v>
      </c>
      <c r="AX491" s="12" t="s">
        <v>76</v>
      </c>
      <c r="AY491" s="253" t="s">
        <v>190</v>
      </c>
    </row>
    <row r="492" spans="2:51" s="12" customFormat="1" ht="12">
      <c r="B492" s="243"/>
      <c r="C492" s="244"/>
      <c r="D492" s="245" t="s">
        <v>199</v>
      </c>
      <c r="E492" s="246" t="s">
        <v>1</v>
      </c>
      <c r="F492" s="247" t="s">
        <v>298</v>
      </c>
      <c r="G492" s="244"/>
      <c r="H492" s="246" t="s">
        <v>1</v>
      </c>
      <c r="I492" s="248"/>
      <c r="J492" s="244"/>
      <c r="K492" s="244"/>
      <c r="L492" s="249"/>
      <c r="M492" s="250"/>
      <c r="N492" s="251"/>
      <c r="O492" s="251"/>
      <c r="P492" s="251"/>
      <c r="Q492" s="251"/>
      <c r="R492" s="251"/>
      <c r="S492" s="251"/>
      <c r="T492" s="252"/>
      <c r="AT492" s="253" t="s">
        <v>199</v>
      </c>
      <c r="AU492" s="253" t="s">
        <v>207</v>
      </c>
      <c r="AV492" s="12" t="s">
        <v>83</v>
      </c>
      <c r="AW492" s="12" t="s">
        <v>32</v>
      </c>
      <c r="AX492" s="12" t="s">
        <v>76</v>
      </c>
      <c r="AY492" s="253" t="s">
        <v>190</v>
      </c>
    </row>
    <row r="493" spans="2:51" s="13" customFormat="1" ht="12">
      <c r="B493" s="254"/>
      <c r="C493" s="255"/>
      <c r="D493" s="245" t="s">
        <v>199</v>
      </c>
      <c r="E493" s="256" t="s">
        <v>1</v>
      </c>
      <c r="F493" s="257" t="s">
        <v>659</v>
      </c>
      <c r="G493" s="255"/>
      <c r="H493" s="258">
        <v>0.654</v>
      </c>
      <c r="I493" s="259"/>
      <c r="J493" s="255"/>
      <c r="K493" s="255"/>
      <c r="L493" s="260"/>
      <c r="M493" s="261"/>
      <c r="N493" s="262"/>
      <c r="O493" s="262"/>
      <c r="P493" s="262"/>
      <c r="Q493" s="262"/>
      <c r="R493" s="262"/>
      <c r="S493" s="262"/>
      <c r="T493" s="263"/>
      <c r="AT493" s="264" t="s">
        <v>199</v>
      </c>
      <c r="AU493" s="264" t="s">
        <v>207</v>
      </c>
      <c r="AV493" s="13" t="s">
        <v>85</v>
      </c>
      <c r="AW493" s="13" t="s">
        <v>32</v>
      </c>
      <c r="AX493" s="13" t="s">
        <v>76</v>
      </c>
      <c r="AY493" s="264" t="s">
        <v>190</v>
      </c>
    </row>
    <row r="494" spans="2:51" s="12" customFormat="1" ht="12">
      <c r="B494" s="243"/>
      <c r="C494" s="244"/>
      <c r="D494" s="245" t="s">
        <v>199</v>
      </c>
      <c r="E494" s="246" t="s">
        <v>1</v>
      </c>
      <c r="F494" s="247" t="s">
        <v>344</v>
      </c>
      <c r="G494" s="244"/>
      <c r="H494" s="246" t="s">
        <v>1</v>
      </c>
      <c r="I494" s="248"/>
      <c r="J494" s="244"/>
      <c r="K494" s="244"/>
      <c r="L494" s="249"/>
      <c r="M494" s="250"/>
      <c r="N494" s="251"/>
      <c r="O494" s="251"/>
      <c r="P494" s="251"/>
      <c r="Q494" s="251"/>
      <c r="R494" s="251"/>
      <c r="S494" s="251"/>
      <c r="T494" s="252"/>
      <c r="AT494" s="253" t="s">
        <v>199</v>
      </c>
      <c r="AU494" s="253" t="s">
        <v>207</v>
      </c>
      <c r="AV494" s="12" t="s">
        <v>83</v>
      </c>
      <c r="AW494" s="12" t="s">
        <v>32</v>
      </c>
      <c r="AX494" s="12" t="s">
        <v>76</v>
      </c>
      <c r="AY494" s="253" t="s">
        <v>190</v>
      </c>
    </row>
    <row r="495" spans="2:51" s="12" customFormat="1" ht="12">
      <c r="B495" s="243"/>
      <c r="C495" s="244"/>
      <c r="D495" s="245" t="s">
        <v>199</v>
      </c>
      <c r="E495" s="246" t="s">
        <v>1</v>
      </c>
      <c r="F495" s="247" t="s">
        <v>660</v>
      </c>
      <c r="G495" s="244"/>
      <c r="H495" s="246" t="s">
        <v>1</v>
      </c>
      <c r="I495" s="248"/>
      <c r="J495" s="244"/>
      <c r="K495" s="244"/>
      <c r="L495" s="249"/>
      <c r="M495" s="250"/>
      <c r="N495" s="251"/>
      <c r="O495" s="251"/>
      <c r="P495" s="251"/>
      <c r="Q495" s="251"/>
      <c r="R495" s="251"/>
      <c r="S495" s="251"/>
      <c r="T495" s="252"/>
      <c r="AT495" s="253" t="s">
        <v>199</v>
      </c>
      <c r="AU495" s="253" t="s">
        <v>207</v>
      </c>
      <c r="AV495" s="12" t="s">
        <v>83</v>
      </c>
      <c r="AW495" s="12" t="s">
        <v>32</v>
      </c>
      <c r="AX495" s="12" t="s">
        <v>76</v>
      </c>
      <c r="AY495" s="253" t="s">
        <v>190</v>
      </c>
    </row>
    <row r="496" spans="2:51" s="13" customFormat="1" ht="12">
      <c r="B496" s="254"/>
      <c r="C496" s="255"/>
      <c r="D496" s="245" t="s">
        <v>199</v>
      </c>
      <c r="E496" s="256" t="s">
        <v>1</v>
      </c>
      <c r="F496" s="257" t="s">
        <v>661</v>
      </c>
      <c r="G496" s="255"/>
      <c r="H496" s="258">
        <v>0.16</v>
      </c>
      <c r="I496" s="259"/>
      <c r="J496" s="255"/>
      <c r="K496" s="255"/>
      <c r="L496" s="260"/>
      <c r="M496" s="261"/>
      <c r="N496" s="262"/>
      <c r="O496" s="262"/>
      <c r="P496" s="262"/>
      <c r="Q496" s="262"/>
      <c r="R496" s="262"/>
      <c r="S496" s="262"/>
      <c r="T496" s="263"/>
      <c r="AT496" s="264" t="s">
        <v>199</v>
      </c>
      <c r="AU496" s="264" t="s">
        <v>207</v>
      </c>
      <c r="AV496" s="13" t="s">
        <v>85</v>
      </c>
      <c r="AW496" s="13" t="s">
        <v>32</v>
      </c>
      <c r="AX496" s="13" t="s">
        <v>76</v>
      </c>
      <c r="AY496" s="264" t="s">
        <v>190</v>
      </c>
    </row>
    <row r="497" spans="2:65" s="1" customFormat="1" ht="24" customHeight="1">
      <c r="B497" s="37"/>
      <c r="C497" s="230" t="s">
        <v>662</v>
      </c>
      <c r="D497" s="230" t="s">
        <v>192</v>
      </c>
      <c r="E497" s="231" t="s">
        <v>663</v>
      </c>
      <c r="F497" s="232" t="s">
        <v>664</v>
      </c>
      <c r="G497" s="233" t="s">
        <v>195</v>
      </c>
      <c r="H497" s="234">
        <v>4.252</v>
      </c>
      <c r="I497" s="235"/>
      <c r="J497" s="236">
        <f>ROUND(I497*H497,2)</f>
        <v>0</v>
      </c>
      <c r="K497" s="232" t="s">
        <v>196</v>
      </c>
      <c r="L497" s="42"/>
      <c r="M497" s="237" t="s">
        <v>1</v>
      </c>
      <c r="N497" s="238" t="s">
        <v>41</v>
      </c>
      <c r="O497" s="85"/>
      <c r="P497" s="239">
        <f>O497*H497</f>
        <v>0</v>
      </c>
      <c r="Q497" s="239">
        <v>2.25634</v>
      </c>
      <c r="R497" s="239">
        <f>Q497*H497</f>
        <v>9.593957679999999</v>
      </c>
      <c r="S497" s="239">
        <v>0</v>
      </c>
      <c r="T497" s="240">
        <f>S497*H497</f>
        <v>0</v>
      </c>
      <c r="AR497" s="241" t="s">
        <v>197</v>
      </c>
      <c r="AT497" s="241" t="s">
        <v>192</v>
      </c>
      <c r="AU497" s="241" t="s">
        <v>207</v>
      </c>
      <c r="AY497" s="16" t="s">
        <v>190</v>
      </c>
      <c r="BE497" s="242">
        <f>IF(N497="základní",J497,0)</f>
        <v>0</v>
      </c>
      <c r="BF497" s="242">
        <f>IF(N497="snížená",J497,0)</f>
        <v>0</v>
      </c>
      <c r="BG497" s="242">
        <f>IF(N497="zákl. přenesená",J497,0)</f>
        <v>0</v>
      </c>
      <c r="BH497" s="242">
        <f>IF(N497="sníž. přenesená",J497,0)</f>
        <v>0</v>
      </c>
      <c r="BI497" s="242">
        <f>IF(N497="nulová",J497,0)</f>
        <v>0</v>
      </c>
      <c r="BJ497" s="16" t="s">
        <v>83</v>
      </c>
      <c r="BK497" s="242">
        <f>ROUND(I497*H497,2)</f>
        <v>0</v>
      </c>
      <c r="BL497" s="16" t="s">
        <v>197</v>
      </c>
      <c r="BM497" s="241" t="s">
        <v>665</v>
      </c>
    </row>
    <row r="498" spans="2:51" s="12" customFormat="1" ht="12">
      <c r="B498" s="243"/>
      <c r="C498" s="244"/>
      <c r="D498" s="245" t="s">
        <v>199</v>
      </c>
      <c r="E498" s="246" t="s">
        <v>1</v>
      </c>
      <c r="F498" s="247" t="s">
        <v>270</v>
      </c>
      <c r="G498" s="244"/>
      <c r="H498" s="246" t="s">
        <v>1</v>
      </c>
      <c r="I498" s="248"/>
      <c r="J498" s="244"/>
      <c r="K498" s="244"/>
      <c r="L498" s="249"/>
      <c r="M498" s="250"/>
      <c r="N498" s="251"/>
      <c r="O498" s="251"/>
      <c r="P498" s="251"/>
      <c r="Q498" s="251"/>
      <c r="R498" s="251"/>
      <c r="S498" s="251"/>
      <c r="T498" s="252"/>
      <c r="AT498" s="253" t="s">
        <v>199</v>
      </c>
      <c r="AU498" s="253" t="s">
        <v>207</v>
      </c>
      <c r="AV498" s="12" t="s">
        <v>83</v>
      </c>
      <c r="AW498" s="12" t="s">
        <v>32</v>
      </c>
      <c r="AX498" s="12" t="s">
        <v>76</v>
      </c>
      <c r="AY498" s="253" t="s">
        <v>190</v>
      </c>
    </row>
    <row r="499" spans="2:51" s="13" customFormat="1" ht="12">
      <c r="B499" s="254"/>
      <c r="C499" s="255"/>
      <c r="D499" s="245" t="s">
        <v>199</v>
      </c>
      <c r="E499" s="256" t="s">
        <v>1</v>
      </c>
      <c r="F499" s="257" t="s">
        <v>666</v>
      </c>
      <c r="G499" s="255"/>
      <c r="H499" s="258">
        <v>4.012</v>
      </c>
      <c r="I499" s="259"/>
      <c r="J499" s="255"/>
      <c r="K499" s="255"/>
      <c r="L499" s="260"/>
      <c r="M499" s="261"/>
      <c r="N499" s="262"/>
      <c r="O499" s="262"/>
      <c r="P499" s="262"/>
      <c r="Q499" s="262"/>
      <c r="R499" s="262"/>
      <c r="S499" s="262"/>
      <c r="T499" s="263"/>
      <c r="AT499" s="264" t="s">
        <v>199</v>
      </c>
      <c r="AU499" s="264" t="s">
        <v>207</v>
      </c>
      <c r="AV499" s="13" t="s">
        <v>85</v>
      </c>
      <c r="AW499" s="13" t="s">
        <v>32</v>
      </c>
      <c r="AX499" s="13" t="s">
        <v>76</v>
      </c>
      <c r="AY499" s="264" t="s">
        <v>190</v>
      </c>
    </row>
    <row r="500" spans="2:51" s="12" customFormat="1" ht="12">
      <c r="B500" s="243"/>
      <c r="C500" s="244"/>
      <c r="D500" s="245" t="s">
        <v>199</v>
      </c>
      <c r="E500" s="246" t="s">
        <v>1</v>
      </c>
      <c r="F500" s="247" t="s">
        <v>344</v>
      </c>
      <c r="G500" s="244"/>
      <c r="H500" s="246" t="s">
        <v>1</v>
      </c>
      <c r="I500" s="248"/>
      <c r="J500" s="244"/>
      <c r="K500" s="244"/>
      <c r="L500" s="249"/>
      <c r="M500" s="250"/>
      <c r="N500" s="251"/>
      <c r="O500" s="251"/>
      <c r="P500" s="251"/>
      <c r="Q500" s="251"/>
      <c r="R500" s="251"/>
      <c r="S500" s="251"/>
      <c r="T500" s="252"/>
      <c r="AT500" s="253" t="s">
        <v>199</v>
      </c>
      <c r="AU500" s="253" t="s">
        <v>207</v>
      </c>
      <c r="AV500" s="12" t="s">
        <v>83</v>
      </c>
      <c r="AW500" s="12" t="s">
        <v>32</v>
      </c>
      <c r="AX500" s="12" t="s">
        <v>76</v>
      </c>
      <c r="AY500" s="253" t="s">
        <v>190</v>
      </c>
    </row>
    <row r="501" spans="2:51" s="12" customFormat="1" ht="12">
      <c r="B501" s="243"/>
      <c r="C501" s="244"/>
      <c r="D501" s="245" t="s">
        <v>199</v>
      </c>
      <c r="E501" s="246" t="s">
        <v>1</v>
      </c>
      <c r="F501" s="247" t="s">
        <v>660</v>
      </c>
      <c r="G501" s="244"/>
      <c r="H501" s="246" t="s">
        <v>1</v>
      </c>
      <c r="I501" s="248"/>
      <c r="J501" s="244"/>
      <c r="K501" s="244"/>
      <c r="L501" s="249"/>
      <c r="M501" s="250"/>
      <c r="N501" s="251"/>
      <c r="O501" s="251"/>
      <c r="P501" s="251"/>
      <c r="Q501" s="251"/>
      <c r="R501" s="251"/>
      <c r="S501" s="251"/>
      <c r="T501" s="252"/>
      <c r="AT501" s="253" t="s">
        <v>199</v>
      </c>
      <c r="AU501" s="253" t="s">
        <v>207</v>
      </c>
      <c r="AV501" s="12" t="s">
        <v>83</v>
      </c>
      <c r="AW501" s="12" t="s">
        <v>32</v>
      </c>
      <c r="AX501" s="12" t="s">
        <v>76</v>
      </c>
      <c r="AY501" s="253" t="s">
        <v>190</v>
      </c>
    </row>
    <row r="502" spans="2:51" s="13" customFormat="1" ht="12">
      <c r="B502" s="254"/>
      <c r="C502" s="255"/>
      <c r="D502" s="245" t="s">
        <v>199</v>
      </c>
      <c r="E502" s="256" t="s">
        <v>1</v>
      </c>
      <c r="F502" s="257" t="s">
        <v>667</v>
      </c>
      <c r="G502" s="255"/>
      <c r="H502" s="258">
        <v>0.24</v>
      </c>
      <c r="I502" s="259"/>
      <c r="J502" s="255"/>
      <c r="K502" s="255"/>
      <c r="L502" s="260"/>
      <c r="M502" s="261"/>
      <c r="N502" s="262"/>
      <c r="O502" s="262"/>
      <c r="P502" s="262"/>
      <c r="Q502" s="262"/>
      <c r="R502" s="262"/>
      <c r="S502" s="262"/>
      <c r="T502" s="263"/>
      <c r="AT502" s="264" t="s">
        <v>199</v>
      </c>
      <c r="AU502" s="264" t="s">
        <v>207</v>
      </c>
      <c r="AV502" s="13" t="s">
        <v>85</v>
      </c>
      <c r="AW502" s="13" t="s">
        <v>32</v>
      </c>
      <c r="AX502" s="13" t="s">
        <v>76</v>
      </c>
      <c r="AY502" s="264" t="s">
        <v>190</v>
      </c>
    </row>
    <row r="503" spans="2:65" s="1" customFormat="1" ht="24" customHeight="1">
      <c r="B503" s="37"/>
      <c r="C503" s="230" t="s">
        <v>668</v>
      </c>
      <c r="D503" s="230" t="s">
        <v>192</v>
      </c>
      <c r="E503" s="231" t="s">
        <v>669</v>
      </c>
      <c r="F503" s="232" t="s">
        <v>670</v>
      </c>
      <c r="G503" s="233" t="s">
        <v>195</v>
      </c>
      <c r="H503" s="234">
        <v>1.482</v>
      </c>
      <c r="I503" s="235"/>
      <c r="J503" s="236">
        <f>ROUND(I503*H503,2)</f>
        <v>0</v>
      </c>
      <c r="K503" s="232" t="s">
        <v>196</v>
      </c>
      <c r="L503" s="42"/>
      <c r="M503" s="237" t="s">
        <v>1</v>
      </c>
      <c r="N503" s="238" t="s">
        <v>41</v>
      </c>
      <c r="O503" s="85"/>
      <c r="P503" s="239">
        <f>O503*H503</f>
        <v>0</v>
      </c>
      <c r="Q503" s="239">
        <v>2.45329</v>
      </c>
      <c r="R503" s="239">
        <f>Q503*H503</f>
        <v>3.63577578</v>
      </c>
      <c r="S503" s="239">
        <v>0</v>
      </c>
      <c r="T503" s="240">
        <f>S503*H503</f>
        <v>0</v>
      </c>
      <c r="AR503" s="241" t="s">
        <v>197</v>
      </c>
      <c r="AT503" s="241" t="s">
        <v>192</v>
      </c>
      <c r="AU503" s="241" t="s">
        <v>207</v>
      </c>
      <c r="AY503" s="16" t="s">
        <v>190</v>
      </c>
      <c r="BE503" s="242">
        <f>IF(N503="základní",J503,0)</f>
        <v>0</v>
      </c>
      <c r="BF503" s="242">
        <f>IF(N503="snížená",J503,0)</f>
        <v>0</v>
      </c>
      <c r="BG503" s="242">
        <f>IF(N503="zákl. přenesená",J503,0)</f>
        <v>0</v>
      </c>
      <c r="BH503" s="242">
        <f>IF(N503="sníž. přenesená",J503,0)</f>
        <v>0</v>
      </c>
      <c r="BI503" s="242">
        <f>IF(N503="nulová",J503,0)</f>
        <v>0</v>
      </c>
      <c r="BJ503" s="16" t="s">
        <v>83</v>
      </c>
      <c r="BK503" s="242">
        <f>ROUND(I503*H503,2)</f>
        <v>0</v>
      </c>
      <c r="BL503" s="16" t="s">
        <v>197</v>
      </c>
      <c r="BM503" s="241" t="s">
        <v>671</v>
      </c>
    </row>
    <row r="504" spans="2:51" s="13" customFormat="1" ht="12">
      <c r="B504" s="254"/>
      <c r="C504" s="255"/>
      <c r="D504" s="245" t="s">
        <v>199</v>
      </c>
      <c r="E504" s="256" t="s">
        <v>1</v>
      </c>
      <c r="F504" s="257" t="s">
        <v>672</v>
      </c>
      <c r="G504" s="255"/>
      <c r="H504" s="258">
        <v>1.482</v>
      </c>
      <c r="I504" s="259"/>
      <c r="J504" s="255"/>
      <c r="K504" s="255"/>
      <c r="L504" s="260"/>
      <c r="M504" s="261"/>
      <c r="N504" s="262"/>
      <c r="O504" s="262"/>
      <c r="P504" s="262"/>
      <c r="Q504" s="262"/>
      <c r="R504" s="262"/>
      <c r="S504" s="262"/>
      <c r="T504" s="263"/>
      <c r="AT504" s="264" t="s">
        <v>199</v>
      </c>
      <c r="AU504" s="264" t="s">
        <v>207</v>
      </c>
      <c r="AV504" s="13" t="s">
        <v>85</v>
      </c>
      <c r="AW504" s="13" t="s">
        <v>32</v>
      </c>
      <c r="AX504" s="13" t="s">
        <v>76</v>
      </c>
      <c r="AY504" s="264" t="s">
        <v>190</v>
      </c>
    </row>
    <row r="505" spans="2:65" s="1" customFormat="1" ht="24" customHeight="1">
      <c r="B505" s="37"/>
      <c r="C505" s="230" t="s">
        <v>673</v>
      </c>
      <c r="D505" s="230" t="s">
        <v>192</v>
      </c>
      <c r="E505" s="231" t="s">
        <v>674</v>
      </c>
      <c r="F505" s="232" t="s">
        <v>675</v>
      </c>
      <c r="G505" s="233" t="s">
        <v>195</v>
      </c>
      <c r="H505" s="234">
        <v>5.734</v>
      </c>
      <c r="I505" s="235"/>
      <c r="J505" s="236">
        <f>ROUND(I505*H505,2)</f>
        <v>0</v>
      </c>
      <c r="K505" s="232" t="s">
        <v>196</v>
      </c>
      <c r="L505" s="42"/>
      <c r="M505" s="237" t="s">
        <v>1</v>
      </c>
      <c r="N505" s="238" t="s">
        <v>41</v>
      </c>
      <c r="O505" s="85"/>
      <c r="P505" s="239">
        <f>O505*H505</f>
        <v>0</v>
      </c>
      <c r="Q505" s="239">
        <v>0.01</v>
      </c>
      <c r="R505" s="239">
        <f>Q505*H505</f>
        <v>0.05734</v>
      </c>
      <c r="S505" s="239">
        <v>0</v>
      </c>
      <c r="T505" s="240">
        <f>S505*H505</f>
        <v>0</v>
      </c>
      <c r="AR505" s="241" t="s">
        <v>197</v>
      </c>
      <c r="AT505" s="241" t="s">
        <v>192</v>
      </c>
      <c r="AU505" s="241" t="s">
        <v>207</v>
      </c>
      <c r="AY505" s="16" t="s">
        <v>190</v>
      </c>
      <c r="BE505" s="242">
        <f>IF(N505="základní",J505,0)</f>
        <v>0</v>
      </c>
      <c r="BF505" s="242">
        <f>IF(N505="snížená",J505,0)</f>
        <v>0</v>
      </c>
      <c r="BG505" s="242">
        <f>IF(N505="zákl. přenesená",J505,0)</f>
        <v>0</v>
      </c>
      <c r="BH505" s="242">
        <f>IF(N505="sníž. přenesená",J505,0)</f>
        <v>0</v>
      </c>
      <c r="BI505" s="242">
        <f>IF(N505="nulová",J505,0)</f>
        <v>0</v>
      </c>
      <c r="BJ505" s="16" t="s">
        <v>83</v>
      </c>
      <c r="BK505" s="242">
        <f>ROUND(I505*H505,2)</f>
        <v>0</v>
      </c>
      <c r="BL505" s="16" t="s">
        <v>197</v>
      </c>
      <c r="BM505" s="241" t="s">
        <v>676</v>
      </c>
    </row>
    <row r="506" spans="2:65" s="1" customFormat="1" ht="24" customHeight="1">
      <c r="B506" s="37"/>
      <c r="C506" s="230" t="s">
        <v>677</v>
      </c>
      <c r="D506" s="230" t="s">
        <v>192</v>
      </c>
      <c r="E506" s="231" t="s">
        <v>678</v>
      </c>
      <c r="F506" s="232" t="s">
        <v>679</v>
      </c>
      <c r="G506" s="233" t="s">
        <v>195</v>
      </c>
      <c r="H506" s="234">
        <v>3.291</v>
      </c>
      <c r="I506" s="235"/>
      <c r="J506" s="236">
        <f>ROUND(I506*H506,2)</f>
        <v>0</v>
      </c>
      <c r="K506" s="232" t="s">
        <v>196</v>
      </c>
      <c r="L506" s="42"/>
      <c r="M506" s="237" t="s">
        <v>1</v>
      </c>
      <c r="N506" s="238" t="s">
        <v>41</v>
      </c>
      <c r="O506" s="85"/>
      <c r="P506" s="239">
        <f>O506*H506</f>
        <v>0</v>
      </c>
      <c r="Q506" s="239">
        <v>0.02</v>
      </c>
      <c r="R506" s="239">
        <f>Q506*H506</f>
        <v>0.06582</v>
      </c>
      <c r="S506" s="239">
        <v>0</v>
      </c>
      <c r="T506" s="240">
        <f>S506*H506</f>
        <v>0</v>
      </c>
      <c r="AR506" s="241" t="s">
        <v>197</v>
      </c>
      <c r="AT506" s="241" t="s">
        <v>192</v>
      </c>
      <c r="AU506" s="241" t="s">
        <v>207</v>
      </c>
      <c r="AY506" s="16" t="s">
        <v>190</v>
      </c>
      <c r="BE506" s="242">
        <f>IF(N506="základní",J506,0)</f>
        <v>0</v>
      </c>
      <c r="BF506" s="242">
        <f>IF(N506="snížená",J506,0)</f>
        <v>0</v>
      </c>
      <c r="BG506" s="242">
        <f>IF(N506="zákl. přenesená",J506,0)</f>
        <v>0</v>
      </c>
      <c r="BH506" s="242">
        <f>IF(N506="sníž. přenesená",J506,0)</f>
        <v>0</v>
      </c>
      <c r="BI506" s="242">
        <f>IF(N506="nulová",J506,0)</f>
        <v>0</v>
      </c>
      <c r="BJ506" s="16" t="s">
        <v>83</v>
      </c>
      <c r="BK506" s="242">
        <f>ROUND(I506*H506,2)</f>
        <v>0</v>
      </c>
      <c r="BL506" s="16" t="s">
        <v>197</v>
      </c>
      <c r="BM506" s="241" t="s">
        <v>680</v>
      </c>
    </row>
    <row r="507" spans="2:51" s="12" customFormat="1" ht="12">
      <c r="B507" s="243"/>
      <c r="C507" s="244"/>
      <c r="D507" s="245" t="s">
        <v>199</v>
      </c>
      <c r="E507" s="246" t="s">
        <v>1</v>
      </c>
      <c r="F507" s="247" t="s">
        <v>654</v>
      </c>
      <c r="G507" s="244"/>
      <c r="H507" s="246" t="s">
        <v>1</v>
      </c>
      <c r="I507" s="248"/>
      <c r="J507" s="244"/>
      <c r="K507" s="244"/>
      <c r="L507" s="249"/>
      <c r="M507" s="250"/>
      <c r="N507" s="251"/>
      <c r="O507" s="251"/>
      <c r="P507" s="251"/>
      <c r="Q507" s="251"/>
      <c r="R507" s="251"/>
      <c r="S507" s="251"/>
      <c r="T507" s="252"/>
      <c r="AT507" s="253" t="s">
        <v>199</v>
      </c>
      <c r="AU507" s="253" t="s">
        <v>207</v>
      </c>
      <c r="AV507" s="12" t="s">
        <v>83</v>
      </c>
      <c r="AW507" s="12" t="s">
        <v>32</v>
      </c>
      <c r="AX507" s="12" t="s">
        <v>76</v>
      </c>
      <c r="AY507" s="253" t="s">
        <v>190</v>
      </c>
    </row>
    <row r="508" spans="2:51" s="13" customFormat="1" ht="12">
      <c r="B508" s="254"/>
      <c r="C508" s="255"/>
      <c r="D508" s="245" t="s">
        <v>199</v>
      </c>
      <c r="E508" s="256" t="s">
        <v>1</v>
      </c>
      <c r="F508" s="257" t="s">
        <v>655</v>
      </c>
      <c r="G508" s="255"/>
      <c r="H508" s="258">
        <v>1.11</v>
      </c>
      <c r="I508" s="259"/>
      <c r="J508" s="255"/>
      <c r="K508" s="255"/>
      <c r="L508" s="260"/>
      <c r="M508" s="261"/>
      <c r="N508" s="262"/>
      <c r="O508" s="262"/>
      <c r="P508" s="262"/>
      <c r="Q508" s="262"/>
      <c r="R508" s="262"/>
      <c r="S508" s="262"/>
      <c r="T508" s="263"/>
      <c r="AT508" s="264" t="s">
        <v>199</v>
      </c>
      <c r="AU508" s="264" t="s">
        <v>207</v>
      </c>
      <c r="AV508" s="13" t="s">
        <v>85</v>
      </c>
      <c r="AW508" s="13" t="s">
        <v>32</v>
      </c>
      <c r="AX508" s="13" t="s">
        <v>76</v>
      </c>
      <c r="AY508" s="264" t="s">
        <v>190</v>
      </c>
    </row>
    <row r="509" spans="2:51" s="12" customFormat="1" ht="12">
      <c r="B509" s="243"/>
      <c r="C509" s="244"/>
      <c r="D509" s="245" t="s">
        <v>199</v>
      </c>
      <c r="E509" s="246" t="s">
        <v>1</v>
      </c>
      <c r="F509" s="247" t="s">
        <v>656</v>
      </c>
      <c r="G509" s="244"/>
      <c r="H509" s="246" t="s">
        <v>1</v>
      </c>
      <c r="I509" s="248"/>
      <c r="J509" s="244"/>
      <c r="K509" s="244"/>
      <c r="L509" s="249"/>
      <c r="M509" s="250"/>
      <c r="N509" s="251"/>
      <c r="O509" s="251"/>
      <c r="P509" s="251"/>
      <c r="Q509" s="251"/>
      <c r="R509" s="251"/>
      <c r="S509" s="251"/>
      <c r="T509" s="252"/>
      <c r="AT509" s="253" t="s">
        <v>199</v>
      </c>
      <c r="AU509" s="253" t="s">
        <v>207</v>
      </c>
      <c r="AV509" s="12" t="s">
        <v>83</v>
      </c>
      <c r="AW509" s="12" t="s">
        <v>32</v>
      </c>
      <c r="AX509" s="12" t="s">
        <v>76</v>
      </c>
      <c r="AY509" s="253" t="s">
        <v>190</v>
      </c>
    </row>
    <row r="510" spans="2:51" s="13" customFormat="1" ht="12">
      <c r="B510" s="254"/>
      <c r="C510" s="255"/>
      <c r="D510" s="245" t="s">
        <v>199</v>
      </c>
      <c r="E510" s="256" t="s">
        <v>1</v>
      </c>
      <c r="F510" s="257" t="s">
        <v>657</v>
      </c>
      <c r="G510" s="255"/>
      <c r="H510" s="258">
        <v>1.367</v>
      </c>
      <c r="I510" s="259"/>
      <c r="J510" s="255"/>
      <c r="K510" s="255"/>
      <c r="L510" s="260"/>
      <c r="M510" s="261"/>
      <c r="N510" s="262"/>
      <c r="O510" s="262"/>
      <c r="P510" s="262"/>
      <c r="Q510" s="262"/>
      <c r="R510" s="262"/>
      <c r="S510" s="262"/>
      <c r="T510" s="263"/>
      <c r="AT510" s="264" t="s">
        <v>199</v>
      </c>
      <c r="AU510" s="264" t="s">
        <v>207</v>
      </c>
      <c r="AV510" s="13" t="s">
        <v>85</v>
      </c>
      <c r="AW510" s="13" t="s">
        <v>32</v>
      </c>
      <c r="AX510" s="13" t="s">
        <v>76</v>
      </c>
      <c r="AY510" s="264" t="s">
        <v>190</v>
      </c>
    </row>
    <row r="511" spans="2:51" s="12" customFormat="1" ht="12">
      <c r="B511" s="243"/>
      <c r="C511" s="244"/>
      <c r="D511" s="245" t="s">
        <v>199</v>
      </c>
      <c r="E511" s="246" t="s">
        <v>1</v>
      </c>
      <c r="F511" s="247" t="s">
        <v>344</v>
      </c>
      <c r="G511" s="244"/>
      <c r="H511" s="246" t="s">
        <v>1</v>
      </c>
      <c r="I511" s="248"/>
      <c r="J511" s="244"/>
      <c r="K511" s="244"/>
      <c r="L511" s="249"/>
      <c r="M511" s="250"/>
      <c r="N511" s="251"/>
      <c r="O511" s="251"/>
      <c r="P511" s="251"/>
      <c r="Q511" s="251"/>
      <c r="R511" s="251"/>
      <c r="S511" s="251"/>
      <c r="T511" s="252"/>
      <c r="AT511" s="253" t="s">
        <v>199</v>
      </c>
      <c r="AU511" s="253" t="s">
        <v>207</v>
      </c>
      <c r="AV511" s="12" t="s">
        <v>83</v>
      </c>
      <c r="AW511" s="12" t="s">
        <v>32</v>
      </c>
      <c r="AX511" s="12" t="s">
        <v>76</v>
      </c>
      <c r="AY511" s="253" t="s">
        <v>190</v>
      </c>
    </row>
    <row r="512" spans="2:51" s="12" customFormat="1" ht="12">
      <c r="B512" s="243"/>
      <c r="C512" s="244"/>
      <c r="D512" s="245" t="s">
        <v>199</v>
      </c>
      <c r="E512" s="246" t="s">
        <v>1</v>
      </c>
      <c r="F512" s="247" t="s">
        <v>658</v>
      </c>
      <c r="G512" s="244"/>
      <c r="H512" s="246" t="s">
        <v>1</v>
      </c>
      <c r="I512" s="248"/>
      <c r="J512" s="244"/>
      <c r="K512" s="244"/>
      <c r="L512" s="249"/>
      <c r="M512" s="250"/>
      <c r="N512" s="251"/>
      <c r="O512" s="251"/>
      <c r="P512" s="251"/>
      <c r="Q512" s="251"/>
      <c r="R512" s="251"/>
      <c r="S512" s="251"/>
      <c r="T512" s="252"/>
      <c r="AT512" s="253" t="s">
        <v>199</v>
      </c>
      <c r="AU512" s="253" t="s">
        <v>207</v>
      </c>
      <c r="AV512" s="12" t="s">
        <v>83</v>
      </c>
      <c r="AW512" s="12" t="s">
        <v>32</v>
      </c>
      <c r="AX512" s="12" t="s">
        <v>76</v>
      </c>
      <c r="AY512" s="253" t="s">
        <v>190</v>
      </c>
    </row>
    <row r="513" spans="2:51" s="12" customFormat="1" ht="12">
      <c r="B513" s="243"/>
      <c r="C513" s="244"/>
      <c r="D513" s="245" t="s">
        <v>199</v>
      </c>
      <c r="E513" s="246" t="s">
        <v>1</v>
      </c>
      <c r="F513" s="247" t="s">
        <v>298</v>
      </c>
      <c r="G513" s="244"/>
      <c r="H513" s="246" t="s">
        <v>1</v>
      </c>
      <c r="I513" s="248"/>
      <c r="J513" s="244"/>
      <c r="K513" s="244"/>
      <c r="L513" s="249"/>
      <c r="M513" s="250"/>
      <c r="N513" s="251"/>
      <c r="O513" s="251"/>
      <c r="P513" s="251"/>
      <c r="Q513" s="251"/>
      <c r="R513" s="251"/>
      <c r="S513" s="251"/>
      <c r="T513" s="252"/>
      <c r="AT513" s="253" t="s">
        <v>199</v>
      </c>
      <c r="AU513" s="253" t="s">
        <v>207</v>
      </c>
      <c r="AV513" s="12" t="s">
        <v>83</v>
      </c>
      <c r="AW513" s="12" t="s">
        <v>32</v>
      </c>
      <c r="AX513" s="12" t="s">
        <v>76</v>
      </c>
      <c r="AY513" s="253" t="s">
        <v>190</v>
      </c>
    </row>
    <row r="514" spans="2:51" s="13" customFormat="1" ht="12">
      <c r="B514" s="254"/>
      <c r="C514" s="255"/>
      <c r="D514" s="245" t="s">
        <v>199</v>
      </c>
      <c r="E514" s="256" t="s">
        <v>1</v>
      </c>
      <c r="F514" s="257" t="s">
        <v>659</v>
      </c>
      <c r="G514" s="255"/>
      <c r="H514" s="258">
        <v>0.654</v>
      </c>
      <c r="I514" s="259"/>
      <c r="J514" s="255"/>
      <c r="K514" s="255"/>
      <c r="L514" s="260"/>
      <c r="M514" s="261"/>
      <c r="N514" s="262"/>
      <c r="O514" s="262"/>
      <c r="P514" s="262"/>
      <c r="Q514" s="262"/>
      <c r="R514" s="262"/>
      <c r="S514" s="262"/>
      <c r="T514" s="263"/>
      <c r="AT514" s="264" t="s">
        <v>199</v>
      </c>
      <c r="AU514" s="264" t="s">
        <v>207</v>
      </c>
      <c r="AV514" s="13" t="s">
        <v>85</v>
      </c>
      <c r="AW514" s="13" t="s">
        <v>32</v>
      </c>
      <c r="AX514" s="13" t="s">
        <v>76</v>
      </c>
      <c r="AY514" s="264" t="s">
        <v>190</v>
      </c>
    </row>
    <row r="515" spans="2:51" s="12" customFormat="1" ht="12">
      <c r="B515" s="243"/>
      <c r="C515" s="244"/>
      <c r="D515" s="245" t="s">
        <v>199</v>
      </c>
      <c r="E515" s="246" t="s">
        <v>1</v>
      </c>
      <c r="F515" s="247" t="s">
        <v>344</v>
      </c>
      <c r="G515" s="244"/>
      <c r="H515" s="246" t="s">
        <v>1</v>
      </c>
      <c r="I515" s="248"/>
      <c r="J515" s="244"/>
      <c r="K515" s="244"/>
      <c r="L515" s="249"/>
      <c r="M515" s="250"/>
      <c r="N515" s="251"/>
      <c r="O515" s="251"/>
      <c r="P515" s="251"/>
      <c r="Q515" s="251"/>
      <c r="R515" s="251"/>
      <c r="S515" s="251"/>
      <c r="T515" s="252"/>
      <c r="AT515" s="253" t="s">
        <v>199</v>
      </c>
      <c r="AU515" s="253" t="s">
        <v>207</v>
      </c>
      <c r="AV515" s="12" t="s">
        <v>83</v>
      </c>
      <c r="AW515" s="12" t="s">
        <v>32</v>
      </c>
      <c r="AX515" s="12" t="s">
        <v>76</v>
      </c>
      <c r="AY515" s="253" t="s">
        <v>190</v>
      </c>
    </row>
    <row r="516" spans="2:51" s="12" customFormat="1" ht="12">
      <c r="B516" s="243"/>
      <c r="C516" s="244"/>
      <c r="D516" s="245" t="s">
        <v>199</v>
      </c>
      <c r="E516" s="246" t="s">
        <v>1</v>
      </c>
      <c r="F516" s="247" t="s">
        <v>660</v>
      </c>
      <c r="G516" s="244"/>
      <c r="H516" s="246" t="s">
        <v>1</v>
      </c>
      <c r="I516" s="248"/>
      <c r="J516" s="244"/>
      <c r="K516" s="244"/>
      <c r="L516" s="249"/>
      <c r="M516" s="250"/>
      <c r="N516" s="251"/>
      <c r="O516" s="251"/>
      <c r="P516" s="251"/>
      <c r="Q516" s="251"/>
      <c r="R516" s="251"/>
      <c r="S516" s="251"/>
      <c r="T516" s="252"/>
      <c r="AT516" s="253" t="s">
        <v>199</v>
      </c>
      <c r="AU516" s="253" t="s">
        <v>207</v>
      </c>
      <c r="AV516" s="12" t="s">
        <v>83</v>
      </c>
      <c r="AW516" s="12" t="s">
        <v>32</v>
      </c>
      <c r="AX516" s="12" t="s">
        <v>76</v>
      </c>
      <c r="AY516" s="253" t="s">
        <v>190</v>
      </c>
    </row>
    <row r="517" spans="2:51" s="13" customFormat="1" ht="12">
      <c r="B517" s="254"/>
      <c r="C517" s="255"/>
      <c r="D517" s="245" t="s">
        <v>199</v>
      </c>
      <c r="E517" s="256" t="s">
        <v>1</v>
      </c>
      <c r="F517" s="257" t="s">
        <v>661</v>
      </c>
      <c r="G517" s="255"/>
      <c r="H517" s="258">
        <v>0.16</v>
      </c>
      <c r="I517" s="259"/>
      <c r="J517" s="255"/>
      <c r="K517" s="255"/>
      <c r="L517" s="260"/>
      <c r="M517" s="261"/>
      <c r="N517" s="262"/>
      <c r="O517" s="262"/>
      <c r="P517" s="262"/>
      <c r="Q517" s="262"/>
      <c r="R517" s="262"/>
      <c r="S517" s="262"/>
      <c r="T517" s="263"/>
      <c r="AT517" s="264" t="s">
        <v>199</v>
      </c>
      <c r="AU517" s="264" t="s">
        <v>207</v>
      </c>
      <c r="AV517" s="13" t="s">
        <v>85</v>
      </c>
      <c r="AW517" s="13" t="s">
        <v>32</v>
      </c>
      <c r="AX517" s="13" t="s">
        <v>76</v>
      </c>
      <c r="AY517" s="264" t="s">
        <v>190</v>
      </c>
    </row>
    <row r="518" spans="2:65" s="1" customFormat="1" ht="16.5" customHeight="1">
      <c r="B518" s="37"/>
      <c r="C518" s="230" t="s">
        <v>681</v>
      </c>
      <c r="D518" s="230" t="s">
        <v>192</v>
      </c>
      <c r="E518" s="231" t="s">
        <v>682</v>
      </c>
      <c r="F518" s="232" t="s">
        <v>683</v>
      </c>
      <c r="G518" s="233" t="s">
        <v>255</v>
      </c>
      <c r="H518" s="234">
        <v>0.465</v>
      </c>
      <c r="I518" s="235"/>
      <c r="J518" s="236">
        <f>ROUND(I518*H518,2)</f>
        <v>0</v>
      </c>
      <c r="K518" s="232" t="s">
        <v>196</v>
      </c>
      <c r="L518" s="42"/>
      <c r="M518" s="237" t="s">
        <v>1</v>
      </c>
      <c r="N518" s="238" t="s">
        <v>41</v>
      </c>
      <c r="O518" s="85"/>
      <c r="P518" s="239">
        <f>O518*H518</f>
        <v>0</v>
      </c>
      <c r="Q518" s="239">
        <v>0.01352</v>
      </c>
      <c r="R518" s="239">
        <f>Q518*H518</f>
        <v>0.0062868</v>
      </c>
      <c r="S518" s="239">
        <v>0</v>
      </c>
      <c r="T518" s="240">
        <f>S518*H518</f>
        <v>0</v>
      </c>
      <c r="AR518" s="241" t="s">
        <v>197</v>
      </c>
      <c r="AT518" s="241" t="s">
        <v>192</v>
      </c>
      <c r="AU518" s="241" t="s">
        <v>207</v>
      </c>
      <c r="AY518" s="16" t="s">
        <v>190</v>
      </c>
      <c r="BE518" s="242">
        <f>IF(N518="základní",J518,0)</f>
        <v>0</v>
      </c>
      <c r="BF518" s="242">
        <f>IF(N518="snížená",J518,0)</f>
        <v>0</v>
      </c>
      <c r="BG518" s="242">
        <f>IF(N518="zákl. přenesená",J518,0)</f>
        <v>0</v>
      </c>
      <c r="BH518" s="242">
        <f>IF(N518="sníž. přenesená",J518,0)</f>
        <v>0</v>
      </c>
      <c r="BI518" s="242">
        <f>IF(N518="nulová",J518,0)</f>
        <v>0</v>
      </c>
      <c r="BJ518" s="16" t="s">
        <v>83</v>
      </c>
      <c r="BK518" s="242">
        <f>ROUND(I518*H518,2)</f>
        <v>0</v>
      </c>
      <c r="BL518" s="16" t="s">
        <v>197</v>
      </c>
      <c r="BM518" s="241" t="s">
        <v>684</v>
      </c>
    </row>
    <row r="519" spans="2:51" s="12" customFormat="1" ht="12">
      <c r="B519" s="243"/>
      <c r="C519" s="244"/>
      <c r="D519" s="245" t="s">
        <v>199</v>
      </c>
      <c r="E519" s="246" t="s">
        <v>1</v>
      </c>
      <c r="F519" s="247" t="s">
        <v>656</v>
      </c>
      <c r="G519" s="244"/>
      <c r="H519" s="246" t="s">
        <v>1</v>
      </c>
      <c r="I519" s="248"/>
      <c r="J519" s="244"/>
      <c r="K519" s="244"/>
      <c r="L519" s="249"/>
      <c r="M519" s="250"/>
      <c r="N519" s="251"/>
      <c r="O519" s="251"/>
      <c r="P519" s="251"/>
      <c r="Q519" s="251"/>
      <c r="R519" s="251"/>
      <c r="S519" s="251"/>
      <c r="T519" s="252"/>
      <c r="AT519" s="253" t="s">
        <v>199</v>
      </c>
      <c r="AU519" s="253" t="s">
        <v>207</v>
      </c>
      <c r="AV519" s="12" t="s">
        <v>83</v>
      </c>
      <c r="AW519" s="12" t="s">
        <v>32</v>
      </c>
      <c r="AX519" s="12" t="s">
        <v>76</v>
      </c>
      <c r="AY519" s="253" t="s">
        <v>190</v>
      </c>
    </row>
    <row r="520" spans="2:51" s="13" customFormat="1" ht="12">
      <c r="B520" s="254"/>
      <c r="C520" s="255"/>
      <c r="D520" s="245" t="s">
        <v>199</v>
      </c>
      <c r="E520" s="256" t="s">
        <v>1</v>
      </c>
      <c r="F520" s="257" t="s">
        <v>685</v>
      </c>
      <c r="G520" s="255"/>
      <c r="H520" s="258">
        <v>0.465</v>
      </c>
      <c r="I520" s="259"/>
      <c r="J520" s="255"/>
      <c r="K520" s="255"/>
      <c r="L520" s="260"/>
      <c r="M520" s="261"/>
      <c r="N520" s="262"/>
      <c r="O520" s="262"/>
      <c r="P520" s="262"/>
      <c r="Q520" s="262"/>
      <c r="R520" s="262"/>
      <c r="S520" s="262"/>
      <c r="T520" s="263"/>
      <c r="AT520" s="264" t="s">
        <v>199</v>
      </c>
      <c r="AU520" s="264" t="s">
        <v>207</v>
      </c>
      <c r="AV520" s="13" t="s">
        <v>85</v>
      </c>
      <c r="AW520" s="13" t="s">
        <v>32</v>
      </c>
      <c r="AX520" s="13" t="s">
        <v>76</v>
      </c>
      <c r="AY520" s="264" t="s">
        <v>190</v>
      </c>
    </row>
    <row r="521" spans="2:65" s="1" customFormat="1" ht="16.5" customHeight="1">
      <c r="B521" s="37"/>
      <c r="C521" s="230" t="s">
        <v>686</v>
      </c>
      <c r="D521" s="230" t="s">
        <v>192</v>
      </c>
      <c r="E521" s="231" t="s">
        <v>687</v>
      </c>
      <c r="F521" s="232" t="s">
        <v>688</v>
      </c>
      <c r="G521" s="233" t="s">
        <v>255</v>
      </c>
      <c r="H521" s="234">
        <v>0.465</v>
      </c>
      <c r="I521" s="235"/>
      <c r="J521" s="236">
        <f>ROUND(I521*H521,2)</f>
        <v>0</v>
      </c>
      <c r="K521" s="232" t="s">
        <v>196</v>
      </c>
      <c r="L521" s="42"/>
      <c r="M521" s="237" t="s">
        <v>1</v>
      </c>
      <c r="N521" s="238" t="s">
        <v>41</v>
      </c>
      <c r="O521" s="85"/>
      <c r="P521" s="239">
        <f>O521*H521</f>
        <v>0</v>
      </c>
      <c r="Q521" s="239">
        <v>0</v>
      </c>
      <c r="R521" s="239">
        <f>Q521*H521</f>
        <v>0</v>
      </c>
      <c r="S521" s="239">
        <v>0</v>
      </c>
      <c r="T521" s="240">
        <f>S521*H521</f>
        <v>0</v>
      </c>
      <c r="AR521" s="241" t="s">
        <v>197</v>
      </c>
      <c r="AT521" s="241" t="s">
        <v>192</v>
      </c>
      <c r="AU521" s="241" t="s">
        <v>207</v>
      </c>
      <c r="AY521" s="16" t="s">
        <v>190</v>
      </c>
      <c r="BE521" s="242">
        <f>IF(N521="základní",J521,0)</f>
        <v>0</v>
      </c>
      <c r="BF521" s="242">
        <f>IF(N521="snížená",J521,0)</f>
        <v>0</v>
      </c>
      <c r="BG521" s="242">
        <f>IF(N521="zákl. přenesená",J521,0)</f>
        <v>0</v>
      </c>
      <c r="BH521" s="242">
        <f>IF(N521="sníž. přenesená",J521,0)</f>
        <v>0</v>
      </c>
      <c r="BI521" s="242">
        <f>IF(N521="nulová",J521,0)</f>
        <v>0</v>
      </c>
      <c r="BJ521" s="16" t="s">
        <v>83</v>
      </c>
      <c r="BK521" s="242">
        <f>ROUND(I521*H521,2)</f>
        <v>0</v>
      </c>
      <c r="BL521" s="16" t="s">
        <v>197</v>
      </c>
      <c r="BM521" s="241" t="s">
        <v>689</v>
      </c>
    </row>
    <row r="522" spans="2:65" s="1" customFormat="1" ht="16.5" customHeight="1">
      <c r="B522" s="37"/>
      <c r="C522" s="230" t="s">
        <v>690</v>
      </c>
      <c r="D522" s="230" t="s">
        <v>192</v>
      </c>
      <c r="E522" s="231" t="s">
        <v>691</v>
      </c>
      <c r="F522" s="232" t="s">
        <v>692</v>
      </c>
      <c r="G522" s="233" t="s">
        <v>255</v>
      </c>
      <c r="H522" s="234">
        <v>374.53</v>
      </c>
      <c r="I522" s="235"/>
      <c r="J522" s="236">
        <f>ROUND(I522*H522,2)</f>
        <v>0</v>
      </c>
      <c r="K522" s="232" t="s">
        <v>196</v>
      </c>
      <c r="L522" s="42"/>
      <c r="M522" s="237" t="s">
        <v>1</v>
      </c>
      <c r="N522" s="238" t="s">
        <v>41</v>
      </c>
      <c r="O522" s="85"/>
      <c r="P522" s="239">
        <f>O522*H522</f>
        <v>0</v>
      </c>
      <c r="Q522" s="239">
        <v>0.0003</v>
      </c>
      <c r="R522" s="239">
        <f>Q522*H522</f>
        <v>0.11235899999999999</v>
      </c>
      <c r="S522" s="239">
        <v>0</v>
      </c>
      <c r="T522" s="240">
        <f>S522*H522</f>
        <v>0</v>
      </c>
      <c r="AR522" s="241" t="s">
        <v>272</v>
      </c>
      <c r="AT522" s="241" t="s">
        <v>192</v>
      </c>
      <c r="AU522" s="241" t="s">
        <v>207</v>
      </c>
      <c r="AY522" s="16" t="s">
        <v>190</v>
      </c>
      <c r="BE522" s="242">
        <f>IF(N522="základní",J522,0)</f>
        <v>0</v>
      </c>
      <c r="BF522" s="242">
        <f>IF(N522="snížená",J522,0)</f>
        <v>0</v>
      </c>
      <c r="BG522" s="242">
        <f>IF(N522="zákl. přenesená",J522,0)</f>
        <v>0</v>
      </c>
      <c r="BH522" s="242">
        <f>IF(N522="sníž. přenesená",J522,0)</f>
        <v>0</v>
      </c>
      <c r="BI522" s="242">
        <f>IF(N522="nulová",J522,0)</f>
        <v>0</v>
      </c>
      <c r="BJ522" s="16" t="s">
        <v>83</v>
      </c>
      <c r="BK522" s="242">
        <f>ROUND(I522*H522,2)</f>
        <v>0</v>
      </c>
      <c r="BL522" s="16" t="s">
        <v>272</v>
      </c>
      <c r="BM522" s="241" t="s">
        <v>693</v>
      </c>
    </row>
    <row r="523" spans="2:51" s="12" customFormat="1" ht="12">
      <c r="B523" s="243"/>
      <c r="C523" s="244"/>
      <c r="D523" s="245" t="s">
        <v>199</v>
      </c>
      <c r="E523" s="246" t="s">
        <v>1</v>
      </c>
      <c r="F523" s="247" t="s">
        <v>298</v>
      </c>
      <c r="G523" s="244"/>
      <c r="H523" s="246" t="s">
        <v>1</v>
      </c>
      <c r="I523" s="248"/>
      <c r="J523" s="244"/>
      <c r="K523" s="244"/>
      <c r="L523" s="249"/>
      <c r="M523" s="250"/>
      <c r="N523" s="251"/>
      <c r="O523" s="251"/>
      <c r="P523" s="251"/>
      <c r="Q523" s="251"/>
      <c r="R523" s="251"/>
      <c r="S523" s="251"/>
      <c r="T523" s="252"/>
      <c r="AT523" s="253" t="s">
        <v>199</v>
      </c>
      <c r="AU523" s="253" t="s">
        <v>207</v>
      </c>
      <c r="AV523" s="12" t="s">
        <v>83</v>
      </c>
      <c r="AW523" s="12" t="s">
        <v>32</v>
      </c>
      <c r="AX523" s="12" t="s">
        <v>76</v>
      </c>
      <c r="AY523" s="253" t="s">
        <v>190</v>
      </c>
    </row>
    <row r="524" spans="2:51" s="13" customFormat="1" ht="12">
      <c r="B524" s="254"/>
      <c r="C524" s="255"/>
      <c r="D524" s="245" t="s">
        <v>199</v>
      </c>
      <c r="E524" s="256" t="s">
        <v>1</v>
      </c>
      <c r="F524" s="257" t="s">
        <v>494</v>
      </c>
      <c r="G524" s="255"/>
      <c r="H524" s="258">
        <v>8.7</v>
      </c>
      <c r="I524" s="259"/>
      <c r="J524" s="255"/>
      <c r="K524" s="255"/>
      <c r="L524" s="260"/>
      <c r="M524" s="261"/>
      <c r="N524" s="262"/>
      <c r="O524" s="262"/>
      <c r="P524" s="262"/>
      <c r="Q524" s="262"/>
      <c r="R524" s="262"/>
      <c r="S524" s="262"/>
      <c r="T524" s="263"/>
      <c r="AT524" s="264" t="s">
        <v>199</v>
      </c>
      <c r="AU524" s="264" t="s">
        <v>207</v>
      </c>
      <c r="AV524" s="13" t="s">
        <v>85</v>
      </c>
      <c r="AW524" s="13" t="s">
        <v>32</v>
      </c>
      <c r="AX524" s="13" t="s">
        <v>76</v>
      </c>
      <c r="AY524" s="264" t="s">
        <v>190</v>
      </c>
    </row>
    <row r="525" spans="2:51" s="13" customFormat="1" ht="12">
      <c r="B525" s="254"/>
      <c r="C525" s="255"/>
      <c r="D525" s="245" t="s">
        <v>199</v>
      </c>
      <c r="E525" s="256" t="s">
        <v>1</v>
      </c>
      <c r="F525" s="257" t="s">
        <v>495</v>
      </c>
      <c r="G525" s="255"/>
      <c r="H525" s="258">
        <v>9.1</v>
      </c>
      <c r="I525" s="259"/>
      <c r="J525" s="255"/>
      <c r="K525" s="255"/>
      <c r="L525" s="260"/>
      <c r="M525" s="261"/>
      <c r="N525" s="262"/>
      <c r="O525" s="262"/>
      <c r="P525" s="262"/>
      <c r="Q525" s="262"/>
      <c r="R525" s="262"/>
      <c r="S525" s="262"/>
      <c r="T525" s="263"/>
      <c r="AT525" s="264" t="s">
        <v>199</v>
      </c>
      <c r="AU525" s="264" t="s">
        <v>207</v>
      </c>
      <c r="AV525" s="13" t="s">
        <v>85</v>
      </c>
      <c r="AW525" s="13" t="s">
        <v>32</v>
      </c>
      <c r="AX525" s="13" t="s">
        <v>76</v>
      </c>
      <c r="AY525" s="264" t="s">
        <v>190</v>
      </c>
    </row>
    <row r="526" spans="2:51" s="13" customFormat="1" ht="12">
      <c r="B526" s="254"/>
      <c r="C526" s="255"/>
      <c r="D526" s="245" t="s">
        <v>199</v>
      </c>
      <c r="E526" s="256" t="s">
        <v>1</v>
      </c>
      <c r="F526" s="257" t="s">
        <v>496</v>
      </c>
      <c r="G526" s="255"/>
      <c r="H526" s="258">
        <v>8.7</v>
      </c>
      <c r="I526" s="259"/>
      <c r="J526" s="255"/>
      <c r="K526" s="255"/>
      <c r="L526" s="260"/>
      <c r="M526" s="261"/>
      <c r="N526" s="262"/>
      <c r="O526" s="262"/>
      <c r="P526" s="262"/>
      <c r="Q526" s="262"/>
      <c r="R526" s="262"/>
      <c r="S526" s="262"/>
      <c r="T526" s="263"/>
      <c r="AT526" s="264" t="s">
        <v>199</v>
      </c>
      <c r="AU526" s="264" t="s">
        <v>207</v>
      </c>
      <c r="AV526" s="13" t="s">
        <v>85</v>
      </c>
      <c r="AW526" s="13" t="s">
        <v>32</v>
      </c>
      <c r="AX526" s="13" t="s">
        <v>76</v>
      </c>
      <c r="AY526" s="264" t="s">
        <v>190</v>
      </c>
    </row>
    <row r="527" spans="2:51" s="13" customFormat="1" ht="12">
      <c r="B527" s="254"/>
      <c r="C527" s="255"/>
      <c r="D527" s="245" t="s">
        <v>199</v>
      </c>
      <c r="E527" s="256" t="s">
        <v>1</v>
      </c>
      <c r="F527" s="257" t="s">
        <v>497</v>
      </c>
      <c r="G527" s="255"/>
      <c r="H527" s="258">
        <v>33.9</v>
      </c>
      <c r="I527" s="259"/>
      <c r="J527" s="255"/>
      <c r="K527" s="255"/>
      <c r="L527" s="260"/>
      <c r="M527" s="261"/>
      <c r="N527" s="262"/>
      <c r="O527" s="262"/>
      <c r="P527" s="262"/>
      <c r="Q527" s="262"/>
      <c r="R527" s="262"/>
      <c r="S527" s="262"/>
      <c r="T527" s="263"/>
      <c r="AT527" s="264" t="s">
        <v>199</v>
      </c>
      <c r="AU527" s="264" t="s">
        <v>207</v>
      </c>
      <c r="AV527" s="13" t="s">
        <v>85</v>
      </c>
      <c r="AW527" s="13" t="s">
        <v>32</v>
      </c>
      <c r="AX527" s="13" t="s">
        <v>76</v>
      </c>
      <c r="AY527" s="264" t="s">
        <v>190</v>
      </c>
    </row>
    <row r="528" spans="2:51" s="13" customFormat="1" ht="12">
      <c r="B528" s="254"/>
      <c r="C528" s="255"/>
      <c r="D528" s="245" t="s">
        <v>199</v>
      </c>
      <c r="E528" s="256" t="s">
        <v>1</v>
      </c>
      <c r="F528" s="257" t="s">
        <v>498</v>
      </c>
      <c r="G528" s="255"/>
      <c r="H528" s="258">
        <v>61.3</v>
      </c>
      <c r="I528" s="259"/>
      <c r="J528" s="255"/>
      <c r="K528" s="255"/>
      <c r="L528" s="260"/>
      <c r="M528" s="261"/>
      <c r="N528" s="262"/>
      <c r="O528" s="262"/>
      <c r="P528" s="262"/>
      <c r="Q528" s="262"/>
      <c r="R528" s="262"/>
      <c r="S528" s="262"/>
      <c r="T528" s="263"/>
      <c r="AT528" s="264" t="s">
        <v>199</v>
      </c>
      <c r="AU528" s="264" t="s">
        <v>207</v>
      </c>
      <c r="AV528" s="13" t="s">
        <v>85</v>
      </c>
      <c r="AW528" s="13" t="s">
        <v>32</v>
      </c>
      <c r="AX528" s="13" t="s">
        <v>76</v>
      </c>
      <c r="AY528" s="264" t="s">
        <v>190</v>
      </c>
    </row>
    <row r="529" spans="2:51" s="13" customFormat="1" ht="12">
      <c r="B529" s="254"/>
      <c r="C529" s="255"/>
      <c r="D529" s="245" t="s">
        <v>199</v>
      </c>
      <c r="E529" s="256" t="s">
        <v>1</v>
      </c>
      <c r="F529" s="257" t="s">
        <v>499</v>
      </c>
      <c r="G529" s="255"/>
      <c r="H529" s="258">
        <v>54.5</v>
      </c>
      <c r="I529" s="259"/>
      <c r="J529" s="255"/>
      <c r="K529" s="255"/>
      <c r="L529" s="260"/>
      <c r="M529" s="261"/>
      <c r="N529" s="262"/>
      <c r="O529" s="262"/>
      <c r="P529" s="262"/>
      <c r="Q529" s="262"/>
      <c r="R529" s="262"/>
      <c r="S529" s="262"/>
      <c r="T529" s="263"/>
      <c r="AT529" s="264" t="s">
        <v>199</v>
      </c>
      <c r="AU529" s="264" t="s">
        <v>207</v>
      </c>
      <c r="AV529" s="13" t="s">
        <v>85</v>
      </c>
      <c r="AW529" s="13" t="s">
        <v>32</v>
      </c>
      <c r="AX529" s="13" t="s">
        <v>76</v>
      </c>
      <c r="AY529" s="264" t="s">
        <v>190</v>
      </c>
    </row>
    <row r="530" spans="2:51" s="13" customFormat="1" ht="12">
      <c r="B530" s="254"/>
      <c r="C530" s="255"/>
      <c r="D530" s="245" t="s">
        <v>199</v>
      </c>
      <c r="E530" s="256" t="s">
        <v>1</v>
      </c>
      <c r="F530" s="257" t="s">
        <v>694</v>
      </c>
      <c r="G530" s="255"/>
      <c r="H530" s="258">
        <v>64.6</v>
      </c>
      <c r="I530" s="259"/>
      <c r="J530" s="255"/>
      <c r="K530" s="255"/>
      <c r="L530" s="260"/>
      <c r="M530" s="261"/>
      <c r="N530" s="262"/>
      <c r="O530" s="262"/>
      <c r="P530" s="262"/>
      <c r="Q530" s="262"/>
      <c r="R530" s="262"/>
      <c r="S530" s="262"/>
      <c r="T530" s="263"/>
      <c r="AT530" s="264" t="s">
        <v>199</v>
      </c>
      <c r="AU530" s="264" t="s">
        <v>207</v>
      </c>
      <c r="AV530" s="13" t="s">
        <v>85</v>
      </c>
      <c r="AW530" s="13" t="s">
        <v>32</v>
      </c>
      <c r="AX530" s="13" t="s">
        <v>76</v>
      </c>
      <c r="AY530" s="264" t="s">
        <v>190</v>
      </c>
    </row>
    <row r="531" spans="2:51" s="13" customFormat="1" ht="12">
      <c r="B531" s="254"/>
      <c r="C531" s="255"/>
      <c r="D531" s="245" t="s">
        <v>199</v>
      </c>
      <c r="E531" s="256" t="s">
        <v>1</v>
      </c>
      <c r="F531" s="257" t="s">
        <v>695</v>
      </c>
      <c r="G531" s="255"/>
      <c r="H531" s="258">
        <v>8.9</v>
      </c>
      <c r="I531" s="259"/>
      <c r="J531" s="255"/>
      <c r="K531" s="255"/>
      <c r="L531" s="260"/>
      <c r="M531" s="261"/>
      <c r="N531" s="262"/>
      <c r="O531" s="262"/>
      <c r="P531" s="262"/>
      <c r="Q531" s="262"/>
      <c r="R531" s="262"/>
      <c r="S531" s="262"/>
      <c r="T531" s="263"/>
      <c r="AT531" s="264" t="s">
        <v>199</v>
      </c>
      <c r="AU531" s="264" t="s">
        <v>207</v>
      </c>
      <c r="AV531" s="13" t="s">
        <v>85</v>
      </c>
      <c r="AW531" s="13" t="s">
        <v>32</v>
      </c>
      <c r="AX531" s="13" t="s">
        <v>76</v>
      </c>
      <c r="AY531" s="264" t="s">
        <v>190</v>
      </c>
    </row>
    <row r="532" spans="2:51" s="13" customFormat="1" ht="12">
      <c r="B532" s="254"/>
      <c r="C532" s="255"/>
      <c r="D532" s="245" t="s">
        <v>199</v>
      </c>
      <c r="E532" s="256" t="s">
        <v>1</v>
      </c>
      <c r="F532" s="257" t="s">
        <v>501</v>
      </c>
      <c r="G532" s="255"/>
      <c r="H532" s="258">
        <v>11.4</v>
      </c>
      <c r="I532" s="259"/>
      <c r="J532" s="255"/>
      <c r="K532" s="255"/>
      <c r="L532" s="260"/>
      <c r="M532" s="261"/>
      <c r="N532" s="262"/>
      <c r="O532" s="262"/>
      <c r="P532" s="262"/>
      <c r="Q532" s="262"/>
      <c r="R532" s="262"/>
      <c r="S532" s="262"/>
      <c r="T532" s="263"/>
      <c r="AT532" s="264" t="s">
        <v>199</v>
      </c>
      <c r="AU532" s="264" t="s">
        <v>207</v>
      </c>
      <c r="AV532" s="13" t="s">
        <v>85</v>
      </c>
      <c r="AW532" s="13" t="s">
        <v>32</v>
      </c>
      <c r="AX532" s="13" t="s">
        <v>76</v>
      </c>
      <c r="AY532" s="264" t="s">
        <v>190</v>
      </c>
    </row>
    <row r="533" spans="2:51" s="13" customFormat="1" ht="12">
      <c r="B533" s="254"/>
      <c r="C533" s="255"/>
      <c r="D533" s="245" t="s">
        <v>199</v>
      </c>
      <c r="E533" s="256" t="s">
        <v>1</v>
      </c>
      <c r="F533" s="257" t="s">
        <v>696</v>
      </c>
      <c r="G533" s="255"/>
      <c r="H533" s="258">
        <v>12.5</v>
      </c>
      <c r="I533" s="259"/>
      <c r="J533" s="255"/>
      <c r="K533" s="255"/>
      <c r="L533" s="260"/>
      <c r="M533" s="261"/>
      <c r="N533" s="262"/>
      <c r="O533" s="262"/>
      <c r="P533" s="262"/>
      <c r="Q533" s="262"/>
      <c r="R533" s="262"/>
      <c r="S533" s="262"/>
      <c r="T533" s="263"/>
      <c r="AT533" s="264" t="s">
        <v>199</v>
      </c>
      <c r="AU533" s="264" t="s">
        <v>207</v>
      </c>
      <c r="AV533" s="13" t="s">
        <v>85</v>
      </c>
      <c r="AW533" s="13" t="s">
        <v>32</v>
      </c>
      <c r="AX533" s="13" t="s">
        <v>76</v>
      </c>
      <c r="AY533" s="264" t="s">
        <v>190</v>
      </c>
    </row>
    <row r="534" spans="2:51" s="12" customFormat="1" ht="12">
      <c r="B534" s="243"/>
      <c r="C534" s="244"/>
      <c r="D534" s="245" t="s">
        <v>199</v>
      </c>
      <c r="E534" s="246" t="s">
        <v>1</v>
      </c>
      <c r="F534" s="247" t="s">
        <v>303</v>
      </c>
      <c r="G534" s="244"/>
      <c r="H534" s="246" t="s">
        <v>1</v>
      </c>
      <c r="I534" s="248"/>
      <c r="J534" s="244"/>
      <c r="K534" s="244"/>
      <c r="L534" s="249"/>
      <c r="M534" s="250"/>
      <c r="N534" s="251"/>
      <c r="O534" s="251"/>
      <c r="P534" s="251"/>
      <c r="Q534" s="251"/>
      <c r="R534" s="251"/>
      <c r="S534" s="251"/>
      <c r="T534" s="252"/>
      <c r="AT534" s="253" t="s">
        <v>199</v>
      </c>
      <c r="AU534" s="253" t="s">
        <v>207</v>
      </c>
      <c r="AV534" s="12" t="s">
        <v>83</v>
      </c>
      <c r="AW534" s="12" t="s">
        <v>32</v>
      </c>
      <c r="AX534" s="12" t="s">
        <v>76</v>
      </c>
      <c r="AY534" s="253" t="s">
        <v>190</v>
      </c>
    </row>
    <row r="535" spans="2:51" s="13" customFormat="1" ht="12">
      <c r="B535" s="254"/>
      <c r="C535" s="255"/>
      <c r="D535" s="245" t="s">
        <v>199</v>
      </c>
      <c r="E535" s="256" t="s">
        <v>1</v>
      </c>
      <c r="F535" s="257" t="s">
        <v>503</v>
      </c>
      <c r="G535" s="255"/>
      <c r="H535" s="258">
        <v>76.2</v>
      </c>
      <c r="I535" s="259"/>
      <c r="J535" s="255"/>
      <c r="K535" s="255"/>
      <c r="L535" s="260"/>
      <c r="M535" s="261"/>
      <c r="N535" s="262"/>
      <c r="O535" s="262"/>
      <c r="P535" s="262"/>
      <c r="Q535" s="262"/>
      <c r="R535" s="262"/>
      <c r="S535" s="262"/>
      <c r="T535" s="263"/>
      <c r="AT535" s="264" t="s">
        <v>199</v>
      </c>
      <c r="AU535" s="264" t="s">
        <v>207</v>
      </c>
      <c r="AV535" s="13" t="s">
        <v>85</v>
      </c>
      <c r="AW535" s="13" t="s">
        <v>32</v>
      </c>
      <c r="AX535" s="13" t="s">
        <v>76</v>
      </c>
      <c r="AY535" s="264" t="s">
        <v>190</v>
      </c>
    </row>
    <row r="536" spans="2:51" s="13" customFormat="1" ht="12">
      <c r="B536" s="254"/>
      <c r="C536" s="255"/>
      <c r="D536" s="245" t="s">
        <v>199</v>
      </c>
      <c r="E536" s="256" t="s">
        <v>1</v>
      </c>
      <c r="F536" s="257" t="s">
        <v>697</v>
      </c>
      <c r="G536" s="255"/>
      <c r="H536" s="258">
        <v>7.3</v>
      </c>
      <c r="I536" s="259"/>
      <c r="J536" s="255"/>
      <c r="K536" s="255"/>
      <c r="L536" s="260"/>
      <c r="M536" s="261"/>
      <c r="N536" s="262"/>
      <c r="O536" s="262"/>
      <c r="P536" s="262"/>
      <c r="Q536" s="262"/>
      <c r="R536" s="262"/>
      <c r="S536" s="262"/>
      <c r="T536" s="263"/>
      <c r="AT536" s="264" t="s">
        <v>199</v>
      </c>
      <c r="AU536" s="264" t="s">
        <v>207</v>
      </c>
      <c r="AV536" s="13" t="s">
        <v>85</v>
      </c>
      <c r="AW536" s="13" t="s">
        <v>32</v>
      </c>
      <c r="AX536" s="13" t="s">
        <v>76</v>
      </c>
      <c r="AY536" s="264" t="s">
        <v>190</v>
      </c>
    </row>
    <row r="537" spans="2:51" s="12" customFormat="1" ht="12">
      <c r="B537" s="243"/>
      <c r="C537" s="244"/>
      <c r="D537" s="245" t="s">
        <v>199</v>
      </c>
      <c r="E537" s="246" t="s">
        <v>1</v>
      </c>
      <c r="F537" s="247" t="s">
        <v>698</v>
      </c>
      <c r="G537" s="244"/>
      <c r="H537" s="246" t="s">
        <v>1</v>
      </c>
      <c r="I537" s="248"/>
      <c r="J537" s="244"/>
      <c r="K537" s="244"/>
      <c r="L537" s="249"/>
      <c r="M537" s="250"/>
      <c r="N537" s="251"/>
      <c r="O537" s="251"/>
      <c r="P537" s="251"/>
      <c r="Q537" s="251"/>
      <c r="R537" s="251"/>
      <c r="S537" s="251"/>
      <c r="T537" s="252"/>
      <c r="AT537" s="253" t="s">
        <v>199</v>
      </c>
      <c r="AU537" s="253" t="s">
        <v>207</v>
      </c>
      <c r="AV537" s="12" t="s">
        <v>83</v>
      </c>
      <c r="AW537" s="12" t="s">
        <v>32</v>
      </c>
      <c r="AX537" s="12" t="s">
        <v>76</v>
      </c>
      <c r="AY537" s="253" t="s">
        <v>190</v>
      </c>
    </row>
    <row r="538" spans="2:51" s="12" customFormat="1" ht="12">
      <c r="B538" s="243"/>
      <c r="C538" s="244"/>
      <c r="D538" s="245" t="s">
        <v>199</v>
      </c>
      <c r="E538" s="246" t="s">
        <v>1</v>
      </c>
      <c r="F538" s="247" t="s">
        <v>298</v>
      </c>
      <c r="G538" s="244"/>
      <c r="H538" s="246" t="s">
        <v>1</v>
      </c>
      <c r="I538" s="248"/>
      <c r="J538" s="244"/>
      <c r="K538" s="244"/>
      <c r="L538" s="249"/>
      <c r="M538" s="250"/>
      <c r="N538" s="251"/>
      <c r="O538" s="251"/>
      <c r="P538" s="251"/>
      <c r="Q538" s="251"/>
      <c r="R538" s="251"/>
      <c r="S538" s="251"/>
      <c r="T538" s="252"/>
      <c r="AT538" s="253" t="s">
        <v>199</v>
      </c>
      <c r="AU538" s="253" t="s">
        <v>207</v>
      </c>
      <c r="AV538" s="12" t="s">
        <v>83</v>
      </c>
      <c r="AW538" s="12" t="s">
        <v>32</v>
      </c>
      <c r="AX538" s="12" t="s">
        <v>76</v>
      </c>
      <c r="AY538" s="253" t="s">
        <v>190</v>
      </c>
    </row>
    <row r="539" spans="2:51" s="13" customFormat="1" ht="12">
      <c r="B539" s="254"/>
      <c r="C539" s="255"/>
      <c r="D539" s="245" t="s">
        <v>199</v>
      </c>
      <c r="E539" s="256" t="s">
        <v>1</v>
      </c>
      <c r="F539" s="257" t="s">
        <v>699</v>
      </c>
      <c r="G539" s="255"/>
      <c r="H539" s="258">
        <v>12.54</v>
      </c>
      <c r="I539" s="259"/>
      <c r="J539" s="255"/>
      <c r="K539" s="255"/>
      <c r="L539" s="260"/>
      <c r="M539" s="261"/>
      <c r="N539" s="262"/>
      <c r="O539" s="262"/>
      <c r="P539" s="262"/>
      <c r="Q539" s="262"/>
      <c r="R539" s="262"/>
      <c r="S539" s="262"/>
      <c r="T539" s="263"/>
      <c r="AT539" s="264" t="s">
        <v>199</v>
      </c>
      <c r="AU539" s="264" t="s">
        <v>207</v>
      </c>
      <c r="AV539" s="13" t="s">
        <v>85</v>
      </c>
      <c r="AW539" s="13" t="s">
        <v>32</v>
      </c>
      <c r="AX539" s="13" t="s">
        <v>76</v>
      </c>
      <c r="AY539" s="264" t="s">
        <v>190</v>
      </c>
    </row>
    <row r="540" spans="2:51" s="12" customFormat="1" ht="12">
      <c r="B540" s="243"/>
      <c r="C540" s="244"/>
      <c r="D540" s="245" t="s">
        <v>199</v>
      </c>
      <c r="E540" s="246" t="s">
        <v>1</v>
      </c>
      <c r="F540" s="247" t="s">
        <v>700</v>
      </c>
      <c r="G540" s="244"/>
      <c r="H540" s="246" t="s">
        <v>1</v>
      </c>
      <c r="I540" s="248"/>
      <c r="J540" s="244"/>
      <c r="K540" s="244"/>
      <c r="L540" s="249"/>
      <c r="M540" s="250"/>
      <c r="N540" s="251"/>
      <c r="O540" s="251"/>
      <c r="P540" s="251"/>
      <c r="Q540" s="251"/>
      <c r="R540" s="251"/>
      <c r="S540" s="251"/>
      <c r="T540" s="252"/>
      <c r="AT540" s="253" t="s">
        <v>199</v>
      </c>
      <c r="AU540" s="253" t="s">
        <v>207</v>
      </c>
      <c r="AV540" s="12" t="s">
        <v>83</v>
      </c>
      <c r="AW540" s="12" t="s">
        <v>32</v>
      </c>
      <c r="AX540" s="12" t="s">
        <v>76</v>
      </c>
      <c r="AY540" s="253" t="s">
        <v>190</v>
      </c>
    </row>
    <row r="541" spans="2:51" s="13" customFormat="1" ht="12">
      <c r="B541" s="254"/>
      <c r="C541" s="255"/>
      <c r="D541" s="245" t="s">
        <v>199</v>
      </c>
      <c r="E541" s="256" t="s">
        <v>1</v>
      </c>
      <c r="F541" s="257" t="s">
        <v>701</v>
      </c>
      <c r="G541" s="255"/>
      <c r="H541" s="258">
        <v>4.89</v>
      </c>
      <c r="I541" s="259"/>
      <c r="J541" s="255"/>
      <c r="K541" s="255"/>
      <c r="L541" s="260"/>
      <c r="M541" s="261"/>
      <c r="N541" s="262"/>
      <c r="O541" s="262"/>
      <c r="P541" s="262"/>
      <c r="Q541" s="262"/>
      <c r="R541" s="262"/>
      <c r="S541" s="262"/>
      <c r="T541" s="263"/>
      <c r="AT541" s="264" t="s">
        <v>199</v>
      </c>
      <c r="AU541" s="264" t="s">
        <v>207</v>
      </c>
      <c r="AV541" s="13" t="s">
        <v>85</v>
      </c>
      <c r="AW541" s="13" t="s">
        <v>32</v>
      </c>
      <c r="AX541" s="13" t="s">
        <v>76</v>
      </c>
      <c r="AY541" s="264" t="s">
        <v>190</v>
      </c>
    </row>
    <row r="542" spans="2:65" s="1" customFormat="1" ht="24" customHeight="1">
      <c r="B542" s="37"/>
      <c r="C542" s="230" t="s">
        <v>702</v>
      </c>
      <c r="D542" s="230" t="s">
        <v>192</v>
      </c>
      <c r="E542" s="231" t="s">
        <v>703</v>
      </c>
      <c r="F542" s="232" t="s">
        <v>704</v>
      </c>
      <c r="G542" s="233" t="s">
        <v>195</v>
      </c>
      <c r="H542" s="234">
        <v>7.653</v>
      </c>
      <c r="I542" s="235"/>
      <c r="J542" s="236">
        <f>ROUND(I542*H542,2)</f>
        <v>0</v>
      </c>
      <c r="K542" s="232" t="s">
        <v>196</v>
      </c>
      <c r="L542" s="42"/>
      <c r="M542" s="237" t="s">
        <v>1</v>
      </c>
      <c r="N542" s="238" t="s">
        <v>41</v>
      </c>
      <c r="O542" s="85"/>
      <c r="P542" s="239">
        <f>O542*H542</f>
        <v>0</v>
      </c>
      <c r="Q542" s="239">
        <v>2.25634</v>
      </c>
      <c r="R542" s="239">
        <f>Q542*H542</f>
        <v>17.267770019999997</v>
      </c>
      <c r="S542" s="239">
        <v>0</v>
      </c>
      <c r="T542" s="240">
        <f>S542*H542</f>
        <v>0</v>
      </c>
      <c r="AR542" s="241" t="s">
        <v>197</v>
      </c>
      <c r="AT542" s="241" t="s">
        <v>192</v>
      </c>
      <c r="AU542" s="241" t="s">
        <v>207</v>
      </c>
      <c r="AY542" s="16" t="s">
        <v>190</v>
      </c>
      <c r="BE542" s="242">
        <f>IF(N542="základní",J542,0)</f>
        <v>0</v>
      </c>
      <c r="BF542" s="242">
        <f>IF(N542="snížená",J542,0)</f>
        <v>0</v>
      </c>
      <c r="BG542" s="242">
        <f>IF(N542="zákl. přenesená",J542,0)</f>
        <v>0</v>
      </c>
      <c r="BH542" s="242">
        <f>IF(N542="sníž. přenesená",J542,0)</f>
        <v>0</v>
      </c>
      <c r="BI542" s="242">
        <f>IF(N542="nulová",J542,0)</f>
        <v>0</v>
      </c>
      <c r="BJ542" s="16" t="s">
        <v>83</v>
      </c>
      <c r="BK542" s="242">
        <f>ROUND(I542*H542,2)</f>
        <v>0</v>
      </c>
      <c r="BL542" s="16" t="s">
        <v>197</v>
      </c>
      <c r="BM542" s="241" t="s">
        <v>705</v>
      </c>
    </row>
    <row r="543" spans="2:51" s="12" customFormat="1" ht="12">
      <c r="B543" s="243"/>
      <c r="C543" s="244"/>
      <c r="D543" s="245" t="s">
        <v>199</v>
      </c>
      <c r="E543" s="246" t="s">
        <v>1</v>
      </c>
      <c r="F543" s="247" t="s">
        <v>658</v>
      </c>
      <c r="G543" s="244"/>
      <c r="H543" s="246" t="s">
        <v>1</v>
      </c>
      <c r="I543" s="248"/>
      <c r="J543" s="244"/>
      <c r="K543" s="244"/>
      <c r="L543" s="249"/>
      <c r="M543" s="250"/>
      <c r="N543" s="251"/>
      <c r="O543" s="251"/>
      <c r="P543" s="251"/>
      <c r="Q543" s="251"/>
      <c r="R543" s="251"/>
      <c r="S543" s="251"/>
      <c r="T543" s="252"/>
      <c r="AT543" s="253" t="s">
        <v>199</v>
      </c>
      <c r="AU543" s="253" t="s">
        <v>207</v>
      </c>
      <c r="AV543" s="12" t="s">
        <v>83</v>
      </c>
      <c r="AW543" s="12" t="s">
        <v>32</v>
      </c>
      <c r="AX543" s="12" t="s">
        <v>76</v>
      </c>
      <c r="AY543" s="253" t="s">
        <v>190</v>
      </c>
    </row>
    <row r="544" spans="2:51" s="12" customFormat="1" ht="12">
      <c r="B544" s="243"/>
      <c r="C544" s="244"/>
      <c r="D544" s="245" t="s">
        <v>199</v>
      </c>
      <c r="E544" s="246" t="s">
        <v>1</v>
      </c>
      <c r="F544" s="247" t="s">
        <v>298</v>
      </c>
      <c r="G544" s="244"/>
      <c r="H544" s="246" t="s">
        <v>1</v>
      </c>
      <c r="I544" s="248"/>
      <c r="J544" s="244"/>
      <c r="K544" s="244"/>
      <c r="L544" s="249"/>
      <c r="M544" s="250"/>
      <c r="N544" s="251"/>
      <c r="O544" s="251"/>
      <c r="P544" s="251"/>
      <c r="Q544" s="251"/>
      <c r="R544" s="251"/>
      <c r="S544" s="251"/>
      <c r="T544" s="252"/>
      <c r="AT544" s="253" t="s">
        <v>199</v>
      </c>
      <c r="AU544" s="253" t="s">
        <v>207</v>
      </c>
      <c r="AV544" s="12" t="s">
        <v>83</v>
      </c>
      <c r="AW544" s="12" t="s">
        <v>32</v>
      </c>
      <c r="AX544" s="12" t="s">
        <v>76</v>
      </c>
      <c r="AY544" s="253" t="s">
        <v>190</v>
      </c>
    </row>
    <row r="545" spans="2:51" s="13" customFormat="1" ht="12">
      <c r="B545" s="254"/>
      <c r="C545" s="255"/>
      <c r="D545" s="245" t="s">
        <v>199</v>
      </c>
      <c r="E545" s="256" t="s">
        <v>1</v>
      </c>
      <c r="F545" s="257" t="s">
        <v>706</v>
      </c>
      <c r="G545" s="255"/>
      <c r="H545" s="258">
        <v>1.254</v>
      </c>
      <c r="I545" s="259"/>
      <c r="J545" s="255"/>
      <c r="K545" s="255"/>
      <c r="L545" s="260"/>
      <c r="M545" s="261"/>
      <c r="N545" s="262"/>
      <c r="O545" s="262"/>
      <c r="P545" s="262"/>
      <c r="Q545" s="262"/>
      <c r="R545" s="262"/>
      <c r="S545" s="262"/>
      <c r="T545" s="263"/>
      <c r="AT545" s="264" t="s">
        <v>199</v>
      </c>
      <c r="AU545" s="264" t="s">
        <v>207</v>
      </c>
      <c r="AV545" s="13" t="s">
        <v>85</v>
      </c>
      <c r="AW545" s="13" t="s">
        <v>32</v>
      </c>
      <c r="AX545" s="13" t="s">
        <v>76</v>
      </c>
      <c r="AY545" s="264" t="s">
        <v>190</v>
      </c>
    </row>
    <row r="546" spans="2:51" s="13" customFormat="1" ht="12">
      <c r="B546" s="254"/>
      <c r="C546" s="255"/>
      <c r="D546" s="245" t="s">
        <v>199</v>
      </c>
      <c r="E546" s="256" t="s">
        <v>1</v>
      </c>
      <c r="F546" s="257" t="s">
        <v>707</v>
      </c>
      <c r="G546" s="255"/>
      <c r="H546" s="258">
        <v>2.352</v>
      </c>
      <c r="I546" s="259"/>
      <c r="J546" s="255"/>
      <c r="K546" s="255"/>
      <c r="L546" s="260"/>
      <c r="M546" s="261"/>
      <c r="N546" s="262"/>
      <c r="O546" s="262"/>
      <c r="P546" s="262"/>
      <c r="Q546" s="262"/>
      <c r="R546" s="262"/>
      <c r="S546" s="262"/>
      <c r="T546" s="263"/>
      <c r="AT546" s="264" t="s">
        <v>199</v>
      </c>
      <c r="AU546" s="264" t="s">
        <v>207</v>
      </c>
      <c r="AV546" s="13" t="s">
        <v>85</v>
      </c>
      <c r="AW546" s="13" t="s">
        <v>32</v>
      </c>
      <c r="AX546" s="13" t="s">
        <v>76</v>
      </c>
      <c r="AY546" s="264" t="s">
        <v>190</v>
      </c>
    </row>
    <row r="547" spans="2:51" s="12" customFormat="1" ht="12">
      <c r="B547" s="243"/>
      <c r="C547" s="244"/>
      <c r="D547" s="245" t="s">
        <v>199</v>
      </c>
      <c r="E547" s="246" t="s">
        <v>1</v>
      </c>
      <c r="F547" s="247" t="s">
        <v>700</v>
      </c>
      <c r="G547" s="244"/>
      <c r="H547" s="246" t="s">
        <v>1</v>
      </c>
      <c r="I547" s="248"/>
      <c r="J547" s="244"/>
      <c r="K547" s="244"/>
      <c r="L547" s="249"/>
      <c r="M547" s="250"/>
      <c r="N547" s="251"/>
      <c r="O547" s="251"/>
      <c r="P547" s="251"/>
      <c r="Q547" s="251"/>
      <c r="R547" s="251"/>
      <c r="S547" s="251"/>
      <c r="T547" s="252"/>
      <c r="AT547" s="253" t="s">
        <v>199</v>
      </c>
      <c r="AU547" s="253" t="s">
        <v>207</v>
      </c>
      <c r="AV547" s="12" t="s">
        <v>83</v>
      </c>
      <c r="AW547" s="12" t="s">
        <v>32</v>
      </c>
      <c r="AX547" s="12" t="s">
        <v>76</v>
      </c>
      <c r="AY547" s="253" t="s">
        <v>190</v>
      </c>
    </row>
    <row r="548" spans="2:51" s="13" customFormat="1" ht="12">
      <c r="B548" s="254"/>
      <c r="C548" s="255"/>
      <c r="D548" s="245" t="s">
        <v>199</v>
      </c>
      <c r="E548" s="256" t="s">
        <v>1</v>
      </c>
      <c r="F548" s="257" t="s">
        <v>708</v>
      </c>
      <c r="G548" s="255"/>
      <c r="H548" s="258">
        <v>1.223</v>
      </c>
      <c r="I548" s="259"/>
      <c r="J548" s="255"/>
      <c r="K548" s="255"/>
      <c r="L548" s="260"/>
      <c r="M548" s="261"/>
      <c r="N548" s="262"/>
      <c r="O548" s="262"/>
      <c r="P548" s="262"/>
      <c r="Q548" s="262"/>
      <c r="R548" s="262"/>
      <c r="S548" s="262"/>
      <c r="T548" s="263"/>
      <c r="AT548" s="264" t="s">
        <v>199</v>
      </c>
      <c r="AU548" s="264" t="s">
        <v>207</v>
      </c>
      <c r="AV548" s="13" t="s">
        <v>85</v>
      </c>
      <c r="AW548" s="13" t="s">
        <v>32</v>
      </c>
      <c r="AX548" s="13" t="s">
        <v>76</v>
      </c>
      <c r="AY548" s="264" t="s">
        <v>190</v>
      </c>
    </row>
    <row r="549" spans="2:51" s="12" customFormat="1" ht="12">
      <c r="B549" s="243"/>
      <c r="C549" s="244"/>
      <c r="D549" s="245" t="s">
        <v>199</v>
      </c>
      <c r="E549" s="246" t="s">
        <v>1</v>
      </c>
      <c r="F549" s="247" t="s">
        <v>344</v>
      </c>
      <c r="G549" s="244"/>
      <c r="H549" s="246" t="s">
        <v>1</v>
      </c>
      <c r="I549" s="248"/>
      <c r="J549" s="244"/>
      <c r="K549" s="244"/>
      <c r="L549" s="249"/>
      <c r="M549" s="250"/>
      <c r="N549" s="251"/>
      <c r="O549" s="251"/>
      <c r="P549" s="251"/>
      <c r="Q549" s="251"/>
      <c r="R549" s="251"/>
      <c r="S549" s="251"/>
      <c r="T549" s="252"/>
      <c r="AT549" s="253" t="s">
        <v>199</v>
      </c>
      <c r="AU549" s="253" t="s">
        <v>207</v>
      </c>
      <c r="AV549" s="12" t="s">
        <v>83</v>
      </c>
      <c r="AW549" s="12" t="s">
        <v>32</v>
      </c>
      <c r="AX549" s="12" t="s">
        <v>76</v>
      </c>
      <c r="AY549" s="253" t="s">
        <v>190</v>
      </c>
    </row>
    <row r="550" spans="2:51" s="12" customFormat="1" ht="12">
      <c r="B550" s="243"/>
      <c r="C550" s="244"/>
      <c r="D550" s="245" t="s">
        <v>199</v>
      </c>
      <c r="E550" s="246" t="s">
        <v>1</v>
      </c>
      <c r="F550" s="247" t="s">
        <v>709</v>
      </c>
      <c r="G550" s="244"/>
      <c r="H550" s="246" t="s">
        <v>1</v>
      </c>
      <c r="I550" s="248"/>
      <c r="J550" s="244"/>
      <c r="K550" s="244"/>
      <c r="L550" s="249"/>
      <c r="M550" s="250"/>
      <c r="N550" s="251"/>
      <c r="O550" s="251"/>
      <c r="P550" s="251"/>
      <c r="Q550" s="251"/>
      <c r="R550" s="251"/>
      <c r="S550" s="251"/>
      <c r="T550" s="252"/>
      <c r="AT550" s="253" t="s">
        <v>199</v>
      </c>
      <c r="AU550" s="253" t="s">
        <v>207</v>
      </c>
      <c r="AV550" s="12" t="s">
        <v>83</v>
      </c>
      <c r="AW550" s="12" t="s">
        <v>32</v>
      </c>
      <c r="AX550" s="12" t="s">
        <v>76</v>
      </c>
      <c r="AY550" s="253" t="s">
        <v>190</v>
      </c>
    </row>
    <row r="551" spans="2:51" s="13" customFormat="1" ht="12">
      <c r="B551" s="254"/>
      <c r="C551" s="255"/>
      <c r="D551" s="245" t="s">
        <v>199</v>
      </c>
      <c r="E551" s="256" t="s">
        <v>1</v>
      </c>
      <c r="F551" s="257" t="s">
        <v>710</v>
      </c>
      <c r="G551" s="255"/>
      <c r="H551" s="258">
        <v>0.902</v>
      </c>
      <c r="I551" s="259"/>
      <c r="J551" s="255"/>
      <c r="K551" s="255"/>
      <c r="L551" s="260"/>
      <c r="M551" s="261"/>
      <c r="N551" s="262"/>
      <c r="O551" s="262"/>
      <c r="P551" s="262"/>
      <c r="Q551" s="262"/>
      <c r="R551" s="262"/>
      <c r="S551" s="262"/>
      <c r="T551" s="263"/>
      <c r="AT551" s="264" t="s">
        <v>199</v>
      </c>
      <c r="AU551" s="264" t="s">
        <v>207</v>
      </c>
      <c r="AV551" s="13" t="s">
        <v>85</v>
      </c>
      <c r="AW551" s="13" t="s">
        <v>32</v>
      </c>
      <c r="AX551" s="13" t="s">
        <v>76</v>
      </c>
      <c r="AY551" s="264" t="s">
        <v>190</v>
      </c>
    </row>
    <row r="552" spans="2:51" s="13" customFormat="1" ht="12">
      <c r="B552" s="254"/>
      <c r="C552" s="255"/>
      <c r="D552" s="245" t="s">
        <v>199</v>
      </c>
      <c r="E552" s="256" t="s">
        <v>1</v>
      </c>
      <c r="F552" s="257" t="s">
        <v>711</v>
      </c>
      <c r="G552" s="255"/>
      <c r="H552" s="258">
        <v>1.922</v>
      </c>
      <c r="I552" s="259"/>
      <c r="J552" s="255"/>
      <c r="K552" s="255"/>
      <c r="L552" s="260"/>
      <c r="M552" s="261"/>
      <c r="N552" s="262"/>
      <c r="O552" s="262"/>
      <c r="P552" s="262"/>
      <c r="Q552" s="262"/>
      <c r="R552" s="262"/>
      <c r="S552" s="262"/>
      <c r="T552" s="263"/>
      <c r="AT552" s="264" t="s">
        <v>199</v>
      </c>
      <c r="AU552" s="264" t="s">
        <v>207</v>
      </c>
      <c r="AV552" s="13" t="s">
        <v>85</v>
      </c>
      <c r="AW552" s="13" t="s">
        <v>32</v>
      </c>
      <c r="AX552" s="13" t="s">
        <v>76</v>
      </c>
      <c r="AY552" s="264" t="s">
        <v>190</v>
      </c>
    </row>
    <row r="553" spans="2:65" s="1" customFormat="1" ht="24" customHeight="1">
      <c r="B553" s="37"/>
      <c r="C553" s="230" t="s">
        <v>712</v>
      </c>
      <c r="D553" s="230" t="s">
        <v>192</v>
      </c>
      <c r="E553" s="231" t="s">
        <v>713</v>
      </c>
      <c r="F553" s="232" t="s">
        <v>714</v>
      </c>
      <c r="G553" s="233" t="s">
        <v>195</v>
      </c>
      <c r="H553" s="234">
        <v>8.048</v>
      </c>
      <c r="I553" s="235"/>
      <c r="J553" s="236">
        <f>ROUND(I553*H553,2)</f>
        <v>0</v>
      </c>
      <c r="K553" s="232" t="s">
        <v>196</v>
      </c>
      <c r="L553" s="42"/>
      <c r="M553" s="237" t="s">
        <v>1</v>
      </c>
      <c r="N553" s="238" t="s">
        <v>41</v>
      </c>
      <c r="O553" s="85"/>
      <c r="P553" s="239">
        <f>O553*H553</f>
        <v>0</v>
      </c>
      <c r="Q553" s="239">
        <v>1.4</v>
      </c>
      <c r="R553" s="239">
        <f>Q553*H553</f>
        <v>11.267199999999999</v>
      </c>
      <c r="S553" s="239">
        <v>0</v>
      </c>
      <c r="T553" s="240">
        <f>S553*H553</f>
        <v>0</v>
      </c>
      <c r="AR553" s="241" t="s">
        <v>197</v>
      </c>
      <c r="AT553" s="241" t="s">
        <v>192</v>
      </c>
      <c r="AU553" s="241" t="s">
        <v>207</v>
      </c>
      <c r="AY553" s="16" t="s">
        <v>190</v>
      </c>
      <c r="BE553" s="242">
        <f>IF(N553="základní",J553,0)</f>
        <v>0</v>
      </c>
      <c r="BF553" s="242">
        <f>IF(N553="snížená",J553,0)</f>
        <v>0</v>
      </c>
      <c r="BG553" s="242">
        <f>IF(N553="zákl. přenesená",J553,0)</f>
        <v>0</v>
      </c>
      <c r="BH553" s="242">
        <f>IF(N553="sníž. přenesená",J553,0)</f>
        <v>0</v>
      </c>
      <c r="BI553" s="242">
        <f>IF(N553="nulová",J553,0)</f>
        <v>0</v>
      </c>
      <c r="BJ553" s="16" t="s">
        <v>83</v>
      </c>
      <c r="BK553" s="242">
        <f>ROUND(I553*H553,2)</f>
        <v>0</v>
      </c>
      <c r="BL553" s="16" t="s">
        <v>197</v>
      </c>
      <c r="BM553" s="241" t="s">
        <v>715</v>
      </c>
    </row>
    <row r="554" spans="2:51" s="12" customFormat="1" ht="12">
      <c r="B554" s="243"/>
      <c r="C554" s="244"/>
      <c r="D554" s="245" t="s">
        <v>199</v>
      </c>
      <c r="E554" s="246" t="s">
        <v>1</v>
      </c>
      <c r="F554" s="247" t="s">
        <v>716</v>
      </c>
      <c r="G554" s="244"/>
      <c r="H554" s="246" t="s">
        <v>1</v>
      </c>
      <c r="I554" s="248"/>
      <c r="J554" s="244"/>
      <c r="K554" s="244"/>
      <c r="L554" s="249"/>
      <c r="M554" s="250"/>
      <c r="N554" s="251"/>
      <c r="O554" s="251"/>
      <c r="P554" s="251"/>
      <c r="Q554" s="251"/>
      <c r="R554" s="251"/>
      <c r="S554" s="251"/>
      <c r="T554" s="252"/>
      <c r="AT554" s="253" t="s">
        <v>199</v>
      </c>
      <c r="AU554" s="253" t="s">
        <v>207</v>
      </c>
      <c r="AV554" s="12" t="s">
        <v>83</v>
      </c>
      <c r="AW554" s="12" t="s">
        <v>32</v>
      </c>
      <c r="AX554" s="12" t="s">
        <v>76</v>
      </c>
      <c r="AY554" s="253" t="s">
        <v>190</v>
      </c>
    </row>
    <row r="555" spans="2:51" s="12" customFormat="1" ht="12">
      <c r="B555" s="243"/>
      <c r="C555" s="244"/>
      <c r="D555" s="245" t="s">
        <v>199</v>
      </c>
      <c r="E555" s="246" t="s">
        <v>1</v>
      </c>
      <c r="F555" s="247" t="s">
        <v>298</v>
      </c>
      <c r="G555" s="244"/>
      <c r="H555" s="246" t="s">
        <v>1</v>
      </c>
      <c r="I555" s="248"/>
      <c r="J555" s="244"/>
      <c r="K555" s="244"/>
      <c r="L555" s="249"/>
      <c r="M555" s="250"/>
      <c r="N555" s="251"/>
      <c r="O555" s="251"/>
      <c r="P555" s="251"/>
      <c r="Q555" s="251"/>
      <c r="R555" s="251"/>
      <c r="S555" s="251"/>
      <c r="T555" s="252"/>
      <c r="AT555" s="253" t="s">
        <v>199</v>
      </c>
      <c r="AU555" s="253" t="s">
        <v>207</v>
      </c>
      <c r="AV555" s="12" t="s">
        <v>83</v>
      </c>
      <c r="AW555" s="12" t="s">
        <v>32</v>
      </c>
      <c r="AX555" s="12" t="s">
        <v>76</v>
      </c>
      <c r="AY555" s="253" t="s">
        <v>190</v>
      </c>
    </row>
    <row r="556" spans="2:51" s="13" customFormat="1" ht="12">
      <c r="B556" s="254"/>
      <c r="C556" s="255"/>
      <c r="D556" s="245" t="s">
        <v>199</v>
      </c>
      <c r="E556" s="256" t="s">
        <v>1</v>
      </c>
      <c r="F556" s="257" t="s">
        <v>717</v>
      </c>
      <c r="G556" s="255"/>
      <c r="H556" s="258">
        <v>3.108</v>
      </c>
      <c r="I556" s="259"/>
      <c r="J556" s="255"/>
      <c r="K556" s="255"/>
      <c r="L556" s="260"/>
      <c r="M556" s="261"/>
      <c r="N556" s="262"/>
      <c r="O556" s="262"/>
      <c r="P556" s="262"/>
      <c r="Q556" s="262"/>
      <c r="R556" s="262"/>
      <c r="S556" s="262"/>
      <c r="T556" s="263"/>
      <c r="AT556" s="264" t="s">
        <v>199</v>
      </c>
      <c r="AU556" s="264" t="s">
        <v>207</v>
      </c>
      <c r="AV556" s="13" t="s">
        <v>85</v>
      </c>
      <c r="AW556" s="13" t="s">
        <v>32</v>
      </c>
      <c r="AX556" s="13" t="s">
        <v>76</v>
      </c>
      <c r="AY556" s="264" t="s">
        <v>190</v>
      </c>
    </row>
    <row r="557" spans="2:51" s="13" customFormat="1" ht="12">
      <c r="B557" s="254"/>
      <c r="C557" s="255"/>
      <c r="D557" s="245" t="s">
        <v>199</v>
      </c>
      <c r="E557" s="256" t="s">
        <v>1</v>
      </c>
      <c r="F557" s="257" t="s">
        <v>718</v>
      </c>
      <c r="G557" s="255"/>
      <c r="H557" s="258">
        <v>3.12</v>
      </c>
      <c r="I557" s="259"/>
      <c r="J557" s="255"/>
      <c r="K557" s="255"/>
      <c r="L557" s="260"/>
      <c r="M557" s="261"/>
      <c r="N557" s="262"/>
      <c r="O557" s="262"/>
      <c r="P557" s="262"/>
      <c r="Q557" s="262"/>
      <c r="R557" s="262"/>
      <c r="S557" s="262"/>
      <c r="T557" s="263"/>
      <c r="AT557" s="264" t="s">
        <v>199</v>
      </c>
      <c r="AU557" s="264" t="s">
        <v>207</v>
      </c>
      <c r="AV557" s="13" t="s">
        <v>85</v>
      </c>
      <c r="AW557" s="13" t="s">
        <v>32</v>
      </c>
      <c r="AX557" s="13" t="s">
        <v>76</v>
      </c>
      <c r="AY557" s="264" t="s">
        <v>190</v>
      </c>
    </row>
    <row r="558" spans="2:51" s="13" customFormat="1" ht="12">
      <c r="B558" s="254"/>
      <c r="C558" s="255"/>
      <c r="D558" s="245" t="s">
        <v>199</v>
      </c>
      <c r="E558" s="256" t="s">
        <v>1</v>
      </c>
      <c r="F558" s="257" t="s">
        <v>719</v>
      </c>
      <c r="G558" s="255"/>
      <c r="H558" s="258">
        <v>1.82</v>
      </c>
      <c r="I558" s="259"/>
      <c r="J558" s="255"/>
      <c r="K558" s="255"/>
      <c r="L558" s="260"/>
      <c r="M558" s="261"/>
      <c r="N558" s="262"/>
      <c r="O558" s="262"/>
      <c r="P558" s="262"/>
      <c r="Q558" s="262"/>
      <c r="R558" s="262"/>
      <c r="S558" s="262"/>
      <c r="T558" s="263"/>
      <c r="AT558" s="264" t="s">
        <v>199</v>
      </c>
      <c r="AU558" s="264" t="s">
        <v>207</v>
      </c>
      <c r="AV558" s="13" t="s">
        <v>85</v>
      </c>
      <c r="AW558" s="13" t="s">
        <v>32</v>
      </c>
      <c r="AX558" s="13" t="s">
        <v>76</v>
      </c>
      <c r="AY558" s="264" t="s">
        <v>190</v>
      </c>
    </row>
    <row r="559" spans="2:63" s="11" customFormat="1" ht="22.8" customHeight="1">
      <c r="B559" s="214"/>
      <c r="C559" s="215"/>
      <c r="D559" s="216" t="s">
        <v>75</v>
      </c>
      <c r="E559" s="228" t="s">
        <v>233</v>
      </c>
      <c r="F559" s="228" t="s">
        <v>720</v>
      </c>
      <c r="G559" s="215"/>
      <c r="H559" s="215"/>
      <c r="I559" s="218"/>
      <c r="J559" s="229">
        <f>BK559</f>
        <v>0</v>
      </c>
      <c r="K559" s="215"/>
      <c r="L559" s="220"/>
      <c r="M559" s="221"/>
      <c r="N559" s="222"/>
      <c r="O559" s="222"/>
      <c r="P559" s="223">
        <f>P560+P580+P621+P808</f>
        <v>0</v>
      </c>
      <c r="Q559" s="222"/>
      <c r="R559" s="223">
        <f>R560+R580+R621+R808</f>
        <v>39.194376059999996</v>
      </c>
      <c r="S559" s="222"/>
      <c r="T559" s="224">
        <f>T560+T580+T621+T808</f>
        <v>224.86872405</v>
      </c>
      <c r="AR559" s="225" t="s">
        <v>83</v>
      </c>
      <c r="AT559" s="226" t="s">
        <v>75</v>
      </c>
      <c r="AU559" s="226" t="s">
        <v>83</v>
      </c>
      <c r="AY559" s="225" t="s">
        <v>190</v>
      </c>
      <c r="BK559" s="227">
        <f>BK560+BK580+BK621+BK808</f>
        <v>0</v>
      </c>
    </row>
    <row r="560" spans="2:63" s="11" customFormat="1" ht="20.85" customHeight="1">
      <c r="B560" s="214"/>
      <c r="C560" s="215"/>
      <c r="D560" s="216" t="s">
        <v>75</v>
      </c>
      <c r="E560" s="228" t="s">
        <v>721</v>
      </c>
      <c r="F560" s="228" t="s">
        <v>722</v>
      </c>
      <c r="G560" s="215"/>
      <c r="H560" s="215"/>
      <c r="I560" s="218"/>
      <c r="J560" s="229">
        <f>BK560</f>
        <v>0</v>
      </c>
      <c r="K560" s="215"/>
      <c r="L560" s="220"/>
      <c r="M560" s="221"/>
      <c r="N560" s="222"/>
      <c r="O560" s="222"/>
      <c r="P560" s="223">
        <f>SUM(P561:P579)</f>
        <v>0</v>
      </c>
      <c r="Q560" s="222"/>
      <c r="R560" s="223">
        <f>SUM(R561:R579)</f>
        <v>0.24563700000000002</v>
      </c>
      <c r="S560" s="222"/>
      <c r="T560" s="224">
        <f>SUM(T561:T579)</f>
        <v>0</v>
      </c>
      <c r="AR560" s="225" t="s">
        <v>83</v>
      </c>
      <c r="AT560" s="226" t="s">
        <v>75</v>
      </c>
      <c r="AU560" s="226" t="s">
        <v>85</v>
      </c>
      <c r="AY560" s="225" t="s">
        <v>190</v>
      </c>
      <c r="BK560" s="227">
        <f>SUM(BK561:BK579)</f>
        <v>0</v>
      </c>
    </row>
    <row r="561" spans="2:65" s="1" customFormat="1" ht="24" customHeight="1">
      <c r="B561" s="37"/>
      <c r="C561" s="230" t="s">
        <v>723</v>
      </c>
      <c r="D561" s="230" t="s">
        <v>192</v>
      </c>
      <c r="E561" s="231" t="s">
        <v>724</v>
      </c>
      <c r="F561" s="232" t="s">
        <v>725</v>
      </c>
      <c r="G561" s="233" t="s">
        <v>255</v>
      </c>
      <c r="H561" s="234">
        <v>464.66</v>
      </c>
      <c r="I561" s="235"/>
      <c r="J561" s="236">
        <f>ROUND(I561*H561,2)</f>
        <v>0</v>
      </c>
      <c r="K561" s="232" t="s">
        <v>196</v>
      </c>
      <c r="L561" s="42"/>
      <c r="M561" s="237" t="s">
        <v>1</v>
      </c>
      <c r="N561" s="238" t="s">
        <v>41</v>
      </c>
      <c r="O561" s="85"/>
      <c r="P561" s="239">
        <f>O561*H561</f>
        <v>0</v>
      </c>
      <c r="Q561" s="239">
        <v>0</v>
      </c>
      <c r="R561" s="239">
        <f>Q561*H561</f>
        <v>0</v>
      </c>
      <c r="S561" s="239">
        <v>0</v>
      </c>
      <c r="T561" s="240">
        <f>S561*H561</f>
        <v>0</v>
      </c>
      <c r="AR561" s="241" t="s">
        <v>197</v>
      </c>
      <c r="AT561" s="241" t="s">
        <v>192</v>
      </c>
      <c r="AU561" s="241" t="s">
        <v>207</v>
      </c>
      <c r="AY561" s="16" t="s">
        <v>190</v>
      </c>
      <c r="BE561" s="242">
        <f>IF(N561="základní",J561,0)</f>
        <v>0</v>
      </c>
      <c r="BF561" s="242">
        <f>IF(N561="snížená",J561,0)</f>
        <v>0</v>
      </c>
      <c r="BG561" s="242">
        <f>IF(N561="zákl. přenesená",J561,0)</f>
        <v>0</v>
      </c>
      <c r="BH561" s="242">
        <f>IF(N561="sníž. přenesená",J561,0)</f>
        <v>0</v>
      </c>
      <c r="BI561" s="242">
        <f>IF(N561="nulová",J561,0)</f>
        <v>0</v>
      </c>
      <c r="BJ561" s="16" t="s">
        <v>83</v>
      </c>
      <c r="BK561" s="242">
        <f>ROUND(I561*H561,2)</f>
        <v>0</v>
      </c>
      <c r="BL561" s="16" t="s">
        <v>197</v>
      </c>
      <c r="BM561" s="241" t="s">
        <v>726</v>
      </c>
    </row>
    <row r="562" spans="2:51" s="13" customFormat="1" ht="12">
      <c r="B562" s="254"/>
      <c r="C562" s="255"/>
      <c r="D562" s="245" t="s">
        <v>199</v>
      </c>
      <c r="E562" s="256" t="s">
        <v>1</v>
      </c>
      <c r="F562" s="257" t="s">
        <v>727</v>
      </c>
      <c r="G562" s="255"/>
      <c r="H562" s="258">
        <v>188.16</v>
      </c>
      <c r="I562" s="259"/>
      <c r="J562" s="255"/>
      <c r="K562" s="255"/>
      <c r="L562" s="260"/>
      <c r="M562" s="261"/>
      <c r="N562" s="262"/>
      <c r="O562" s="262"/>
      <c r="P562" s="262"/>
      <c r="Q562" s="262"/>
      <c r="R562" s="262"/>
      <c r="S562" s="262"/>
      <c r="T562" s="263"/>
      <c r="AT562" s="264" t="s">
        <v>199</v>
      </c>
      <c r="AU562" s="264" t="s">
        <v>207</v>
      </c>
      <c r="AV562" s="13" t="s">
        <v>85</v>
      </c>
      <c r="AW562" s="13" t="s">
        <v>32</v>
      </c>
      <c r="AX562" s="13" t="s">
        <v>76</v>
      </c>
      <c r="AY562" s="264" t="s">
        <v>190</v>
      </c>
    </row>
    <row r="563" spans="2:51" s="13" customFormat="1" ht="12">
      <c r="B563" s="254"/>
      <c r="C563" s="255"/>
      <c r="D563" s="245" t="s">
        <v>199</v>
      </c>
      <c r="E563" s="256" t="s">
        <v>1</v>
      </c>
      <c r="F563" s="257" t="s">
        <v>728</v>
      </c>
      <c r="G563" s="255"/>
      <c r="H563" s="258">
        <v>276.5</v>
      </c>
      <c r="I563" s="259"/>
      <c r="J563" s="255"/>
      <c r="K563" s="255"/>
      <c r="L563" s="260"/>
      <c r="M563" s="261"/>
      <c r="N563" s="262"/>
      <c r="O563" s="262"/>
      <c r="P563" s="262"/>
      <c r="Q563" s="262"/>
      <c r="R563" s="262"/>
      <c r="S563" s="262"/>
      <c r="T563" s="263"/>
      <c r="AT563" s="264" t="s">
        <v>199</v>
      </c>
      <c r="AU563" s="264" t="s">
        <v>207</v>
      </c>
      <c r="AV563" s="13" t="s">
        <v>85</v>
      </c>
      <c r="AW563" s="13" t="s">
        <v>32</v>
      </c>
      <c r="AX563" s="13" t="s">
        <v>76</v>
      </c>
      <c r="AY563" s="264" t="s">
        <v>190</v>
      </c>
    </row>
    <row r="564" spans="2:65" s="1" customFormat="1" ht="24" customHeight="1">
      <c r="B564" s="37"/>
      <c r="C564" s="230" t="s">
        <v>729</v>
      </c>
      <c r="D564" s="230" t="s">
        <v>192</v>
      </c>
      <c r="E564" s="231" t="s">
        <v>730</v>
      </c>
      <c r="F564" s="232" t="s">
        <v>731</v>
      </c>
      <c r="G564" s="233" t="s">
        <v>255</v>
      </c>
      <c r="H564" s="234">
        <v>23233</v>
      </c>
      <c r="I564" s="235"/>
      <c r="J564" s="236">
        <f>ROUND(I564*H564,2)</f>
        <v>0</v>
      </c>
      <c r="K564" s="232" t="s">
        <v>196</v>
      </c>
      <c r="L564" s="42"/>
      <c r="M564" s="237" t="s">
        <v>1</v>
      </c>
      <c r="N564" s="238" t="s">
        <v>41</v>
      </c>
      <c r="O564" s="85"/>
      <c r="P564" s="239">
        <f>O564*H564</f>
        <v>0</v>
      </c>
      <c r="Q564" s="239">
        <v>0</v>
      </c>
      <c r="R564" s="239">
        <f>Q564*H564</f>
        <v>0</v>
      </c>
      <c r="S564" s="239">
        <v>0</v>
      </c>
      <c r="T564" s="240">
        <f>S564*H564</f>
        <v>0</v>
      </c>
      <c r="AR564" s="241" t="s">
        <v>197</v>
      </c>
      <c r="AT564" s="241" t="s">
        <v>192</v>
      </c>
      <c r="AU564" s="241" t="s">
        <v>207</v>
      </c>
      <c r="AY564" s="16" t="s">
        <v>190</v>
      </c>
      <c r="BE564" s="242">
        <f>IF(N564="základní",J564,0)</f>
        <v>0</v>
      </c>
      <c r="BF564" s="242">
        <f>IF(N564="snížená",J564,0)</f>
        <v>0</v>
      </c>
      <c r="BG564" s="242">
        <f>IF(N564="zákl. přenesená",J564,0)</f>
        <v>0</v>
      </c>
      <c r="BH564" s="242">
        <f>IF(N564="sníž. přenesená",J564,0)</f>
        <v>0</v>
      </c>
      <c r="BI564" s="242">
        <f>IF(N564="nulová",J564,0)</f>
        <v>0</v>
      </c>
      <c r="BJ564" s="16" t="s">
        <v>83</v>
      </c>
      <c r="BK564" s="242">
        <f>ROUND(I564*H564,2)</f>
        <v>0</v>
      </c>
      <c r="BL564" s="16" t="s">
        <v>197</v>
      </c>
      <c r="BM564" s="241" t="s">
        <v>732</v>
      </c>
    </row>
    <row r="565" spans="2:51" s="13" customFormat="1" ht="12">
      <c r="B565" s="254"/>
      <c r="C565" s="255"/>
      <c r="D565" s="245" t="s">
        <v>199</v>
      </c>
      <c r="E565" s="256" t="s">
        <v>1</v>
      </c>
      <c r="F565" s="257" t="s">
        <v>733</v>
      </c>
      <c r="G565" s="255"/>
      <c r="H565" s="258">
        <v>23233</v>
      </c>
      <c r="I565" s="259"/>
      <c r="J565" s="255"/>
      <c r="K565" s="255"/>
      <c r="L565" s="260"/>
      <c r="M565" s="261"/>
      <c r="N565" s="262"/>
      <c r="O565" s="262"/>
      <c r="P565" s="262"/>
      <c r="Q565" s="262"/>
      <c r="R565" s="262"/>
      <c r="S565" s="262"/>
      <c r="T565" s="263"/>
      <c r="AT565" s="264" t="s">
        <v>199</v>
      </c>
      <c r="AU565" s="264" t="s">
        <v>207</v>
      </c>
      <c r="AV565" s="13" t="s">
        <v>85</v>
      </c>
      <c r="AW565" s="13" t="s">
        <v>32</v>
      </c>
      <c r="AX565" s="13" t="s">
        <v>76</v>
      </c>
      <c r="AY565" s="264" t="s">
        <v>190</v>
      </c>
    </row>
    <row r="566" spans="2:65" s="1" customFormat="1" ht="24" customHeight="1">
      <c r="B566" s="37"/>
      <c r="C566" s="230" t="s">
        <v>734</v>
      </c>
      <c r="D566" s="230" t="s">
        <v>192</v>
      </c>
      <c r="E566" s="231" t="s">
        <v>735</v>
      </c>
      <c r="F566" s="232" t="s">
        <v>736</v>
      </c>
      <c r="G566" s="233" t="s">
        <v>255</v>
      </c>
      <c r="H566" s="234">
        <v>464.66</v>
      </c>
      <c r="I566" s="235"/>
      <c r="J566" s="236">
        <f>ROUND(I566*H566,2)</f>
        <v>0</v>
      </c>
      <c r="K566" s="232" t="s">
        <v>196</v>
      </c>
      <c r="L566" s="42"/>
      <c r="M566" s="237" t="s">
        <v>1</v>
      </c>
      <c r="N566" s="238" t="s">
        <v>41</v>
      </c>
      <c r="O566" s="85"/>
      <c r="P566" s="239">
        <f>O566*H566</f>
        <v>0</v>
      </c>
      <c r="Q566" s="239">
        <v>0</v>
      </c>
      <c r="R566" s="239">
        <f>Q566*H566</f>
        <v>0</v>
      </c>
      <c r="S566" s="239">
        <v>0</v>
      </c>
      <c r="T566" s="240">
        <f>S566*H566</f>
        <v>0</v>
      </c>
      <c r="AR566" s="241" t="s">
        <v>197</v>
      </c>
      <c r="AT566" s="241" t="s">
        <v>192</v>
      </c>
      <c r="AU566" s="241" t="s">
        <v>207</v>
      </c>
      <c r="AY566" s="16" t="s">
        <v>190</v>
      </c>
      <c r="BE566" s="242">
        <f>IF(N566="základní",J566,0)</f>
        <v>0</v>
      </c>
      <c r="BF566" s="242">
        <f>IF(N566="snížená",J566,0)</f>
        <v>0</v>
      </c>
      <c r="BG566" s="242">
        <f>IF(N566="zákl. přenesená",J566,0)</f>
        <v>0</v>
      </c>
      <c r="BH566" s="242">
        <f>IF(N566="sníž. přenesená",J566,0)</f>
        <v>0</v>
      </c>
      <c r="BI566" s="242">
        <f>IF(N566="nulová",J566,0)</f>
        <v>0</v>
      </c>
      <c r="BJ566" s="16" t="s">
        <v>83</v>
      </c>
      <c r="BK566" s="242">
        <f>ROUND(I566*H566,2)</f>
        <v>0</v>
      </c>
      <c r="BL566" s="16" t="s">
        <v>197</v>
      </c>
      <c r="BM566" s="241" t="s">
        <v>737</v>
      </c>
    </row>
    <row r="567" spans="2:65" s="1" customFormat="1" ht="16.5" customHeight="1">
      <c r="B567" s="37"/>
      <c r="C567" s="230" t="s">
        <v>738</v>
      </c>
      <c r="D567" s="230" t="s">
        <v>192</v>
      </c>
      <c r="E567" s="231" t="s">
        <v>739</v>
      </c>
      <c r="F567" s="232" t="s">
        <v>740</v>
      </c>
      <c r="G567" s="233" t="s">
        <v>255</v>
      </c>
      <c r="H567" s="234">
        <v>676.635</v>
      </c>
      <c r="I567" s="235"/>
      <c r="J567" s="236">
        <f>ROUND(I567*H567,2)</f>
        <v>0</v>
      </c>
      <c r="K567" s="232" t="s">
        <v>196</v>
      </c>
      <c r="L567" s="42"/>
      <c r="M567" s="237" t="s">
        <v>1</v>
      </c>
      <c r="N567" s="238" t="s">
        <v>41</v>
      </c>
      <c r="O567" s="85"/>
      <c r="P567" s="239">
        <f>O567*H567</f>
        <v>0</v>
      </c>
      <c r="Q567" s="239">
        <v>0</v>
      </c>
      <c r="R567" s="239">
        <f>Q567*H567</f>
        <v>0</v>
      </c>
      <c r="S567" s="239">
        <v>0</v>
      </c>
      <c r="T567" s="240">
        <f>S567*H567</f>
        <v>0</v>
      </c>
      <c r="AR567" s="241" t="s">
        <v>197</v>
      </c>
      <c r="AT567" s="241" t="s">
        <v>192</v>
      </c>
      <c r="AU567" s="241" t="s">
        <v>207</v>
      </c>
      <c r="AY567" s="16" t="s">
        <v>190</v>
      </c>
      <c r="BE567" s="242">
        <f>IF(N567="základní",J567,0)</f>
        <v>0</v>
      </c>
      <c r="BF567" s="242">
        <f>IF(N567="snížená",J567,0)</f>
        <v>0</v>
      </c>
      <c r="BG567" s="242">
        <f>IF(N567="zákl. přenesená",J567,0)</f>
        <v>0</v>
      </c>
      <c r="BH567" s="242">
        <f>IF(N567="sníž. přenesená",J567,0)</f>
        <v>0</v>
      </c>
      <c r="BI567" s="242">
        <f>IF(N567="nulová",J567,0)</f>
        <v>0</v>
      </c>
      <c r="BJ567" s="16" t="s">
        <v>83</v>
      </c>
      <c r="BK567" s="242">
        <f>ROUND(I567*H567,2)</f>
        <v>0</v>
      </c>
      <c r="BL567" s="16" t="s">
        <v>197</v>
      </c>
      <c r="BM567" s="241" t="s">
        <v>741</v>
      </c>
    </row>
    <row r="568" spans="2:51" s="13" customFormat="1" ht="12">
      <c r="B568" s="254"/>
      <c r="C568" s="255"/>
      <c r="D568" s="245" t="s">
        <v>199</v>
      </c>
      <c r="E568" s="256" t="s">
        <v>1</v>
      </c>
      <c r="F568" s="257" t="s">
        <v>742</v>
      </c>
      <c r="G568" s="255"/>
      <c r="H568" s="258">
        <v>303.36</v>
      </c>
      <c r="I568" s="259"/>
      <c r="J568" s="255"/>
      <c r="K568" s="255"/>
      <c r="L568" s="260"/>
      <c r="M568" s="261"/>
      <c r="N568" s="262"/>
      <c r="O568" s="262"/>
      <c r="P568" s="262"/>
      <c r="Q568" s="262"/>
      <c r="R568" s="262"/>
      <c r="S568" s="262"/>
      <c r="T568" s="263"/>
      <c r="AT568" s="264" t="s">
        <v>199</v>
      </c>
      <c r="AU568" s="264" t="s">
        <v>207</v>
      </c>
      <c r="AV568" s="13" t="s">
        <v>85</v>
      </c>
      <c r="AW568" s="13" t="s">
        <v>32</v>
      </c>
      <c r="AX568" s="13" t="s">
        <v>76</v>
      </c>
      <c r="AY568" s="264" t="s">
        <v>190</v>
      </c>
    </row>
    <row r="569" spans="2:51" s="13" customFormat="1" ht="12">
      <c r="B569" s="254"/>
      <c r="C569" s="255"/>
      <c r="D569" s="245" t="s">
        <v>199</v>
      </c>
      <c r="E569" s="256" t="s">
        <v>1</v>
      </c>
      <c r="F569" s="257" t="s">
        <v>743</v>
      </c>
      <c r="G569" s="255"/>
      <c r="H569" s="258">
        <v>373.275</v>
      </c>
      <c r="I569" s="259"/>
      <c r="J569" s="255"/>
      <c r="K569" s="255"/>
      <c r="L569" s="260"/>
      <c r="M569" s="261"/>
      <c r="N569" s="262"/>
      <c r="O569" s="262"/>
      <c r="P569" s="262"/>
      <c r="Q569" s="262"/>
      <c r="R569" s="262"/>
      <c r="S569" s="262"/>
      <c r="T569" s="263"/>
      <c r="AT569" s="264" t="s">
        <v>199</v>
      </c>
      <c r="AU569" s="264" t="s">
        <v>207</v>
      </c>
      <c r="AV569" s="13" t="s">
        <v>85</v>
      </c>
      <c r="AW569" s="13" t="s">
        <v>32</v>
      </c>
      <c r="AX569" s="13" t="s">
        <v>76</v>
      </c>
      <c r="AY569" s="264" t="s">
        <v>190</v>
      </c>
    </row>
    <row r="570" spans="2:65" s="1" customFormat="1" ht="16.5" customHeight="1">
      <c r="B570" s="37"/>
      <c r="C570" s="230" t="s">
        <v>744</v>
      </c>
      <c r="D570" s="230" t="s">
        <v>192</v>
      </c>
      <c r="E570" s="231" t="s">
        <v>745</v>
      </c>
      <c r="F570" s="232" t="s">
        <v>746</v>
      </c>
      <c r="G570" s="233" t="s">
        <v>255</v>
      </c>
      <c r="H570" s="234">
        <v>33831.75</v>
      </c>
      <c r="I570" s="235"/>
      <c r="J570" s="236">
        <f>ROUND(I570*H570,2)</f>
        <v>0</v>
      </c>
      <c r="K570" s="232" t="s">
        <v>196</v>
      </c>
      <c r="L570" s="42"/>
      <c r="M570" s="237" t="s">
        <v>1</v>
      </c>
      <c r="N570" s="238" t="s">
        <v>41</v>
      </c>
      <c r="O570" s="85"/>
      <c r="P570" s="239">
        <f>O570*H570</f>
        <v>0</v>
      </c>
      <c r="Q570" s="239">
        <v>0</v>
      </c>
      <c r="R570" s="239">
        <f>Q570*H570</f>
        <v>0</v>
      </c>
      <c r="S570" s="239">
        <v>0</v>
      </c>
      <c r="T570" s="240">
        <f>S570*H570</f>
        <v>0</v>
      </c>
      <c r="AR570" s="241" t="s">
        <v>197</v>
      </c>
      <c r="AT570" s="241" t="s">
        <v>192</v>
      </c>
      <c r="AU570" s="241" t="s">
        <v>207</v>
      </c>
      <c r="AY570" s="16" t="s">
        <v>190</v>
      </c>
      <c r="BE570" s="242">
        <f>IF(N570="základní",J570,0)</f>
        <v>0</v>
      </c>
      <c r="BF570" s="242">
        <f>IF(N570="snížená",J570,0)</f>
        <v>0</v>
      </c>
      <c r="BG570" s="242">
        <f>IF(N570="zákl. přenesená",J570,0)</f>
        <v>0</v>
      </c>
      <c r="BH570" s="242">
        <f>IF(N570="sníž. přenesená",J570,0)</f>
        <v>0</v>
      </c>
      <c r="BI570" s="242">
        <f>IF(N570="nulová",J570,0)</f>
        <v>0</v>
      </c>
      <c r="BJ570" s="16" t="s">
        <v>83</v>
      </c>
      <c r="BK570" s="242">
        <f>ROUND(I570*H570,2)</f>
        <v>0</v>
      </c>
      <c r="BL570" s="16" t="s">
        <v>197</v>
      </c>
      <c r="BM570" s="241" t="s">
        <v>747</v>
      </c>
    </row>
    <row r="571" spans="2:51" s="13" customFormat="1" ht="12">
      <c r="B571" s="254"/>
      <c r="C571" s="255"/>
      <c r="D571" s="245" t="s">
        <v>199</v>
      </c>
      <c r="E571" s="256" t="s">
        <v>1</v>
      </c>
      <c r="F571" s="257" t="s">
        <v>748</v>
      </c>
      <c r="G571" s="255"/>
      <c r="H571" s="258">
        <v>33831.75</v>
      </c>
      <c r="I571" s="259"/>
      <c r="J571" s="255"/>
      <c r="K571" s="255"/>
      <c r="L571" s="260"/>
      <c r="M571" s="261"/>
      <c r="N571" s="262"/>
      <c r="O571" s="262"/>
      <c r="P571" s="262"/>
      <c r="Q571" s="262"/>
      <c r="R571" s="262"/>
      <c r="S571" s="262"/>
      <c r="T571" s="263"/>
      <c r="AT571" s="264" t="s">
        <v>199</v>
      </c>
      <c r="AU571" s="264" t="s">
        <v>207</v>
      </c>
      <c r="AV571" s="13" t="s">
        <v>85</v>
      </c>
      <c r="AW571" s="13" t="s">
        <v>32</v>
      </c>
      <c r="AX571" s="13" t="s">
        <v>76</v>
      </c>
      <c r="AY571" s="264" t="s">
        <v>190</v>
      </c>
    </row>
    <row r="572" spans="2:65" s="1" customFormat="1" ht="16.5" customHeight="1">
      <c r="B572" s="37"/>
      <c r="C572" s="230" t="s">
        <v>749</v>
      </c>
      <c r="D572" s="230" t="s">
        <v>192</v>
      </c>
      <c r="E572" s="231" t="s">
        <v>750</v>
      </c>
      <c r="F572" s="232" t="s">
        <v>751</v>
      </c>
      <c r="G572" s="233" t="s">
        <v>255</v>
      </c>
      <c r="H572" s="234">
        <v>676.635</v>
      </c>
      <c r="I572" s="235"/>
      <c r="J572" s="236">
        <f>ROUND(I572*H572,2)</f>
        <v>0</v>
      </c>
      <c r="K572" s="232" t="s">
        <v>196</v>
      </c>
      <c r="L572" s="42"/>
      <c r="M572" s="237" t="s">
        <v>1</v>
      </c>
      <c r="N572" s="238" t="s">
        <v>41</v>
      </c>
      <c r="O572" s="85"/>
      <c r="P572" s="239">
        <f>O572*H572</f>
        <v>0</v>
      </c>
      <c r="Q572" s="239">
        <v>0</v>
      </c>
      <c r="R572" s="239">
        <f>Q572*H572</f>
        <v>0</v>
      </c>
      <c r="S572" s="239">
        <v>0</v>
      </c>
      <c r="T572" s="240">
        <f>S572*H572</f>
        <v>0</v>
      </c>
      <c r="AR572" s="241" t="s">
        <v>197</v>
      </c>
      <c r="AT572" s="241" t="s">
        <v>192</v>
      </c>
      <c r="AU572" s="241" t="s">
        <v>207</v>
      </c>
      <c r="AY572" s="16" t="s">
        <v>190</v>
      </c>
      <c r="BE572" s="242">
        <f>IF(N572="základní",J572,0)</f>
        <v>0</v>
      </c>
      <c r="BF572" s="242">
        <f>IF(N572="snížená",J572,0)</f>
        <v>0</v>
      </c>
      <c r="BG572" s="242">
        <f>IF(N572="zákl. přenesená",J572,0)</f>
        <v>0</v>
      </c>
      <c r="BH572" s="242">
        <f>IF(N572="sníž. přenesená",J572,0)</f>
        <v>0</v>
      </c>
      <c r="BI572" s="242">
        <f>IF(N572="nulová",J572,0)</f>
        <v>0</v>
      </c>
      <c r="BJ572" s="16" t="s">
        <v>83</v>
      </c>
      <c r="BK572" s="242">
        <f>ROUND(I572*H572,2)</f>
        <v>0</v>
      </c>
      <c r="BL572" s="16" t="s">
        <v>197</v>
      </c>
      <c r="BM572" s="241" t="s">
        <v>752</v>
      </c>
    </row>
    <row r="573" spans="2:65" s="1" customFormat="1" ht="24" customHeight="1">
      <c r="B573" s="37"/>
      <c r="C573" s="230" t="s">
        <v>753</v>
      </c>
      <c r="D573" s="230" t="s">
        <v>192</v>
      </c>
      <c r="E573" s="231" t="s">
        <v>754</v>
      </c>
      <c r="F573" s="232" t="s">
        <v>755</v>
      </c>
      <c r="G573" s="233" t="s">
        <v>255</v>
      </c>
      <c r="H573" s="234">
        <v>1169.7</v>
      </c>
      <c r="I573" s="235"/>
      <c r="J573" s="236">
        <f>ROUND(I573*H573,2)</f>
        <v>0</v>
      </c>
      <c r="K573" s="232" t="s">
        <v>196</v>
      </c>
      <c r="L573" s="42"/>
      <c r="M573" s="237" t="s">
        <v>1</v>
      </c>
      <c r="N573" s="238" t="s">
        <v>41</v>
      </c>
      <c r="O573" s="85"/>
      <c r="P573" s="239">
        <f>O573*H573</f>
        <v>0</v>
      </c>
      <c r="Q573" s="239">
        <v>0.00021</v>
      </c>
      <c r="R573" s="239">
        <f>Q573*H573</f>
        <v>0.24563700000000002</v>
      </c>
      <c r="S573" s="239">
        <v>0</v>
      </c>
      <c r="T573" s="240">
        <f>S573*H573</f>
        <v>0</v>
      </c>
      <c r="AR573" s="241" t="s">
        <v>197</v>
      </c>
      <c r="AT573" s="241" t="s">
        <v>192</v>
      </c>
      <c r="AU573" s="241" t="s">
        <v>207</v>
      </c>
      <c r="AY573" s="16" t="s">
        <v>190</v>
      </c>
      <c r="BE573" s="242">
        <f>IF(N573="základní",J573,0)</f>
        <v>0</v>
      </c>
      <c r="BF573" s="242">
        <f>IF(N573="snížená",J573,0)</f>
        <v>0</v>
      </c>
      <c r="BG573" s="242">
        <f>IF(N573="zákl. přenesená",J573,0)</f>
        <v>0</v>
      </c>
      <c r="BH573" s="242">
        <f>IF(N573="sníž. přenesená",J573,0)</f>
        <v>0</v>
      </c>
      <c r="BI573" s="242">
        <f>IF(N573="nulová",J573,0)</f>
        <v>0</v>
      </c>
      <c r="BJ573" s="16" t="s">
        <v>83</v>
      </c>
      <c r="BK573" s="242">
        <f>ROUND(I573*H573,2)</f>
        <v>0</v>
      </c>
      <c r="BL573" s="16" t="s">
        <v>197</v>
      </c>
      <c r="BM573" s="241" t="s">
        <v>756</v>
      </c>
    </row>
    <row r="574" spans="2:51" s="12" customFormat="1" ht="12">
      <c r="B574" s="243"/>
      <c r="C574" s="244"/>
      <c r="D574" s="245" t="s">
        <v>199</v>
      </c>
      <c r="E574" s="246" t="s">
        <v>1</v>
      </c>
      <c r="F574" s="247" t="s">
        <v>757</v>
      </c>
      <c r="G574" s="244"/>
      <c r="H574" s="246" t="s">
        <v>1</v>
      </c>
      <c r="I574" s="248"/>
      <c r="J574" s="244"/>
      <c r="K574" s="244"/>
      <c r="L574" s="249"/>
      <c r="M574" s="250"/>
      <c r="N574" s="251"/>
      <c r="O574" s="251"/>
      <c r="P574" s="251"/>
      <c r="Q574" s="251"/>
      <c r="R574" s="251"/>
      <c r="S574" s="251"/>
      <c r="T574" s="252"/>
      <c r="AT574" s="253" t="s">
        <v>199</v>
      </c>
      <c r="AU574" s="253" t="s">
        <v>207</v>
      </c>
      <c r="AV574" s="12" t="s">
        <v>83</v>
      </c>
      <c r="AW574" s="12" t="s">
        <v>32</v>
      </c>
      <c r="AX574" s="12" t="s">
        <v>76</v>
      </c>
      <c r="AY574" s="253" t="s">
        <v>190</v>
      </c>
    </row>
    <row r="575" spans="2:51" s="12" customFormat="1" ht="12">
      <c r="B575" s="243"/>
      <c r="C575" s="244"/>
      <c r="D575" s="245" t="s">
        <v>199</v>
      </c>
      <c r="E575" s="246" t="s">
        <v>1</v>
      </c>
      <c r="F575" s="247" t="s">
        <v>758</v>
      </c>
      <c r="G575" s="244"/>
      <c r="H575" s="246" t="s">
        <v>1</v>
      </c>
      <c r="I575" s="248"/>
      <c r="J575" s="244"/>
      <c r="K575" s="244"/>
      <c r="L575" s="249"/>
      <c r="M575" s="250"/>
      <c r="N575" s="251"/>
      <c r="O575" s="251"/>
      <c r="P575" s="251"/>
      <c r="Q575" s="251"/>
      <c r="R575" s="251"/>
      <c r="S575" s="251"/>
      <c r="T575" s="252"/>
      <c r="AT575" s="253" t="s">
        <v>199</v>
      </c>
      <c r="AU575" s="253" t="s">
        <v>207</v>
      </c>
      <c r="AV575" s="12" t="s">
        <v>83</v>
      </c>
      <c r="AW575" s="12" t="s">
        <v>32</v>
      </c>
      <c r="AX575" s="12" t="s">
        <v>76</v>
      </c>
      <c r="AY575" s="253" t="s">
        <v>190</v>
      </c>
    </row>
    <row r="576" spans="2:51" s="12" customFormat="1" ht="12">
      <c r="B576" s="243"/>
      <c r="C576" s="244"/>
      <c r="D576" s="245" t="s">
        <v>199</v>
      </c>
      <c r="E576" s="246" t="s">
        <v>1</v>
      </c>
      <c r="F576" s="247" t="s">
        <v>759</v>
      </c>
      <c r="G576" s="244"/>
      <c r="H576" s="246" t="s">
        <v>1</v>
      </c>
      <c r="I576" s="248"/>
      <c r="J576" s="244"/>
      <c r="K576" s="244"/>
      <c r="L576" s="249"/>
      <c r="M576" s="250"/>
      <c r="N576" s="251"/>
      <c r="O576" s="251"/>
      <c r="P576" s="251"/>
      <c r="Q576" s="251"/>
      <c r="R576" s="251"/>
      <c r="S576" s="251"/>
      <c r="T576" s="252"/>
      <c r="AT576" s="253" t="s">
        <v>199</v>
      </c>
      <c r="AU576" s="253" t="s">
        <v>207</v>
      </c>
      <c r="AV576" s="12" t="s">
        <v>83</v>
      </c>
      <c r="AW576" s="12" t="s">
        <v>32</v>
      </c>
      <c r="AX576" s="12" t="s">
        <v>76</v>
      </c>
      <c r="AY576" s="253" t="s">
        <v>190</v>
      </c>
    </row>
    <row r="577" spans="2:51" s="12" customFormat="1" ht="12">
      <c r="B577" s="243"/>
      <c r="C577" s="244"/>
      <c r="D577" s="245" t="s">
        <v>199</v>
      </c>
      <c r="E577" s="246" t="s">
        <v>1</v>
      </c>
      <c r="F577" s="247" t="s">
        <v>760</v>
      </c>
      <c r="G577" s="244"/>
      <c r="H577" s="246" t="s">
        <v>1</v>
      </c>
      <c r="I577" s="248"/>
      <c r="J577" s="244"/>
      <c r="K577" s="244"/>
      <c r="L577" s="249"/>
      <c r="M577" s="250"/>
      <c r="N577" s="251"/>
      <c r="O577" s="251"/>
      <c r="P577" s="251"/>
      <c r="Q577" s="251"/>
      <c r="R577" s="251"/>
      <c r="S577" s="251"/>
      <c r="T577" s="252"/>
      <c r="AT577" s="253" t="s">
        <v>199</v>
      </c>
      <c r="AU577" s="253" t="s">
        <v>207</v>
      </c>
      <c r="AV577" s="12" t="s">
        <v>83</v>
      </c>
      <c r="AW577" s="12" t="s">
        <v>32</v>
      </c>
      <c r="AX577" s="12" t="s">
        <v>76</v>
      </c>
      <c r="AY577" s="253" t="s">
        <v>190</v>
      </c>
    </row>
    <row r="578" spans="2:51" s="12" customFormat="1" ht="12">
      <c r="B578" s="243"/>
      <c r="C578" s="244"/>
      <c r="D578" s="245" t="s">
        <v>199</v>
      </c>
      <c r="E578" s="246" t="s">
        <v>1</v>
      </c>
      <c r="F578" s="247" t="s">
        <v>344</v>
      </c>
      <c r="G578" s="244"/>
      <c r="H578" s="246" t="s">
        <v>1</v>
      </c>
      <c r="I578" s="248"/>
      <c r="J578" s="244"/>
      <c r="K578" s="244"/>
      <c r="L578" s="249"/>
      <c r="M578" s="250"/>
      <c r="N578" s="251"/>
      <c r="O578" s="251"/>
      <c r="P578" s="251"/>
      <c r="Q578" s="251"/>
      <c r="R578" s="251"/>
      <c r="S578" s="251"/>
      <c r="T578" s="252"/>
      <c r="AT578" s="253" t="s">
        <v>199</v>
      </c>
      <c r="AU578" s="253" t="s">
        <v>207</v>
      </c>
      <c r="AV578" s="12" t="s">
        <v>83</v>
      </c>
      <c r="AW578" s="12" t="s">
        <v>32</v>
      </c>
      <c r="AX578" s="12" t="s">
        <v>76</v>
      </c>
      <c r="AY578" s="253" t="s">
        <v>190</v>
      </c>
    </row>
    <row r="579" spans="2:51" s="13" customFormat="1" ht="12">
      <c r="B579" s="254"/>
      <c r="C579" s="255"/>
      <c r="D579" s="245" t="s">
        <v>199</v>
      </c>
      <c r="E579" s="256" t="s">
        <v>1</v>
      </c>
      <c r="F579" s="257" t="s">
        <v>761</v>
      </c>
      <c r="G579" s="255"/>
      <c r="H579" s="258">
        <v>1169.7</v>
      </c>
      <c r="I579" s="259"/>
      <c r="J579" s="255"/>
      <c r="K579" s="255"/>
      <c r="L579" s="260"/>
      <c r="M579" s="261"/>
      <c r="N579" s="262"/>
      <c r="O579" s="262"/>
      <c r="P579" s="262"/>
      <c r="Q579" s="262"/>
      <c r="R579" s="262"/>
      <c r="S579" s="262"/>
      <c r="T579" s="263"/>
      <c r="AT579" s="264" t="s">
        <v>199</v>
      </c>
      <c r="AU579" s="264" t="s">
        <v>207</v>
      </c>
      <c r="AV579" s="13" t="s">
        <v>85</v>
      </c>
      <c r="AW579" s="13" t="s">
        <v>32</v>
      </c>
      <c r="AX579" s="13" t="s">
        <v>76</v>
      </c>
      <c r="AY579" s="264" t="s">
        <v>190</v>
      </c>
    </row>
    <row r="580" spans="2:63" s="11" customFormat="1" ht="20.85" customHeight="1">
      <c r="B580" s="214"/>
      <c r="C580" s="215"/>
      <c r="D580" s="216" t="s">
        <v>75</v>
      </c>
      <c r="E580" s="228" t="s">
        <v>762</v>
      </c>
      <c r="F580" s="228" t="s">
        <v>763</v>
      </c>
      <c r="G580" s="215"/>
      <c r="H580" s="215"/>
      <c r="I580" s="218"/>
      <c r="J580" s="229">
        <f>BK580</f>
        <v>0</v>
      </c>
      <c r="K580" s="215"/>
      <c r="L580" s="220"/>
      <c r="M580" s="221"/>
      <c r="N580" s="222"/>
      <c r="O580" s="222"/>
      <c r="P580" s="223">
        <f>SUM(P581:P620)</f>
        <v>0</v>
      </c>
      <c r="Q580" s="222"/>
      <c r="R580" s="223">
        <f>SUM(R581:R620)</f>
        <v>38.916662499999994</v>
      </c>
      <c r="S580" s="222"/>
      <c r="T580" s="224">
        <f>SUM(T581:T620)</f>
        <v>0</v>
      </c>
      <c r="AR580" s="225" t="s">
        <v>83</v>
      </c>
      <c r="AT580" s="226" t="s">
        <v>75</v>
      </c>
      <c r="AU580" s="226" t="s">
        <v>85</v>
      </c>
      <c r="AY580" s="225" t="s">
        <v>190</v>
      </c>
      <c r="BK580" s="227">
        <f>SUM(BK581:BK620)</f>
        <v>0</v>
      </c>
    </row>
    <row r="581" spans="2:65" s="1" customFormat="1" ht="24" customHeight="1">
      <c r="B581" s="37"/>
      <c r="C581" s="230" t="s">
        <v>764</v>
      </c>
      <c r="D581" s="230" t="s">
        <v>192</v>
      </c>
      <c r="E581" s="231" t="s">
        <v>765</v>
      </c>
      <c r="F581" s="232" t="s">
        <v>766</v>
      </c>
      <c r="G581" s="233" t="s">
        <v>255</v>
      </c>
      <c r="H581" s="234">
        <v>389.9</v>
      </c>
      <c r="I581" s="235"/>
      <c r="J581" s="236">
        <f>ROUND(I581*H581,2)</f>
        <v>0</v>
      </c>
      <c r="K581" s="232" t="s">
        <v>196</v>
      </c>
      <c r="L581" s="42"/>
      <c r="M581" s="237" t="s">
        <v>1</v>
      </c>
      <c r="N581" s="238" t="s">
        <v>41</v>
      </c>
      <c r="O581" s="85"/>
      <c r="P581" s="239">
        <f>O581*H581</f>
        <v>0</v>
      </c>
      <c r="Q581" s="239">
        <v>4E-05</v>
      </c>
      <c r="R581" s="239">
        <f>Q581*H581</f>
        <v>0.015596</v>
      </c>
      <c r="S581" s="239">
        <v>0</v>
      </c>
      <c r="T581" s="240">
        <f>S581*H581</f>
        <v>0</v>
      </c>
      <c r="AR581" s="241" t="s">
        <v>197</v>
      </c>
      <c r="AT581" s="241" t="s">
        <v>192</v>
      </c>
      <c r="AU581" s="241" t="s">
        <v>207</v>
      </c>
      <c r="AY581" s="16" t="s">
        <v>190</v>
      </c>
      <c r="BE581" s="242">
        <f>IF(N581="základní",J581,0)</f>
        <v>0</v>
      </c>
      <c r="BF581" s="242">
        <f>IF(N581="snížená",J581,0)</f>
        <v>0</v>
      </c>
      <c r="BG581" s="242">
        <f>IF(N581="zákl. přenesená",J581,0)</f>
        <v>0</v>
      </c>
      <c r="BH581" s="242">
        <f>IF(N581="sníž. přenesená",J581,0)</f>
        <v>0</v>
      </c>
      <c r="BI581" s="242">
        <f>IF(N581="nulová",J581,0)</f>
        <v>0</v>
      </c>
      <c r="BJ581" s="16" t="s">
        <v>83</v>
      </c>
      <c r="BK581" s="242">
        <f>ROUND(I581*H581,2)</f>
        <v>0</v>
      </c>
      <c r="BL581" s="16" t="s">
        <v>197</v>
      </c>
      <c r="BM581" s="241" t="s">
        <v>767</v>
      </c>
    </row>
    <row r="582" spans="2:51" s="12" customFormat="1" ht="12">
      <c r="B582" s="243"/>
      <c r="C582" s="244"/>
      <c r="D582" s="245" t="s">
        <v>199</v>
      </c>
      <c r="E582" s="246" t="s">
        <v>1</v>
      </c>
      <c r="F582" s="247" t="s">
        <v>298</v>
      </c>
      <c r="G582" s="244"/>
      <c r="H582" s="246" t="s">
        <v>1</v>
      </c>
      <c r="I582" s="248"/>
      <c r="J582" s="244"/>
      <c r="K582" s="244"/>
      <c r="L582" s="249"/>
      <c r="M582" s="250"/>
      <c r="N582" s="251"/>
      <c r="O582" s="251"/>
      <c r="P582" s="251"/>
      <c r="Q582" s="251"/>
      <c r="R582" s="251"/>
      <c r="S582" s="251"/>
      <c r="T582" s="252"/>
      <c r="AT582" s="253" t="s">
        <v>199</v>
      </c>
      <c r="AU582" s="253" t="s">
        <v>207</v>
      </c>
      <c r="AV582" s="12" t="s">
        <v>83</v>
      </c>
      <c r="AW582" s="12" t="s">
        <v>32</v>
      </c>
      <c r="AX582" s="12" t="s">
        <v>76</v>
      </c>
      <c r="AY582" s="253" t="s">
        <v>190</v>
      </c>
    </row>
    <row r="583" spans="2:51" s="13" customFormat="1" ht="12">
      <c r="B583" s="254"/>
      <c r="C583" s="255"/>
      <c r="D583" s="245" t="s">
        <v>199</v>
      </c>
      <c r="E583" s="256" t="s">
        <v>1</v>
      </c>
      <c r="F583" s="257" t="s">
        <v>768</v>
      </c>
      <c r="G583" s="255"/>
      <c r="H583" s="258">
        <v>282.5</v>
      </c>
      <c r="I583" s="259"/>
      <c r="J583" s="255"/>
      <c r="K583" s="255"/>
      <c r="L583" s="260"/>
      <c r="M583" s="261"/>
      <c r="N583" s="262"/>
      <c r="O583" s="262"/>
      <c r="P583" s="262"/>
      <c r="Q583" s="262"/>
      <c r="R583" s="262"/>
      <c r="S583" s="262"/>
      <c r="T583" s="263"/>
      <c r="AT583" s="264" t="s">
        <v>199</v>
      </c>
      <c r="AU583" s="264" t="s">
        <v>207</v>
      </c>
      <c r="AV583" s="13" t="s">
        <v>85</v>
      </c>
      <c r="AW583" s="13" t="s">
        <v>32</v>
      </c>
      <c r="AX583" s="13" t="s">
        <v>76</v>
      </c>
      <c r="AY583" s="264" t="s">
        <v>190</v>
      </c>
    </row>
    <row r="584" spans="2:51" s="12" customFormat="1" ht="12">
      <c r="B584" s="243"/>
      <c r="C584" s="244"/>
      <c r="D584" s="245" t="s">
        <v>199</v>
      </c>
      <c r="E584" s="246" t="s">
        <v>1</v>
      </c>
      <c r="F584" s="247" t="s">
        <v>303</v>
      </c>
      <c r="G584" s="244"/>
      <c r="H584" s="246" t="s">
        <v>1</v>
      </c>
      <c r="I584" s="248"/>
      <c r="J584" s="244"/>
      <c r="K584" s="244"/>
      <c r="L584" s="249"/>
      <c r="M584" s="250"/>
      <c r="N584" s="251"/>
      <c r="O584" s="251"/>
      <c r="P584" s="251"/>
      <c r="Q584" s="251"/>
      <c r="R584" s="251"/>
      <c r="S584" s="251"/>
      <c r="T584" s="252"/>
      <c r="AT584" s="253" t="s">
        <v>199</v>
      </c>
      <c r="AU584" s="253" t="s">
        <v>207</v>
      </c>
      <c r="AV584" s="12" t="s">
        <v>83</v>
      </c>
      <c r="AW584" s="12" t="s">
        <v>32</v>
      </c>
      <c r="AX584" s="12" t="s">
        <v>76</v>
      </c>
      <c r="AY584" s="253" t="s">
        <v>190</v>
      </c>
    </row>
    <row r="585" spans="2:51" s="13" customFormat="1" ht="12">
      <c r="B585" s="254"/>
      <c r="C585" s="255"/>
      <c r="D585" s="245" t="s">
        <v>199</v>
      </c>
      <c r="E585" s="256" t="s">
        <v>1</v>
      </c>
      <c r="F585" s="257" t="s">
        <v>769</v>
      </c>
      <c r="G585" s="255"/>
      <c r="H585" s="258">
        <v>107.4</v>
      </c>
      <c r="I585" s="259"/>
      <c r="J585" s="255"/>
      <c r="K585" s="255"/>
      <c r="L585" s="260"/>
      <c r="M585" s="261"/>
      <c r="N585" s="262"/>
      <c r="O585" s="262"/>
      <c r="P585" s="262"/>
      <c r="Q585" s="262"/>
      <c r="R585" s="262"/>
      <c r="S585" s="262"/>
      <c r="T585" s="263"/>
      <c r="AT585" s="264" t="s">
        <v>199</v>
      </c>
      <c r="AU585" s="264" t="s">
        <v>207</v>
      </c>
      <c r="AV585" s="13" t="s">
        <v>85</v>
      </c>
      <c r="AW585" s="13" t="s">
        <v>32</v>
      </c>
      <c r="AX585" s="13" t="s">
        <v>76</v>
      </c>
      <c r="AY585" s="264" t="s">
        <v>190</v>
      </c>
    </row>
    <row r="586" spans="2:65" s="1" customFormat="1" ht="24" customHeight="1">
      <c r="B586" s="37"/>
      <c r="C586" s="230" t="s">
        <v>770</v>
      </c>
      <c r="D586" s="230" t="s">
        <v>192</v>
      </c>
      <c r="E586" s="231" t="s">
        <v>771</v>
      </c>
      <c r="F586" s="232" t="s">
        <v>772</v>
      </c>
      <c r="G586" s="233" t="s">
        <v>427</v>
      </c>
      <c r="H586" s="234">
        <v>36</v>
      </c>
      <c r="I586" s="235"/>
      <c r="J586" s="236">
        <f>ROUND(I586*H586,2)</f>
        <v>0</v>
      </c>
      <c r="K586" s="232" t="s">
        <v>196</v>
      </c>
      <c r="L586" s="42"/>
      <c r="M586" s="237" t="s">
        <v>1</v>
      </c>
      <c r="N586" s="238" t="s">
        <v>41</v>
      </c>
      <c r="O586" s="85"/>
      <c r="P586" s="239">
        <f>O586*H586</f>
        <v>0</v>
      </c>
      <c r="Q586" s="239">
        <v>4E-05</v>
      </c>
      <c r="R586" s="239">
        <f>Q586*H586</f>
        <v>0.00144</v>
      </c>
      <c r="S586" s="239">
        <v>0</v>
      </c>
      <c r="T586" s="240">
        <f>S586*H586</f>
        <v>0</v>
      </c>
      <c r="AR586" s="241" t="s">
        <v>197</v>
      </c>
      <c r="AT586" s="241" t="s">
        <v>192</v>
      </c>
      <c r="AU586" s="241" t="s">
        <v>207</v>
      </c>
      <c r="AY586" s="16" t="s">
        <v>190</v>
      </c>
      <c r="BE586" s="242">
        <f>IF(N586="základní",J586,0)</f>
        <v>0</v>
      </c>
      <c r="BF586" s="242">
        <f>IF(N586="snížená",J586,0)</f>
        <v>0</v>
      </c>
      <c r="BG586" s="242">
        <f>IF(N586="zákl. přenesená",J586,0)</f>
        <v>0</v>
      </c>
      <c r="BH586" s="242">
        <f>IF(N586="sníž. přenesená",J586,0)</f>
        <v>0</v>
      </c>
      <c r="BI586" s="242">
        <f>IF(N586="nulová",J586,0)</f>
        <v>0</v>
      </c>
      <c r="BJ586" s="16" t="s">
        <v>83</v>
      </c>
      <c r="BK586" s="242">
        <f>ROUND(I586*H586,2)</f>
        <v>0</v>
      </c>
      <c r="BL586" s="16" t="s">
        <v>197</v>
      </c>
      <c r="BM586" s="241" t="s">
        <v>773</v>
      </c>
    </row>
    <row r="587" spans="2:51" s="12" customFormat="1" ht="12">
      <c r="B587" s="243"/>
      <c r="C587" s="244"/>
      <c r="D587" s="245" t="s">
        <v>199</v>
      </c>
      <c r="E587" s="246" t="s">
        <v>1</v>
      </c>
      <c r="F587" s="247" t="s">
        <v>290</v>
      </c>
      <c r="G587" s="244"/>
      <c r="H587" s="246" t="s">
        <v>1</v>
      </c>
      <c r="I587" s="248"/>
      <c r="J587" s="244"/>
      <c r="K587" s="244"/>
      <c r="L587" s="249"/>
      <c r="M587" s="250"/>
      <c r="N587" s="251"/>
      <c r="O587" s="251"/>
      <c r="P587" s="251"/>
      <c r="Q587" s="251"/>
      <c r="R587" s="251"/>
      <c r="S587" s="251"/>
      <c r="T587" s="252"/>
      <c r="AT587" s="253" t="s">
        <v>199</v>
      </c>
      <c r="AU587" s="253" t="s">
        <v>207</v>
      </c>
      <c r="AV587" s="12" t="s">
        <v>83</v>
      </c>
      <c r="AW587" s="12" t="s">
        <v>32</v>
      </c>
      <c r="AX587" s="12" t="s">
        <v>76</v>
      </c>
      <c r="AY587" s="253" t="s">
        <v>190</v>
      </c>
    </row>
    <row r="588" spans="2:51" s="12" customFormat="1" ht="12">
      <c r="B588" s="243"/>
      <c r="C588" s="244"/>
      <c r="D588" s="245" t="s">
        <v>199</v>
      </c>
      <c r="E588" s="246" t="s">
        <v>1</v>
      </c>
      <c r="F588" s="247" t="s">
        <v>440</v>
      </c>
      <c r="G588" s="244"/>
      <c r="H588" s="246" t="s">
        <v>1</v>
      </c>
      <c r="I588" s="248"/>
      <c r="J588" s="244"/>
      <c r="K588" s="244"/>
      <c r="L588" s="249"/>
      <c r="M588" s="250"/>
      <c r="N588" s="251"/>
      <c r="O588" s="251"/>
      <c r="P588" s="251"/>
      <c r="Q588" s="251"/>
      <c r="R588" s="251"/>
      <c r="S588" s="251"/>
      <c r="T588" s="252"/>
      <c r="AT588" s="253" t="s">
        <v>199</v>
      </c>
      <c r="AU588" s="253" t="s">
        <v>207</v>
      </c>
      <c r="AV588" s="12" t="s">
        <v>83</v>
      </c>
      <c r="AW588" s="12" t="s">
        <v>32</v>
      </c>
      <c r="AX588" s="12" t="s">
        <v>76</v>
      </c>
      <c r="AY588" s="253" t="s">
        <v>190</v>
      </c>
    </row>
    <row r="589" spans="2:51" s="13" customFormat="1" ht="12">
      <c r="B589" s="254"/>
      <c r="C589" s="255"/>
      <c r="D589" s="245" t="s">
        <v>199</v>
      </c>
      <c r="E589" s="256" t="s">
        <v>1</v>
      </c>
      <c r="F589" s="257" t="s">
        <v>774</v>
      </c>
      <c r="G589" s="255"/>
      <c r="H589" s="258">
        <v>36</v>
      </c>
      <c r="I589" s="259"/>
      <c r="J589" s="255"/>
      <c r="K589" s="255"/>
      <c r="L589" s="260"/>
      <c r="M589" s="261"/>
      <c r="N589" s="262"/>
      <c r="O589" s="262"/>
      <c r="P589" s="262"/>
      <c r="Q589" s="262"/>
      <c r="R589" s="262"/>
      <c r="S589" s="262"/>
      <c r="T589" s="263"/>
      <c r="AT589" s="264" t="s">
        <v>199</v>
      </c>
      <c r="AU589" s="264" t="s">
        <v>207</v>
      </c>
      <c r="AV589" s="13" t="s">
        <v>85</v>
      </c>
      <c r="AW589" s="13" t="s">
        <v>32</v>
      </c>
      <c r="AX589" s="13" t="s">
        <v>83</v>
      </c>
      <c r="AY589" s="264" t="s">
        <v>190</v>
      </c>
    </row>
    <row r="590" spans="2:65" s="1" customFormat="1" ht="16.5" customHeight="1">
      <c r="B590" s="37"/>
      <c r="C590" s="230" t="s">
        <v>775</v>
      </c>
      <c r="D590" s="230" t="s">
        <v>192</v>
      </c>
      <c r="E590" s="231" t="s">
        <v>776</v>
      </c>
      <c r="F590" s="232" t="s">
        <v>777</v>
      </c>
      <c r="G590" s="233" t="s">
        <v>427</v>
      </c>
      <c r="H590" s="234">
        <v>36</v>
      </c>
      <c r="I590" s="235"/>
      <c r="J590" s="236">
        <f>ROUND(I590*H590,2)</f>
        <v>0</v>
      </c>
      <c r="K590" s="232" t="s">
        <v>196</v>
      </c>
      <c r="L590" s="42"/>
      <c r="M590" s="237" t="s">
        <v>1</v>
      </c>
      <c r="N590" s="238" t="s">
        <v>41</v>
      </c>
      <c r="O590" s="85"/>
      <c r="P590" s="239">
        <f>O590*H590</f>
        <v>0</v>
      </c>
      <c r="Q590" s="239">
        <v>0.00015</v>
      </c>
      <c r="R590" s="239">
        <f>Q590*H590</f>
        <v>0.005399999999999999</v>
      </c>
      <c r="S590" s="239">
        <v>0</v>
      </c>
      <c r="T590" s="240">
        <f>S590*H590</f>
        <v>0</v>
      </c>
      <c r="AR590" s="241" t="s">
        <v>197</v>
      </c>
      <c r="AT590" s="241" t="s">
        <v>192</v>
      </c>
      <c r="AU590" s="241" t="s">
        <v>207</v>
      </c>
      <c r="AY590" s="16" t="s">
        <v>190</v>
      </c>
      <c r="BE590" s="242">
        <f>IF(N590="základní",J590,0)</f>
        <v>0</v>
      </c>
      <c r="BF590" s="242">
        <f>IF(N590="snížená",J590,0)</f>
        <v>0</v>
      </c>
      <c r="BG590" s="242">
        <f>IF(N590="zákl. přenesená",J590,0)</f>
        <v>0</v>
      </c>
      <c r="BH590" s="242">
        <f>IF(N590="sníž. přenesená",J590,0)</f>
        <v>0</v>
      </c>
      <c r="BI590" s="242">
        <f>IF(N590="nulová",J590,0)</f>
        <v>0</v>
      </c>
      <c r="BJ590" s="16" t="s">
        <v>83</v>
      </c>
      <c r="BK590" s="242">
        <f>ROUND(I590*H590,2)</f>
        <v>0</v>
      </c>
      <c r="BL590" s="16" t="s">
        <v>197</v>
      </c>
      <c r="BM590" s="241" t="s">
        <v>778</v>
      </c>
    </row>
    <row r="591" spans="2:65" s="1" customFormat="1" ht="24" customHeight="1">
      <c r="B591" s="37"/>
      <c r="C591" s="230" t="s">
        <v>721</v>
      </c>
      <c r="D591" s="230" t="s">
        <v>192</v>
      </c>
      <c r="E591" s="231" t="s">
        <v>779</v>
      </c>
      <c r="F591" s="232" t="s">
        <v>780</v>
      </c>
      <c r="G591" s="233" t="s">
        <v>427</v>
      </c>
      <c r="H591" s="234">
        <v>28</v>
      </c>
      <c r="I591" s="235"/>
      <c r="J591" s="236">
        <f>ROUND(I591*H591,2)</f>
        <v>0</v>
      </c>
      <c r="K591" s="232" t="s">
        <v>196</v>
      </c>
      <c r="L591" s="42"/>
      <c r="M591" s="237" t="s">
        <v>1</v>
      </c>
      <c r="N591" s="238" t="s">
        <v>41</v>
      </c>
      <c r="O591" s="85"/>
      <c r="P591" s="239">
        <f>O591*H591</f>
        <v>0</v>
      </c>
      <c r="Q591" s="239">
        <v>4E-05</v>
      </c>
      <c r="R591" s="239">
        <f>Q591*H591</f>
        <v>0.0011200000000000001</v>
      </c>
      <c r="S591" s="239">
        <v>0</v>
      </c>
      <c r="T591" s="240">
        <f>S591*H591</f>
        <v>0</v>
      </c>
      <c r="AR591" s="241" t="s">
        <v>197</v>
      </c>
      <c r="AT591" s="241" t="s">
        <v>192</v>
      </c>
      <c r="AU591" s="241" t="s">
        <v>207</v>
      </c>
      <c r="AY591" s="16" t="s">
        <v>190</v>
      </c>
      <c r="BE591" s="242">
        <f>IF(N591="základní",J591,0)</f>
        <v>0</v>
      </c>
      <c r="BF591" s="242">
        <f>IF(N591="snížená",J591,0)</f>
        <v>0</v>
      </c>
      <c r="BG591" s="242">
        <f>IF(N591="zákl. přenesená",J591,0)</f>
        <v>0</v>
      </c>
      <c r="BH591" s="242">
        <f>IF(N591="sníž. přenesená",J591,0)</f>
        <v>0</v>
      </c>
      <c r="BI591" s="242">
        <f>IF(N591="nulová",J591,0)</f>
        <v>0</v>
      </c>
      <c r="BJ591" s="16" t="s">
        <v>83</v>
      </c>
      <c r="BK591" s="242">
        <f>ROUND(I591*H591,2)</f>
        <v>0</v>
      </c>
      <c r="BL591" s="16" t="s">
        <v>197</v>
      </c>
      <c r="BM591" s="241" t="s">
        <v>781</v>
      </c>
    </row>
    <row r="592" spans="2:51" s="12" customFormat="1" ht="12">
      <c r="B592" s="243"/>
      <c r="C592" s="244"/>
      <c r="D592" s="245" t="s">
        <v>199</v>
      </c>
      <c r="E592" s="246" t="s">
        <v>1</v>
      </c>
      <c r="F592" s="247" t="s">
        <v>290</v>
      </c>
      <c r="G592" s="244"/>
      <c r="H592" s="246" t="s">
        <v>1</v>
      </c>
      <c r="I592" s="248"/>
      <c r="J592" s="244"/>
      <c r="K592" s="244"/>
      <c r="L592" s="249"/>
      <c r="M592" s="250"/>
      <c r="N592" s="251"/>
      <c r="O592" s="251"/>
      <c r="P592" s="251"/>
      <c r="Q592" s="251"/>
      <c r="R592" s="251"/>
      <c r="S592" s="251"/>
      <c r="T592" s="252"/>
      <c r="AT592" s="253" t="s">
        <v>199</v>
      </c>
      <c r="AU592" s="253" t="s">
        <v>207</v>
      </c>
      <c r="AV592" s="12" t="s">
        <v>83</v>
      </c>
      <c r="AW592" s="12" t="s">
        <v>32</v>
      </c>
      <c r="AX592" s="12" t="s">
        <v>76</v>
      </c>
      <c r="AY592" s="253" t="s">
        <v>190</v>
      </c>
    </row>
    <row r="593" spans="2:51" s="12" customFormat="1" ht="12">
      <c r="B593" s="243"/>
      <c r="C593" s="244"/>
      <c r="D593" s="245" t="s">
        <v>199</v>
      </c>
      <c r="E593" s="246" t="s">
        <v>1</v>
      </c>
      <c r="F593" s="247" t="s">
        <v>440</v>
      </c>
      <c r="G593" s="244"/>
      <c r="H593" s="246" t="s">
        <v>1</v>
      </c>
      <c r="I593" s="248"/>
      <c r="J593" s="244"/>
      <c r="K593" s="244"/>
      <c r="L593" s="249"/>
      <c r="M593" s="250"/>
      <c r="N593" s="251"/>
      <c r="O593" s="251"/>
      <c r="P593" s="251"/>
      <c r="Q593" s="251"/>
      <c r="R593" s="251"/>
      <c r="S593" s="251"/>
      <c r="T593" s="252"/>
      <c r="AT593" s="253" t="s">
        <v>199</v>
      </c>
      <c r="AU593" s="253" t="s">
        <v>207</v>
      </c>
      <c r="AV593" s="12" t="s">
        <v>83</v>
      </c>
      <c r="AW593" s="12" t="s">
        <v>32</v>
      </c>
      <c r="AX593" s="12" t="s">
        <v>76</v>
      </c>
      <c r="AY593" s="253" t="s">
        <v>190</v>
      </c>
    </row>
    <row r="594" spans="2:51" s="13" customFormat="1" ht="12">
      <c r="B594" s="254"/>
      <c r="C594" s="255"/>
      <c r="D594" s="245" t="s">
        <v>199</v>
      </c>
      <c r="E594" s="256" t="s">
        <v>1</v>
      </c>
      <c r="F594" s="257" t="s">
        <v>782</v>
      </c>
      <c r="G594" s="255"/>
      <c r="H594" s="258">
        <v>8</v>
      </c>
      <c r="I594" s="259"/>
      <c r="J594" s="255"/>
      <c r="K594" s="255"/>
      <c r="L594" s="260"/>
      <c r="M594" s="261"/>
      <c r="N594" s="262"/>
      <c r="O594" s="262"/>
      <c r="P594" s="262"/>
      <c r="Q594" s="262"/>
      <c r="R594" s="262"/>
      <c r="S594" s="262"/>
      <c r="T594" s="263"/>
      <c r="AT594" s="264" t="s">
        <v>199</v>
      </c>
      <c r="AU594" s="264" t="s">
        <v>207</v>
      </c>
      <c r="AV594" s="13" t="s">
        <v>85</v>
      </c>
      <c r="AW594" s="13" t="s">
        <v>32</v>
      </c>
      <c r="AX594" s="13" t="s">
        <v>76</v>
      </c>
      <c r="AY594" s="264" t="s">
        <v>190</v>
      </c>
    </row>
    <row r="595" spans="2:51" s="12" customFormat="1" ht="12">
      <c r="B595" s="243"/>
      <c r="C595" s="244"/>
      <c r="D595" s="245" t="s">
        <v>199</v>
      </c>
      <c r="E595" s="246" t="s">
        <v>1</v>
      </c>
      <c r="F595" s="247" t="s">
        <v>783</v>
      </c>
      <c r="G595" s="244"/>
      <c r="H595" s="246" t="s">
        <v>1</v>
      </c>
      <c r="I595" s="248"/>
      <c r="J595" s="244"/>
      <c r="K595" s="244"/>
      <c r="L595" s="249"/>
      <c r="M595" s="250"/>
      <c r="N595" s="251"/>
      <c r="O595" s="251"/>
      <c r="P595" s="251"/>
      <c r="Q595" s="251"/>
      <c r="R595" s="251"/>
      <c r="S595" s="251"/>
      <c r="T595" s="252"/>
      <c r="AT595" s="253" t="s">
        <v>199</v>
      </c>
      <c r="AU595" s="253" t="s">
        <v>207</v>
      </c>
      <c r="AV595" s="12" t="s">
        <v>83</v>
      </c>
      <c r="AW595" s="12" t="s">
        <v>32</v>
      </c>
      <c r="AX595" s="12" t="s">
        <v>76</v>
      </c>
      <c r="AY595" s="253" t="s">
        <v>190</v>
      </c>
    </row>
    <row r="596" spans="2:51" s="13" customFormat="1" ht="12">
      <c r="B596" s="254"/>
      <c r="C596" s="255"/>
      <c r="D596" s="245" t="s">
        <v>199</v>
      </c>
      <c r="E596" s="256" t="s">
        <v>1</v>
      </c>
      <c r="F596" s="257" t="s">
        <v>784</v>
      </c>
      <c r="G596" s="255"/>
      <c r="H596" s="258">
        <v>4</v>
      </c>
      <c r="I596" s="259"/>
      <c r="J596" s="255"/>
      <c r="K596" s="255"/>
      <c r="L596" s="260"/>
      <c r="M596" s="261"/>
      <c r="N596" s="262"/>
      <c r="O596" s="262"/>
      <c r="P596" s="262"/>
      <c r="Q596" s="262"/>
      <c r="R596" s="262"/>
      <c r="S596" s="262"/>
      <c r="T596" s="263"/>
      <c r="AT596" s="264" t="s">
        <v>199</v>
      </c>
      <c r="AU596" s="264" t="s">
        <v>207</v>
      </c>
      <c r="AV596" s="13" t="s">
        <v>85</v>
      </c>
      <c r="AW596" s="13" t="s">
        <v>32</v>
      </c>
      <c r="AX596" s="13" t="s">
        <v>76</v>
      </c>
      <c r="AY596" s="264" t="s">
        <v>190</v>
      </c>
    </row>
    <row r="597" spans="2:51" s="12" customFormat="1" ht="12">
      <c r="B597" s="243"/>
      <c r="C597" s="244"/>
      <c r="D597" s="245" t="s">
        <v>199</v>
      </c>
      <c r="E597" s="246" t="s">
        <v>1</v>
      </c>
      <c r="F597" s="247" t="s">
        <v>785</v>
      </c>
      <c r="G597" s="244"/>
      <c r="H597" s="246" t="s">
        <v>1</v>
      </c>
      <c r="I597" s="248"/>
      <c r="J597" s="244"/>
      <c r="K597" s="244"/>
      <c r="L597" s="249"/>
      <c r="M597" s="250"/>
      <c r="N597" s="251"/>
      <c r="O597" s="251"/>
      <c r="P597" s="251"/>
      <c r="Q597" s="251"/>
      <c r="R597" s="251"/>
      <c r="S597" s="251"/>
      <c r="T597" s="252"/>
      <c r="AT597" s="253" t="s">
        <v>199</v>
      </c>
      <c r="AU597" s="253" t="s">
        <v>207</v>
      </c>
      <c r="AV597" s="12" t="s">
        <v>83</v>
      </c>
      <c r="AW597" s="12" t="s">
        <v>32</v>
      </c>
      <c r="AX597" s="12" t="s">
        <v>76</v>
      </c>
      <c r="AY597" s="253" t="s">
        <v>190</v>
      </c>
    </row>
    <row r="598" spans="2:51" s="13" customFormat="1" ht="12">
      <c r="B598" s="254"/>
      <c r="C598" s="255"/>
      <c r="D598" s="245" t="s">
        <v>199</v>
      </c>
      <c r="E598" s="256" t="s">
        <v>1</v>
      </c>
      <c r="F598" s="257" t="s">
        <v>786</v>
      </c>
      <c r="G598" s="255"/>
      <c r="H598" s="258">
        <v>16</v>
      </c>
      <c r="I598" s="259"/>
      <c r="J598" s="255"/>
      <c r="K598" s="255"/>
      <c r="L598" s="260"/>
      <c r="M598" s="261"/>
      <c r="N598" s="262"/>
      <c r="O598" s="262"/>
      <c r="P598" s="262"/>
      <c r="Q598" s="262"/>
      <c r="R598" s="262"/>
      <c r="S598" s="262"/>
      <c r="T598" s="263"/>
      <c r="AT598" s="264" t="s">
        <v>199</v>
      </c>
      <c r="AU598" s="264" t="s">
        <v>207</v>
      </c>
      <c r="AV598" s="13" t="s">
        <v>85</v>
      </c>
      <c r="AW598" s="13" t="s">
        <v>32</v>
      </c>
      <c r="AX598" s="13" t="s">
        <v>76</v>
      </c>
      <c r="AY598" s="264" t="s">
        <v>190</v>
      </c>
    </row>
    <row r="599" spans="2:65" s="1" customFormat="1" ht="16.5" customHeight="1">
      <c r="B599" s="37"/>
      <c r="C599" s="230" t="s">
        <v>762</v>
      </c>
      <c r="D599" s="230" t="s">
        <v>192</v>
      </c>
      <c r="E599" s="231" t="s">
        <v>787</v>
      </c>
      <c r="F599" s="232" t="s">
        <v>788</v>
      </c>
      <c r="G599" s="233" t="s">
        <v>427</v>
      </c>
      <c r="H599" s="234">
        <v>28</v>
      </c>
      <c r="I599" s="235"/>
      <c r="J599" s="236">
        <f>ROUND(I599*H599,2)</f>
        <v>0</v>
      </c>
      <c r="K599" s="232" t="s">
        <v>196</v>
      </c>
      <c r="L599" s="42"/>
      <c r="M599" s="237" t="s">
        <v>1</v>
      </c>
      <c r="N599" s="238" t="s">
        <v>41</v>
      </c>
      <c r="O599" s="85"/>
      <c r="P599" s="239">
        <f>O599*H599</f>
        <v>0</v>
      </c>
      <c r="Q599" s="239">
        <v>0.00027</v>
      </c>
      <c r="R599" s="239">
        <f>Q599*H599</f>
        <v>0.00756</v>
      </c>
      <c r="S599" s="239">
        <v>0</v>
      </c>
      <c r="T599" s="240">
        <f>S599*H599</f>
        <v>0</v>
      </c>
      <c r="AR599" s="241" t="s">
        <v>197</v>
      </c>
      <c r="AT599" s="241" t="s">
        <v>192</v>
      </c>
      <c r="AU599" s="241" t="s">
        <v>207</v>
      </c>
      <c r="AY599" s="16" t="s">
        <v>190</v>
      </c>
      <c r="BE599" s="242">
        <f>IF(N599="základní",J599,0)</f>
        <v>0</v>
      </c>
      <c r="BF599" s="242">
        <f>IF(N599="snížená",J599,0)</f>
        <v>0</v>
      </c>
      <c r="BG599" s="242">
        <f>IF(N599="zákl. přenesená",J599,0)</f>
        <v>0</v>
      </c>
      <c r="BH599" s="242">
        <f>IF(N599="sníž. přenesená",J599,0)</f>
        <v>0</v>
      </c>
      <c r="BI599" s="242">
        <f>IF(N599="nulová",J599,0)</f>
        <v>0</v>
      </c>
      <c r="BJ599" s="16" t="s">
        <v>83</v>
      </c>
      <c r="BK599" s="242">
        <f>ROUND(I599*H599,2)</f>
        <v>0</v>
      </c>
      <c r="BL599" s="16" t="s">
        <v>197</v>
      </c>
      <c r="BM599" s="241" t="s">
        <v>789</v>
      </c>
    </row>
    <row r="600" spans="2:65" s="1" customFormat="1" ht="24" customHeight="1">
      <c r="B600" s="37"/>
      <c r="C600" s="230" t="s">
        <v>790</v>
      </c>
      <c r="D600" s="230" t="s">
        <v>192</v>
      </c>
      <c r="E600" s="231" t="s">
        <v>791</v>
      </c>
      <c r="F600" s="232" t="s">
        <v>792</v>
      </c>
      <c r="G600" s="233" t="s">
        <v>427</v>
      </c>
      <c r="H600" s="234">
        <v>1</v>
      </c>
      <c r="I600" s="235"/>
      <c r="J600" s="236">
        <f>ROUND(I600*H600,2)</f>
        <v>0</v>
      </c>
      <c r="K600" s="232" t="s">
        <v>445</v>
      </c>
      <c r="L600" s="42"/>
      <c r="M600" s="237" t="s">
        <v>1</v>
      </c>
      <c r="N600" s="238" t="s">
        <v>41</v>
      </c>
      <c r="O600" s="85"/>
      <c r="P600" s="239">
        <f>O600*H600</f>
        <v>0</v>
      </c>
      <c r="Q600" s="239">
        <v>0.00027</v>
      </c>
      <c r="R600" s="239">
        <f>Q600*H600</f>
        <v>0.00027</v>
      </c>
      <c r="S600" s="239">
        <v>0</v>
      </c>
      <c r="T600" s="240">
        <f>S600*H600</f>
        <v>0</v>
      </c>
      <c r="AR600" s="241" t="s">
        <v>197</v>
      </c>
      <c r="AT600" s="241" t="s">
        <v>192</v>
      </c>
      <c r="AU600" s="241" t="s">
        <v>207</v>
      </c>
      <c r="AY600" s="16" t="s">
        <v>190</v>
      </c>
      <c r="BE600" s="242">
        <f>IF(N600="základní",J600,0)</f>
        <v>0</v>
      </c>
      <c r="BF600" s="242">
        <f>IF(N600="snížená",J600,0)</f>
        <v>0</v>
      </c>
      <c r="BG600" s="242">
        <f>IF(N600="zákl. přenesená",J600,0)</f>
        <v>0</v>
      </c>
      <c r="BH600" s="242">
        <f>IF(N600="sníž. přenesená",J600,0)</f>
        <v>0</v>
      </c>
      <c r="BI600" s="242">
        <f>IF(N600="nulová",J600,0)</f>
        <v>0</v>
      </c>
      <c r="BJ600" s="16" t="s">
        <v>83</v>
      </c>
      <c r="BK600" s="242">
        <f>ROUND(I600*H600,2)</f>
        <v>0</v>
      </c>
      <c r="BL600" s="16" t="s">
        <v>197</v>
      </c>
      <c r="BM600" s="241" t="s">
        <v>793</v>
      </c>
    </row>
    <row r="601" spans="2:51" s="12" customFormat="1" ht="12">
      <c r="B601" s="243"/>
      <c r="C601" s="244"/>
      <c r="D601" s="245" t="s">
        <v>199</v>
      </c>
      <c r="E601" s="246" t="s">
        <v>1</v>
      </c>
      <c r="F601" s="247" t="s">
        <v>794</v>
      </c>
      <c r="G601" s="244"/>
      <c r="H601" s="246" t="s">
        <v>1</v>
      </c>
      <c r="I601" s="248"/>
      <c r="J601" s="244"/>
      <c r="K601" s="244"/>
      <c r="L601" s="249"/>
      <c r="M601" s="250"/>
      <c r="N601" s="251"/>
      <c r="O601" s="251"/>
      <c r="P601" s="251"/>
      <c r="Q601" s="251"/>
      <c r="R601" s="251"/>
      <c r="S601" s="251"/>
      <c r="T601" s="252"/>
      <c r="AT601" s="253" t="s">
        <v>199</v>
      </c>
      <c r="AU601" s="253" t="s">
        <v>207</v>
      </c>
      <c r="AV601" s="12" t="s">
        <v>83</v>
      </c>
      <c r="AW601" s="12" t="s">
        <v>32</v>
      </c>
      <c r="AX601" s="12" t="s">
        <v>76</v>
      </c>
      <c r="AY601" s="253" t="s">
        <v>190</v>
      </c>
    </row>
    <row r="602" spans="2:51" s="12" customFormat="1" ht="12">
      <c r="B602" s="243"/>
      <c r="C602" s="244"/>
      <c r="D602" s="245" t="s">
        <v>199</v>
      </c>
      <c r="E602" s="246" t="s">
        <v>1</v>
      </c>
      <c r="F602" s="247" t="s">
        <v>344</v>
      </c>
      <c r="G602" s="244"/>
      <c r="H602" s="246" t="s">
        <v>1</v>
      </c>
      <c r="I602" s="248"/>
      <c r="J602" s="244"/>
      <c r="K602" s="244"/>
      <c r="L602" s="249"/>
      <c r="M602" s="250"/>
      <c r="N602" s="251"/>
      <c r="O602" s="251"/>
      <c r="P602" s="251"/>
      <c r="Q602" s="251"/>
      <c r="R602" s="251"/>
      <c r="S602" s="251"/>
      <c r="T602" s="252"/>
      <c r="AT602" s="253" t="s">
        <v>199</v>
      </c>
      <c r="AU602" s="253" t="s">
        <v>207</v>
      </c>
      <c r="AV602" s="12" t="s">
        <v>83</v>
      </c>
      <c r="AW602" s="12" t="s">
        <v>32</v>
      </c>
      <c r="AX602" s="12" t="s">
        <v>76</v>
      </c>
      <c r="AY602" s="253" t="s">
        <v>190</v>
      </c>
    </row>
    <row r="603" spans="2:51" s="12" customFormat="1" ht="12">
      <c r="B603" s="243"/>
      <c r="C603" s="244"/>
      <c r="D603" s="245" t="s">
        <v>199</v>
      </c>
      <c r="E603" s="246" t="s">
        <v>1</v>
      </c>
      <c r="F603" s="247" t="s">
        <v>795</v>
      </c>
      <c r="G603" s="244"/>
      <c r="H603" s="246" t="s">
        <v>1</v>
      </c>
      <c r="I603" s="248"/>
      <c r="J603" s="244"/>
      <c r="K603" s="244"/>
      <c r="L603" s="249"/>
      <c r="M603" s="250"/>
      <c r="N603" s="251"/>
      <c r="O603" s="251"/>
      <c r="P603" s="251"/>
      <c r="Q603" s="251"/>
      <c r="R603" s="251"/>
      <c r="S603" s="251"/>
      <c r="T603" s="252"/>
      <c r="AT603" s="253" t="s">
        <v>199</v>
      </c>
      <c r="AU603" s="253" t="s">
        <v>207</v>
      </c>
      <c r="AV603" s="12" t="s">
        <v>83</v>
      </c>
      <c r="AW603" s="12" t="s">
        <v>32</v>
      </c>
      <c r="AX603" s="12" t="s">
        <v>76</v>
      </c>
      <c r="AY603" s="253" t="s">
        <v>190</v>
      </c>
    </row>
    <row r="604" spans="2:51" s="12" customFormat="1" ht="12">
      <c r="B604" s="243"/>
      <c r="C604" s="244"/>
      <c r="D604" s="245" t="s">
        <v>199</v>
      </c>
      <c r="E604" s="246" t="s">
        <v>1</v>
      </c>
      <c r="F604" s="247" t="s">
        <v>796</v>
      </c>
      <c r="G604" s="244"/>
      <c r="H604" s="246" t="s">
        <v>1</v>
      </c>
      <c r="I604" s="248"/>
      <c r="J604" s="244"/>
      <c r="K604" s="244"/>
      <c r="L604" s="249"/>
      <c r="M604" s="250"/>
      <c r="N604" s="251"/>
      <c r="O604" s="251"/>
      <c r="P604" s="251"/>
      <c r="Q604" s="251"/>
      <c r="R604" s="251"/>
      <c r="S604" s="251"/>
      <c r="T604" s="252"/>
      <c r="AT604" s="253" t="s">
        <v>199</v>
      </c>
      <c r="AU604" s="253" t="s">
        <v>207</v>
      </c>
      <c r="AV604" s="12" t="s">
        <v>83</v>
      </c>
      <c r="AW604" s="12" t="s">
        <v>32</v>
      </c>
      <c r="AX604" s="12" t="s">
        <v>76</v>
      </c>
      <c r="AY604" s="253" t="s">
        <v>190</v>
      </c>
    </row>
    <row r="605" spans="2:51" s="13" customFormat="1" ht="12">
      <c r="B605" s="254"/>
      <c r="C605" s="255"/>
      <c r="D605" s="245" t="s">
        <v>199</v>
      </c>
      <c r="E605" s="256" t="s">
        <v>1</v>
      </c>
      <c r="F605" s="257" t="s">
        <v>83</v>
      </c>
      <c r="G605" s="255"/>
      <c r="H605" s="258">
        <v>1</v>
      </c>
      <c r="I605" s="259"/>
      <c r="J605" s="255"/>
      <c r="K605" s="255"/>
      <c r="L605" s="260"/>
      <c r="M605" s="261"/>
      <c r="N605" s="262"/>
      <c r="O605" s="262"/>
      <c r="P605" s="262"/>
      <c r="Q605" s="262"/>
      <c r="R605" s="262"/>
      <c r="S605" s="262"/>
      <c r="T605" s="263"/>
      <c r="AT605" s="264" t="s">
        <v>199</v>
      </c>
      <c r="AU605" s="264" t="s">
        <v>207</v>
      </c>
      <c r="AV605" s="13" t="s">
        <v>85</v>
      </c>
      <c r="AW605" s="13" t="s">
        <v>32</v>
      </c>
      <c r="AX605" s="13" t="s">
        <v>83</v>
      </c>
      <c r="AY605" s="264" t="s">
        <v>190</v>
      </c>
    </row>
    <row r="606" spans="2:65" s="1" customFormat="1" ht="16.5" customHeight="1">
      <c r="B606" s="37"/>
      <c r="C606" s="230" t="s">
        <v>797</v>
      </c>
      <c r="D606" s="230" t="s">
        <v>192</v>
      </c>
      <c r="E606" s="231" t="s">
        <v>798</v>
      </c>
      <c r="F606" s="232" t="s">
        <v>799</v>
      </c>
      <c r="G606" s="233" t="s">
        <v>398</v>
      </c>
      <c r="H606" s="234">
        <v>16.95</v>
      </c>
      <c r="I606" s="235"/>
      <c r="J606" s="236">
        <f>ROUND(I606*H606,2)</f>
        <v>0</v>
      </c>
      <c r="K606" s="232" t="s">
        <v>445</v>
      </c>
      <c r="L606" s="42"/>
      <c r="M606" s="237" t="s">
        <v>1</v>
      </c>
      <c r="N606" s="238" t="s">
        <v>41</v>
      </c>
      <c r="O606" s="85"/>
      <c r="P606" s="239">
        <f>O606*H606</f>
        <v>0</v>
      </c>
      <c r="Q606" s="239">
        <v>0.00027</v>
      </c>
      <c r="R606" s="239">
        <f>Q606*H606</f>
        <v>0.0045765</v>
      </c>
      <c r="S606" s="239">
        <v>0</v>
      </c>
      <c r="T606" s="240">
        <f>S606*H606</f>
        <v>0</v>
      </c>
      <c r="AR606" s="241" t="s">
        <v>197</v>
      </c>
      <c r="AT606" s="241" t="s">
        <v>192</v>
      </c>
      <c r="AU606" s="241" t="s">
        <v>207</v>
      </c>
      <c r="AY606" s="16" t="s">
        <v>190</v>
      </c>
      <c r="BE606" s="242">
        <f>IF(N606="základní",J606,0)</f>
        <v>0</v>
      </c>
      <c r="BF606" s="242">
        <f>IF(N606="snížená",J606,0)</f>
        <v>0</v>
      </c>
      <c r="BG606" s="242">
        <f>IF(N606="zákl. přenesená",J606,0)</f>
        <v>0</v>
      </c>
      <c r="BH606" s="242">
        <f>IF(N606="sníž. přenesená",J606,0)</f>
        <v>0</v>
      </c>
      <c r="BI606" s="242">
        <f>IF(N606="nulová",J606,0)</f>
        <v>0</v>
      </c>
      <c r="BJ606" s="16" t="s">
        <v>83</v>
      </c>
      <c r="BK606" s="242">
        <f>ROUND(I606*H606,2)</f>
        <v>0</v>
      </c>
      <c r="BL606" s="16" t="s">
        <v>197</v>
      </c>
      <c r="BM606" s="241" t="s">
        <v>800</v>
      </c>
    </row>
    <row r="607" spans="2:51" s="12" customFormat="1" ht="12">
      <c r="B607" s="243"/>
      <c r="C607" s="244"/>
      <c r="D607" s="245" t="s">
        <v>199</v>
      </c>
      <c r="E607" s="246" t="s">
        <v>1</v>
      </c>
      <c r="F607" s="247" t="s">
        <v>794</v>
      </c>
      <c r="G607" s="244"/>
      <c r="H607" s="246" t="s">
        <v>1</v>
      </c>
      <c r="I607" s="248"/>
      <c r="J607" s="244"/>
      <c r="K607" s="244"/>
      <c r="L607" s="249"/>
      <c r="M607" s="250"/>
      <c r="N607" s="251"/>
      <c r="O607" s="251"/>
      <c r="P607" s="251"/>
      <c r="Q607" s="251"/>
      <c r="R607" s="251"/>
      <c r="S607" s="251"/>
      <c r="T607" s="252"/>
      <c r="AT607" s="253" t="s">
        <v>199</v>
      </c>
      <c r="AU607" s="253" t="s">
        <v>207</v>
      </c>
      <c r="AV607" s="12" t="s">
        <v>83</v>
      </c>
      <c r="AW607" s="12" t="s">
        <v>32</v>
      </c>
      <c r="AX607" s="12" t="s">
        <v>76</v>
      </c>
      <c r="AY607" s="253" t="s">
        <v>190</v>
      </c>
    </row>
    <row r="608" spans="2:51" s="12" customFormat="1" ht="12">
      <c r="B608" s="243"/>
      <c r="C608" s="244"/>
      <c r="D608" s="245" t="s">
        <v>199</v>
      </c>
      <c r="E608" s="246" t="s">
        <v>1</v>
      </c>
      <c r="F608" s="247" t="s">
        <v>801</v>
      </c>
      <c r="G608" s="244"/>
      <c r="H608" s="246" t="s">
        <v>1</v>
      </c>
      <c r="I608" s="248"/>
      <c r="J608" s="244"/>
      <c r="K608" s="244"/>
      <c r="L608" s="249"/>
      <c r="M608" s="250"/>
      <c r="N608" s="251"/>
      <c r="O608" s="251"/>
      <c r="P608" s="251"/>
      <c r="Q608" s="251"/>
      <c r="R608" s="251"/>
      <c r="S608" s="251"/>
      <c r="T608" s="252"/>
      <c r="AT608" s="253" t="s">
        <v>199</v>
      </c>
      <c r="AU608" s="253" t="s">
        <v>207</v>
      </c>
      <c r="AV608" s="12" t="s">
        <v>83</v>
      </c>
      <c r="AW608" s="12" t="s">
        <v>32</v>
      </c>
      <c r="AX608" s="12" t="s">
        <v>76</v>
      </c>
      <c r="AY608" s="253" t="s">
        <v>190</v>
      </c>
    </row>
    <row r="609" spans="2:51" s="12" customFormat="1" ht="12">
      <c r="B609" s="243"/>
      <c r="C609" s="244"/>
      <c r="D609" s="245" t="s">
        <v>199</v>
      </c>
      <c r="E609" s="246" t="s">
        <v>1</v>
      </c>
      <c r="F609" s="247" t="s">
        <v>802</v>
      </c>
      <c r="G609" s="244"/>
      <c r="H609" s="246" t="s">
        <v>1</v>
      </c>
      <c r="I609" s="248"/>
      <c r="J609" s="244"/>
      <c r="K609" s="244"/>
      <c r="L609" s="249"/>
      <c r="M609" s="250"/>
      <c r="N609" s="251"/>
      <c r="O609" s="251"/>
      <c r="P609" s="251"/>
      <c r="Q609" s="251"/>
      <c r="R609" s="251"/>
      <c r="S609" s="251"/>
      <c r="T609" s="252"/>
      <c r="AT609" s="253" t="s">
        <v>199</v>
      </c>
      <c r="AU609" s="253" t="s">
        <v>207</v>
      </c>
      <c r="AV609" s="12" t="s">
        <v>83</v>
      </c>
      <c r="AW609" s="12" t="s">
        <v>32</v>
      </c>
      <c r="AX609" s="12" t="s">
        <v>76</v>
      </c>
      <c r="AY609" s="253" t="s">
        <v>190</v>
      </c>
    </row>
    <row r="610" spans="2:51" s="13" customFormat="1" ht="12">
      <c r="B610" s="254"/>
      <c r="C610" s="255"/>
      <c r="D610" s="245" t="s">
        <v>199</v>
      </c>
      <c r="E610" s="256" t="s">
        <v>1</v>
      </c>
      <c r="F610" s="257" t="s">
        <v>803</v>
      </c>
      <c r="G610" s="255"/>
      <c r="H610" s="258">
        <v>16.95</v>
      </c>
      <c r="I610" s="259"/>
      <c r="J610" s="255"/>
      <c r="K610" s="255"/>
      <c r="L610" s="260"/>
      <c r="M610" s="261"/>
      <c r="N610" s="262"/>
      <c r="O610" s="262"/>
      <c r="P610" s="262"/>
      <c r="Q610" s="262"/>
      <c r="R610" s="262"/>
      <c r="S610" s="262"/>
      <c r="T610" s="263"/>
      <c r="AT610" s="264" t="s">
        <v>199</v>
      </c>
      <c r="AU610" s="264" t="s">
        <v>207</v>
      </c>
      <c r="AV610" s="13" t="s">
        <v>85</v>
      </c>
      <c r="AW610" s="13" t="s">
        <v>32</v>
      </c>
      <c r="AX610" s="13" t="s">
        <v>83</v>
      </c>
      <c r="AY610" s="264" t="s">
        <v>190</v>
      </c>
    </row>
    <row r="611" spans="2:65" s="1" customFormat="1" ht="16.5" customHeight="1">
      <c r="B611" s="37"/>
      <c r="C611" s="230" t="s">
        <v>804</v>
      </c>
      <c r="D611" s="230" t="s">
        <v>192</v>
      </c>
      <c r="E611" s="231" t="s">
        <v>805</v>
      </c>
      <c r="F611" s="232" t="s">
        <v>806</v>
      </c>
      <c r="G611" s="233" t="s">
        <v>398</v>
      </c>
      <c r="H611" s="234">
        <v>10</v>
      </c>
      <c r="I611" s="235"/>
      <c r="J611" s="236">
        <f>ROUND(I611*H611,2)</f>
        <v>0</v>
      </c>
      <c r="K611" s="232" t="s">
        <v>196</v>
      </c>
      <c r="L611" s="42"/>
      <c r="M611" s="237" t="s">
        <v>1</v>
      </c>
      <c r="N611" s="238" t="s">
        <v>41</v>
      </c>
      <c r="O611" s="85"/>
      <c r="P611" s="239">
        <f>O611*H611</f>
        <v>0</v>
      </c>
      <c r="Q611" s="239">
        <v>0.00107</v>
      </c>
      <c r="R611" s="239">
        <f>Q611*H611</f>
        <v>0.0107</v>
      </c>
      <c r="S611" s="239">
        <v>0</v>
      </c>
      <c r="T611" s="240">
        <f>S611*H611</f>
        <v>0</v>
      </c>
      <c r="AR611" s="241" t="s">
        <v>197</v>
      </c>
      <c r="AT611" s="241" t="s">
        <v>192</v>
      </c>
      <c r="AU611" s="241" t="s">
        <v>207</v>
      </c>
      <c r="AY611" s="16" t="s">
        <v>190</v>
      </c>
      <c r="BE611" s="242">
        <f>IF(N611="základní",J611,0)</f>
        <v>0</v>
      </c>
      <c r="BF611" s="242">
        <f>IF(N611="snížená",J611,0)</f>
        <v>0</v>
      </c>
      <c r="BG611" s="242">
        <f>IF(N611="zákl. přenesená",J611,0)</f>
        <v>0</v>
      </c>
      <c r="BH611" s="242">
        <f>IF(N611="sníž. přenesená",J611,0)</f>
        <v>0</v>
      </c>
      <c r="BI611" s="242">
        <f>IF(N611="nulová",J611,0)</f>
        <v>0</v>
      </c>
      <c r="BJ611" s="16" t="s">
        <v>83</v>
      </c>
      <c r="BK611" s="242">
        <f>ROUND(I611*H611,2)</f>
        <v>0</v>
      </c>
      <c r="BL611" s="16" t="s">
        <v>197</v>
      </c>
      <c r="BM611" s="241" t="s">
        <v>807</v>
      </c>
    </row>
    <row r="612" spans="2:51" s="12" customFormat="1" ht="12">
      <c r="B612" s="243"/>
      <c r="C612" s="244"/>
      <c r="D612" s="245" t="s">
        <v>199</v>
      </c>
      <c r="E612" s="246" t="s">
        <v>1</v>
      </c>
      <c r="F612" s="247" t="s">
        <v>808</v>
      </c>
      <c r="G612" s="244"/>
      <c r="H612" s="246" t="s">
        <v>1</v>
      </c>
      <c r="I612" s="248"/>
      <c r="J612" s="244"/>
      <c r="K612" s="244"/>
      <c r="L612" s="249"/>
      <c r="M612" s="250"/>
      <c r="N612" s="251"/>
      <c r="O612" s="251"/>
      <c r="P612" s="251"/>
      <c r="Q612" s="251"/>
      <c r="R612" s="251"/>
      <c r="S612" s="251"/>
      <c r="T612" s="252"/>
      <c r="AT612" s="253" t="s">
        <v>199</v>
      </c>
      <c r="AU612" s="253" t="s">
        <v>207</v>
      </c>
      <c r="AV612" s="12" t="s">
        <v>83</v>
      </c>
      <c r="AW612" s="12" t="s">
        <v>32</v>
      </c>
      <c r="AX612" s="12" t="s">
        <v>76</v>
      </c>
      <c r="AY612" s="253" t="s">
        <v>190</v>
      </c>
    </row>
    <row r="613" spans="2:51" s="13" customFormat="1" ht="12">
      <c r="B613" s="254"/>
      <c r="C613" s="255"/>
      <c r="D613" s="245" t="s">
        <v>199</v>
      </c>
      <c r="E613" s="256" t="s">
        <v>1</v>
      </c>
      <c r="F613" s="257" t="s">
        <v>809</v>
      </c>
      <c r="G613" s="255"/>
      <c r="H613" s="258">
        <v>10</v>
      </c>
      <c r="I613" s="259"/>
      <c r="J613" s="255"/>
      <c r="K613" s="255"/>
      <c r="L613" s="260"/>
      <c r="M613" s="261"/>
      <c r="N613" s="262"/>
      <c r="O613" s="262"/>
      <c r="P613" s="262"/>
      <c r="Q613" s="262"/>
      <c r="R613" s="262"/>
      <c r="S613" s="262"/>
      <c r="T613" s="263"/>
      <c r="AT613" s="264" t="s">
        <v>199</v>
      </c>
      <c r="AU613" s="264" t="s">
        <v>207</v>
      </c>
      <c r="AV613" s="13" t="s">
        <v>85</v>
      </c>
      <c r="AW613" s="13" t="s">
        <v>32</v>
      </c>
      <c r="AX613" s="13" t="s">
        <v>83</v>
      </c>
      <c r="AY613" s="264" t="s">
        <v>190</v>
      </c>
    </row>
    <row r="614" spans="2:65" s="1" customFormat="1" ht="24" customHeight="1">
      <c r="B614" s="37"/>
      <c r="C614" s="230" t="s">
        <v>810</v>
      </c>
      <c r="D614" s="230" t="s">
        <v>192</v>
      </c>
      <c r="E614" s="231" t="s">
        <v>249</v>
      </c>
      <c r="F614" s="232" t="s">
        <v>250</v>
      </c>
      <c r="G614" s="233" t="s">
        <v>195</v>
      </c>
      <c r="H614" s="234">
        <v>19.435</v>
      </c>
      <c r="I614" s="235"/>
      <c r="J614" s="236">
        <f>ROUND(I614*H614,2)</f>
        <v>0</v>
      </c>
      <c r="K614" s="232" t="s">
        <v>196</v>
      </c>
      <c r="L614" s="42"/>
      <c r="M614" s="237" t="s">
        <v>1</v>
      </c>
      <c r="N614" s="238" t="s">
        <v>41</v>
      </c>
      <c r="O614" s="85"/>
      <c r="P614" s="239">
        <f>O614*H614</f>
        <v>0</v>
      </c>
      <c r="Q614" s="239">
        <v>0</v>
      </c>
      <c r="R614" s="239">
        <f>Q614*H614</f>
        <v>0</v>
      </c>
      <c r="S614" s="239">
        <v>0</v>
      </c>
      <c r="T614" s="240">
        <f>S614*H614</f>
        <v>0</v>
      </c>
      <c r="AR614" s="241" t="s">
        <v>197</v>
      </c>
      <c r="AT614" s="241" t="s">
        <v>192</v>
      </c>
      <c r="AU614" s="241" t="s">
        <v>207</v>
      </c>
      <c r="AY614" s="16" t="s">
        <v>190</v>
      </c>
      <c r="BE614" s="242">
        <f>IF(N614="základní",J614,0)</f>
        <v>0</v>
      </c>
      <c r="BF614" s="242">
        <f>IF(N614="snížená",J614,0)</f>
        <v>0</v>
      </c>
      <c r="BG614" s="242">
        <f>IF(N614="zákl. přenesená",J614,0)</f>
        <v>0</v>
      </c>
      <c r="BH614" s="242">
        <f>IF(N614="sníž. přenesená",J614,0)</f>
        <v>0</v>
      </c>
      <c r="BI614" s="242">
        <f>IF(N614="nulová",J614,0)</f>
        <v>0</v>
      </c>
      <c r="BJ614" s="16" t="s">
        <v>83</v>
      </c>
      <c r="BK614" s="242">
        <f>ROUND(I614*H614,2)</f>
        <v>0</v>
      </c>
      <c r="BL614" s="16" t="s">
        <v>197</v>
      </c>
      <c r="BM614" s="241" t="s">
        <v>811</v>
      </c>
    </row>
    <row r="615" spans="2:51" s="12" customFormat="1" ht="12">
      <c r="B615" s="243"/>
      <c r="C615" s="244"/>
      <c r="D615" s="245" t="s">
        <v>199</v>
      </c>
      <c r="E615" s="246" t="s">
        <v>1</v>
      </c>
      <c r="F615" s="247" t="s">
        <v>709</v>
      </c>
      <c r="G615" s="244"/>
      <c r="H615" s="246" t="s">
        <v>1</v>
      </c>
      <c r="I615" s="248"/>
      <c r="J615" s="244"/>
      <c r="K615" s="244"/>
      <c r="L615" s="249"/>
      <c r="M615" s="250"/>
      <c r="N615" s="251"/>
      <c r="O615" s="251"/>
      <c r="P615" s="251"/>
      <c r="Q615" s="251"/>
      <c r="R615" s="251"/>
      <c r="S615" s="251"/>
      <c r="T615" s="252"/>
      <c r="AT615" s="253" t="s">
        <v>199</v>
      </c>
      <c r="AU615" s="253" t="s">
        <v>207</v>
      </c>
      <c r="AV615" s="12" t="s">
        <v>83</v>
      </c>
      <c r="AW615" s="12" t="s">
        <v>32</v>
      </c>
      <c r="AX615" s="12" t="s">
        <v>76</v>
      </c>
      <c r="AY615" s="253" t="s">
        <v>190</v>
      </c>
    </row>
    <row r="616" spans="2:51" s="12" customFormat="1" ht="12">
      <c r="B616" s="243"/>
      <c r="C616" s="244"/>
      <c r="D616" s="245" t="s">
        <v>199</v>
      </c>
      <c r="E616" s="246" t="s">
        <v>1</v>
      </c>
      <c r="F616" s="247" t="s">
        <v>812</v>
      </c>
      <c r="G616" s="244"/>
      <c r="H616" s="246" t="s">
        <v>1</v>
      </c>
      <c r="I616" s="248"/>
      <c r="J616" s="244"/>
      <c r="K616" s="244"/>
      <c r="L616" s="249"/>
      <c r="M616" s="250"/>
      <c r="N616" s="251"/>
      <c r="O616" s="251"/>
      <c r="P616" s="251"/>
      <c r="Q616" s="251"/>
      <c r="R616" s="251"/>
      <c r="S616" s="251"/>
      <c r="T616" s="252"/>
      <c r="AT616" s="253" t="s">
        <v>199</v>
      </c>
      <c r="AU616" s="253" t="s">
        <v>207</v>
      </c>
      <c r="AV616" s="12" t="s">
        <v>83</v>
      </c>
      <c r="AW616" s="12" t="s">
        <v>32</v>
      </c>
      <c r="AX616" s="12" t="s">
        <v>76</v>
      </c>
      <c r="AY616" s="253" t="s">
        <v>190</v>
      </c>
    </row>
    <row r="617" spans="2:51" s="13" customFormat="1" ht="12">
      <c r="B617" s="254"/>
      <c r="C617" s="255"/>
      <c r="D617" s="245" t="s">
        <v>199</v>
      </c>
      <c r="E617" s="256" t="s">
        <v>1</v>
      </c>
      <c r="F617" s="257" t="s">
        <v>813</v>
      </c>
      <c r="G617" s="255"/>
      <c r="H617" s="258">
        <v>4.059</v>
      </c>
      <c r="I617" s="259"/>
      <c r="J617" s="255"/>
      <c r="K617" s="255"/>
      <c r="L617" s="260"/>
      <c r="M617" s="261"/>
      <c r="N617" s="262"/>
      <c r="O617" s="262"/>
      <c r="P617" s="262"/>
      <c r="Q617" s="262"/>
      <c r="R617" s="262"/>
      <c r="S617" s="262"/>
      <c r="T617" s="263"/>
      <c r="AT617" s="264" t="s">
        <v>199</v>
      </c>
      <c r="AU617" s="264" t="s">
        <v>207</v>
      </c>
      <c r="AV617" s="13" t="s">
        <v>85</v>
      </c>
      <c r="AW617" s="13" t="s">
        <v>32</v>
      </c>
      <c r="AX617" s="13" t="s">
        <v>76</v>
      </c>
      <c r="AY617" s="264" t="s">
        <v>190</v>
      </c>
    </row>
    <row r="618" spans="2:51" s="13" customFormat="1" ht="12">
      <c r="B618" s="254"/>
      <c r="C618" s="255"/>
      <c r="D618" s="245" t="s">
        <v>199</v>
      </c>
      <c r="E618" s="256" t="s">
        <v>1</v>
      </c>
      <c r="F618" s="257" t="s">
        <v>814</v>
      </c>
      <c r="G618" s="255"/>
      <c r="H618" s="258">
        <v>15.376</v>
      </c>
      <c r="I618" s="259"/>
      <c r="J618" s="255"/>
      <c r="K618" s="255"/>
      <c r="L618" s="260"/>
      <c r="M618" s="261"/>
      <c r="N618" s="262"/>
      <c r="O618" s="262"/>
      <c r="P618" s="262"/>
      <c r="Q618" s="262"/>
      <c r="R618" s="262"/>
      <c r="S618" s="262"/>
      <c r="T618" s="263"/>
      <c r="AT618" s="264" t="s">
        <v>199</v>
      </c>
      <c r="AU618" s="264" t="s">
        <v>207</v>
      </c>
      <c r="AV618" s="13" t="s">
        <v>85</v>
      </c>
      <c r="AW618" s="13" t="s">
        <v>32</v>
      </c>
      <c r="AX618" s="13" t="s">
        <v>76</v>
      </c>
      <c r="AY618" s="264" t="s">
        <v>190</v>
      </c>
    </row>
    <row r="619" spans="2:65" s="1" customFormat="1" ht="16.5" customHeight="1">
      <c r="B619" s="37"/>
      <c r="C619" s="265" t="s">
        <v>815</v>
      </c>
      <c r="D619" s="265" t="s">
        <v>430</v>
      </c>
      <c r="E619" s="266" t="s">
        <v>816</v>
      </c>
      <c r="F619" s="267" t="s">
        <v>817</v>
      </c>
      <c r="G619" s="268" t="s">
        <v>245</v>
      </c>
      <c r="H619" s="269">
        <v>38.87</v>
      </c>
      <c r="I619" s="270"/>
      <c r="J619" s="271">
        <f>ROUND(I619*H619,2)</f>
        <v>0</v>
      </c>
      <c r="K619" s="267" t="s">
        <v>196</v>
      </c>
      <c r="L619" s="272"/>
      <c r="M619" s="273" t="s">
        <v>1</v>
      </c>
      <c r="N619" s="274" t="s">
        <v>41</v>
      </c>
      <c r="O619" s="85"/>
      <c r="P619" s="239">
        <f>O619*H619</f>
        <v>0</v>
      </c>
      <c r="Q619" s="239">
        <v>1</v>
      </c>
      <c r="R619" s="239">
        <f>Q619*H619</f>
        <v>38.87</v>
      </c>
      <c r="S619" s="239">
        <v>0</v>
      </c>
      <c r="T619" s="240">
        <f>S619*H619</f>
        <v>0</v>
      </c>
      <c r="AR619" s="241" t="s">
        <v>229</v>
      </c>
      <c r="AT619" s="241" t="s">
        <v>430</v>
      </c>
      <c r="AU619" s="241" t="s">
        <v>207</v>
      </c>
      <c r="AY619" s="16" t="s">
        <v>190</v>
      </c>
      <c r="BE619" s="242">
        <f>IF(N619="základní",J619,0)</f>
        <v>0</v>
      </c>
      <c r="BF619" s="242">
        <f>IF(N619="snížená",J619,0)</f>
        <v>0</v>
      </c>
      <c r="BG619" s="242">
        <f>IF(N619="zákl. přenesená",J619,0)</f>
        <v>0</v>
      </c>
      <c r="BH619" s="242">
        <f>IF(N619="sníž. přenesená",J619,0)</f>
        <v>0</v>
      </c>
      <c r="BI619" s="242">
        <f>IF(N619="nulová",J619,0)</f>
        <v>0</v>
      </c>
      <c r="BJ619" s="16" t="s">
        <v>83</v>
      </c>
      <c r="BK619" s="242">
        <f>ROUND(I619*H619,2)</f>
        <v>0</v>
      </c>
      <c r="BL619" s="16" t="s">
        <v>197</v>
      </c>
      <c r="BM619" s="241" t="s">
        <v>818</v>
      </c>
    </row>
    <row r="620" spans="2:51" s="13" customFormat="1" ht="12">
      <c r="B620" s="254"/>
      <c r="C620" s="255"/>
      <c r="D620" s="245" t="s">
        <v>199</v>
      </c>
      <c r="E620" s="255"/>
      <c r="F620" s="257" t="s">
        <v>819</v>
      </c>
      <c r="G620" s="255"/>
      <c r="H620" s="258">
        <v>38.87</v>
      </c>
      <c r="I620" s="259"/>
      <c r="J620" s="255"/>
      <c r="K620" s="255"/>
      <c r="L620" s="260"/>
      <c r="M620" s="261"/>
      <c r="N620" s="262"/>
      <c r="O620" s="262"/>
      <c r="P620" s="262"/>
      <c r="Q620" s="262"/>
      <c r="R620" s="262"/>
      <c r="S620" s="262"/>
      <c r="T620" s="263"/>
      <c r="AT620" s="264" t="s">
        <v>199</v>
      </c>
      <c r="AU620" s="264" t="s">
        <v>207</v>
      </c>
      <c r="AV620" s="13" t="s">
        <v>85</v>
      </c>
      <c r="AW620" s="13" t="s">
        <v>4</v>
      </c>
      <c r="AX620" s="13" t="s">
        <v>83</v>
      </c>
      <c r="AY620" s="264" t="s">
        <v>190</v>
      </c>
    </row>
    <row r="621" spans="2:63" s="11" customFormat="1" ht="20.85" customHeight="1">
      <c r="B621" s="214"/>
      <c r="C621" s="215"/>
      <c r="D621" s="216" t="s">
        <v>75</v>
      </c>
      <c r="E621" s="228" t="s">
        <v>790</v>
      </c>
      <c r="F621" s="228" t="s">
        <v>820</v>
      </c>
      <c r="G621" s="215"/>
      <c r="H621" s="215"/>
      <c r="I621" s="218"/>
      <c r="J621" s="229">
        <f>BK621</f>
        <v>0</v>
      </c>
      <c r="K621" s="215"/>
      <c r="L621" s="220"/>
      <c r="M621" s="221"/>
      <c r="N621" s="222"/>
      <c r="O621" s="222"/>
      <c r="P621" s="223">
        <f>SUM(P622:P807)</f>
        <v>0</v>
      </c>
      <c r="Q621" s="222"/>
      <c r="R621" s="223">
        <f>SUM(R622:R807)</f>
        <v>0.03159656</v>
      </c>
      <c r="S621" s="222"/>
      <c r="T621" s="224">
        <f>SUM(T622:T807)</f>
        <v>124.46772405</v>
      </c>
      <c r="AR621" s="225" t="s">
        <v>83</v>
      </c>
      <c r="AT621" s="226" t="s">
        <v>75</v>
      </c>
      <c r="AU621" s="226" t="s">
        <v>85</v>
      </c>
      <c r="AY621" s="225" t="s">
        <v>190</v>
      </c>
      <c r="BK621" s="227">
        <f>SUM(BK622:BK807)</f>
        <v>0</v>
      </c>
    </row>
    <row r="622" spans="2:65" s="1" customFormat="1" ht="24" customHeight="1">
      <c r="B622" s="37"/>
      <c r="C622" s="230" t="s">
        <v>821</v>
      </c>
      <c r="D622" s="230" t="s">
        <v>192</v>
      </c>
      <c r="E622" s="231" t="s">
        <v>822</v>
      </c>
      <c r="F622" s="232" t="s">
        <v>823</v>
      </c>
      <c r="G622" s="233" t="s">
        <v>398</v>
      </c>
      <c r="H622" s="234">
        <v>93.255</v>
      </c>
      <c r="I622" s="235"/>
      <c r="J622" s="236">
        <f>ROUND(I622*H622,2)</f>
        <v>0</v>
      </c>
      <c r="K622" s="232" t="s">
        <v>196</v>
      </c>
      <c r="L622" s="42"/>
      <c r="M622" s="237" t="s">
        <v>1</v>
      </c>
      <c r="N622" s="238" t="s">
        <v>41</v>
      </c>
      <c r="O622" s="85"/>
      <c r="P622" s="239">
        <f>O622*H622</f>
        <v>0</v>
      </c>
      <c r="Q622" s="239">
        <v>0</v>
      </c>
      <c r="R622" s="239">
        <f>Q622*H622</f>
        <v>0</v>
      </c>
      <c r="S622" s="239">
        <v>0.00191</v>
      </c>
      <c r="T622" s="240">
        <f>S622*H622</f>
        <v>0.17811705</v>
      </c>
      <c r="AR622" s="241" t="s">
        <v>197</v>
      </c>
      <c r="AT622" s="241" t="s">
        <v>192</v>
      </c>
      <c r="AU622" s="241" t="s">
        <v>207</v>
      </c>
      <c r="AY622" s="16" t="s">
        <v>190</v>
      </c>
      <c r="BE622" s="242">
        <f>IF(N622="základní",J622,0)</f>
        <v>0</v>
      </c>
      <c r="BF622" s="242">
        <f>IF(N622="snížená",J622,0)</f>
        <v>0</v>
      </c>
      <c r="BG622" s="242">
        <f>IF(N622="zákl. přenesená",J622,0)</f>
        <v>0</v>
      </c>
      <c r="BH622" s="242">
        <f>IF(N622="sníž. přenesená",J622,0)</f>
        <v>0</v>
      </c>
      <c r="BI622" s="242">
        <f>IF(N622="nulová",J622,0)</f>
        <v>0</v>
      </c>
      <c r="BJ622" s="16" t="s">
        <v>83</v>
      </c>
      <c r="BK622" s="242">
        <f>ROUND(I622*H622,2)</f>
        <v>0</v>
      </c>
      <c r="BL622" s="16" t="s">
        <v>197</v>
      </c>
      <c r="BM622" s="241" t="s">
        <v>824</v>
      </c>
    </row>
    <row r="623" spans="2:51" s="12" customFormat="1" ht="12">
      <c r="B623" s="243"/>
      <c r="C623" s="244"/>
      <c r="D623" s="245" t="s">
        <v>199</v>
      </c>
      <c r="E623" s="246" t="s">
        <v>1</v>
      </c>
      <c r="F623" s="247" t="s">
        <v>322</v>
      </c>
      <c r="G623" s="244"/>
      <c r="H623" s="246" t="s">
        <v>1</v>
      </c>
      <c r="I623" s="248"/>
      <c r="J623" s="244"/>
      <c r="K623" s="244"/>
      <c r="L623" s="249"/>
      <c r="M623" s="250"/>
      <c r="N623" s="251"/>
      <c r="O623" s="251"/>
      <c r="P623" s="251"/>
      <c r="Q623" s="251"/>
      <c r="R623" s="251"/>
      <c r="S623" s="251"/>
      <c r="T623" s="252"/>
      <c r="AT623" s="253" t="s">
        <v>199</v>
      </c>
      <c r="AU623" s="253" t="s">
        <v>207</v>
      </c>
      <c r="AV623" s="12" t="s">
        <v>83</v>
      </c>
      <c r="AW623" s="12" t="s">
        <v>32</v>
      </c>
      <c r="AX623" s="12" t="s">
        <v>76</v>
      </c>
      <c r="AY623" s="253" t="s">
        <v>190</v>
      </c>
    </row>
    <row r="624" spans="2:51" s="12" customFormat="1" ht="12">
      <c r="B624" s="243"/>
      <c r="C624" s="244"/>
      <c r="D624" s="245" t="s">
        <v>199</v>
      </c>
      <c r="E624" s="246" t="s">
        <v>1</v>
      </c>
      <c r="F624" s="247" t="s">
        <v>344</v>
      </c>
      <c r="G624" s="244"/>
      <c r="H624" s="246" t="s">
        <v>1</v>
      </c>
      <c r="I624" s="248"/>
      <c r="J624" s="244"/>
      <c r="K624" s="244"/>
      <c r="L624" s="249"/>
      <c r="M624" s="250"/>
      <c r="N624" s="251"/>
      <c r="O624" s="251"/>
      <c r="P624" s="251"/>
      <c r="Q624" s="251"/>
      <c r="R624" s="251"/>
      <c r="S624" s="251"/>
      <c r="T624" s="252"/>
      <c r="AT624" s="253" t="s">
        <v>199</v>
      </c>
      <c r="AU624" s="253" t="s">
        <v>207</v>
      </c>
      <c r="AV624" s="12" t="s">
        <v>83</v>
      </c>
      <c r="AW624" s="12" t="s">
        <v>32</v>
      </c>
      <c r="AX624" s="12" t="s">
        <v>76</v>
      </c>
      <c r="AY624" s="253" t="s">
        <v>190</v>
      </c>
    </row>
    <row r="625" spans="2:51" s="12" customFormat="1" ht="12">
      <c r="B625" s="243"/>
      <c r="C625" s="244"/>
      <c r="D625" s="245" t="s">
        <v>199</v>
      </c>
      <c r="E625" s="246" t="s">
        <v>1</v>
      </c>
      <c r="F625" s="247" t="s">
        <v>825</v>
      </c>
      <c r="G625" s="244"/>
      <c r="H625" s="246" t="s">
        <v>1</v>
      </c>
      <c r="I625" s="248"/>
      <c r="J625" s="244"/>
      <c r="K625" s="244"/>
      <c r="L625" s="249"/>
      <c r="M625" s="250"/>
      <c r="N625" s="251"/>
      <c r="O625" s="251"/>
      <c r="P625" s="251"/>
      <c r="Q625" s="251"/>
      <c r="R625" s="251"/>
      <c r="S625" s="251"/>
      <c r="T625" s="252"/>
      <c r="AT625" s="253" t="s">
        <v>199</v>
      </c>
      <c r="AU625" s="253" t="s">
        <v>207</v>
      </c>
      <c r="AV625" s="12" t="s">
        <v>83</v>
      </c>
      <c r="AW625" s="12" t="s">
        <v>32</v>
      </c>
      <c r="AX625" s="12" t="s">
        <v>76</v>
      </c>
      <c r="AY625" s="253" t="s">
        <v>190</v>
      </c>
    </row>
    <row r="626" spans="2:51" s="13" customFormat="1" ht="12">
      <c r="B626" s="254"/>
      <c r="C626" s="255"/>
      <c r="D626" s="245" t="s">
        <v>199</v>
      </c>
      <c r="E626" s="256" t="s">
        <v>1</v>
      </c>
      <c r="F626" s="257" t="s">
        <v>826</v>
      </c>
      <c r="G626" s="255"/>
      <c r="H626" s="258">
        <v>31.8</v>
      </c>
      <c r="I626" s="259"/>
      <c r="J626" s="255"/>
      <c r="K626" s="255"/>
      <c r="L626" s="260"/>
      <c r="M626" s="261"/>
      <c r="N626" s="262"/>
      <c r="O626" s="262"/>
      <c r="P626" s="262"/>
      <c r="Q626" s="262"/>
      <c r="R626" s="262"/>
      <c r="S626" s="262"/>
      <c r="T626" s="263"/>
      <c r="AT626" s="264" t="s">
        <v>199</v>
      </c>
      <c r="AU626" s="264" t="s">
        <v>207</v>
      </c>
      <c r="AV626" s="13" t="s">
        <v>85</v>
      </c>
      <c r="AW626" s="13" t="s">
        <v>32</v>
      </c>
      <c r="AX626" s="13" t="s">
        <v>76</v>
      </c>
      <c r="AY626" s="264" t="s">
        <v>190</v>
      </c>
    </row>
    <row r="627" spans="2:51" s="12" customFormat="1" ht="12">
      <c r="B627" s="243"/>
      <c r="C627" s="244"/>
      <c r="D627" s="245" t="s">
        <v>199</v>
      </c>
      <c r="E627" s="246" t="s">
        <v>1</v>
      </c>
      <c r="F627" s="247" t="s">
        <v>827</v>
      </c>
      <c r="G627" s="244"/>
      <c r="H627" s="246" t="s">
        <v>1</v>
      </c>
      <c r="I627" s="248"/>
      <c r="J627" s="244"/>
      <c r="K627" s="244"/>
      <c r="L627" s="249"/>
      <c r="M627" s="250"/>
      <c r="N627" s="251"/>
      <c r="O627" s="251"/>
      <c r="P627" s="251"/>
      <c r="Q627" s="251"/>
      <c r="R627" s="251"/>
      <c r="S627" s="251"/>
      <c r="T627" s="252"/>
      <c r="AT627" s="253" t="s">
        <v>199</v>
      </c>
      <c r="AU627" s="253" t="s">
        <v>207</v>
      </c>
      <c r="AV627" s="12" t="s">
        <v>83</v>
      </c>
      <c r="AW627" s="12" t="s">
        <v>32</v>
      </c>
      <c r="AX627" s="12" t="s">
        <v>76</v>
      </c>
      <c r="AY627" s="253" t="s">
        <v>190</v>
      </c>
    </row>
    <row r="628" spans="2:51" s="13" customFormat="1" ht="12">
      <c r="B628" s="254"/>
      <c r="C628" s="255"/>
      <c r="D628" s="245" t="s">
        <v>199</v>
      </c>
      <c r="E628" s="256" t="s">
        <v>1</v>
      </c>
      <c r="F628" s="257" t="s">
        <v>828</v>
      </c>
      <c r="G628" s="255"/>
      <c r="H628" s="258">
        <v>61.455</v>
      </c>
      <c r="I628" s="259"/>
      <c r="J628" s="255"/>
      <c r="K628" s="255"/>
      <c r="L628" s="260"/>
      <c r="M628" s="261"/>
      <c r="N628" s="262"/>
      <c r="O628" s="262"/>
      <c r="P628" s="262"/>
      <c r="Q628" s="262"/>
      <c r="R628" s="262"/>
      <c r="S628" s="262"/>
      <c r="T628" s="263"/>
      <c r="AT628" s="264" t="s">
        <v>199</v>
      </c>
      <c r="AU628" s="264" t="s">
        <v>207</v>
      </c>
      <c r="AV628" s="13" t="s">
        <v>85</v>
      </c>
      <c r="AW628" s="13" t="s">
        <v>32</v>
      </c>
      <c r="AX628" s="13" t="s">
        <v>76</v>
      </c>
      <c r="AY628" s="264" t="s">
        <v>190</v>
      </c>
    </row>
    <row r="629" spans="2:65" s="1" customFormat="1" ht="16.5" customHeight="1">
      <c r="B629" s="37"/>
      <c r="C629" s="230" t="s">
        <v>829</v>
      </c>
      <c r="D629" s="230" t="s">
        <v>192</v>
      </c>
      <c r="E629" s="231" t="s">
        <v>830</v>
      </c>
      <c r="F629" s="232" t="s">
        <v>831</v>
      </c>
      <c r="G629" s="233" t="s">
        <v>398</v>
      </c>
      <c r="H629" s="234">
        <v>18.7</v>
      </c>
      <c r="I629" s="235"/>
      <c r="J629" s="236">
        <f>ROUND(I629*H629,2)</f>
        <v>0</v>
      </c>
      <c r="K629" s="232" t="s">
        <v>196</v>
      </c>
      <c r="L629" s="42"/>
      <c r="M629" s="237" t="s">
        <v>1</v>
      </c>
      <c r="N629" s="238" t="s">
        <v>41</v>
      </c>
      <c r="O629" s="85"/>
      <c r="P629" s="239">
        <f>O629*H629</f>
        <v>0</v>
      </c>
      <c r="Q629" s="239">
        <v>0</v>
      </c>
      <c r="R629" s="239">
        <f>Q629*H629</f>
        <v>0</v>
      </c>
      <c r="S629" s="239">
        <v>0.00175</v>
      </c>
      <c r="T629" s="240">
        <f>S629*H629</f>
        <v>0.032725</v>
      </c>
      <c r="AR629" s="241" t="s">
        <v>197</v>
      </c>
      <c r="AT629" s="241" t="s">
        <v>192</v>
      </c>
      <c r="AU629" s="241" t="s">
        <v>207</v>
      </c>
      <c r="AY629" s="16" t="s">
        <v>190</v>
      </c>
      <c r="BE629" s="242">
        <f>IF(N629="základní",J629,0)</f>
        <v>0</v>
      </c>
      <c r="BF629" s="242">
        <f>IF(N629="snížená",J629,0)</f>
        <v>0</v>
      </c>
      <c r="BG629" s="242">
        <f>IF(N629="zákl. přenesená",J629,0)</f>
        <v>0</v>
      </c>
      <c r="BH629" s="242">
        <f>IF(N629="sníž. přenesená",J629,0)</f>
        <v>0</v>
      </c>
      <c r="BI629" s="242">
        <f>IF(N629="nulová",J629,0)</f>
        <v>0</v>
      </c>
      <c r="BJ629" s="16" t="s">
        <v>83</v>
      </c>
      <c r="BK629" s="242">
        <f>ROUND(I629*H629,2)</f>
        <v>0</v>
      </c>
      <c r="BL629" s="16" t="s">
        <v>197</v>
      </c>
      <c r="BM629" s="241" t="s">
        <v>832</v>
      </c>
    </row>
    <row r="630" spans="2:51" s="12" customFormat="1" ht="12">
      <c r="B630" s="243"/>
      <c r="C630" s="244"/>
      <c r="D630" s="245" t="s">
        <v>199</v>
      </c>
      <c r="E630" s="246" t="s">
        <v>1</v>
      </c>
      <c r="F630" s="247" t="s">
        <v>827</v>
      </c>
      <c r="G630" s="244"/>
      <c r="H630" s="246" t="s">
        <v>1</v>
      </c>
      <c r="I630" s="248"/>
      <c r="J630" s="244"/>
      <c r="K630" s="244"/>
      <c r="L630" s="249"/>
      <c r="M630" s="250"/>
      <c r="N630" s="251"/>
      <c r="O630" s="251"/>
      <c r="P630" s="251"/>
      <c r="Q630" s="251"/>
      <c r="R630" s="251"/>
      <c r="S630" s="251"/>
      <c r="T630" s="252"/>
      <c r="AT630" s="253" t="s">
        <v>199</v>
      </c>
      <c r="AU630" s="253" t="s">
        <v>207</v>
      </c>
      <c r="AV630" s="12" t="s">
        <v>83</v>
      </c>
      <c r="AW630" s="12" t="s">
        <v>32</v>
      </c>
      <c r="AX630" s="12" t="s">
        <v>76</v>
      </c>
      <c r="AY630" s="253" t="s">
        <v>190</v>
      </c>
    </row>
    <row r="631" spans="2:51" s="13" customFormat="1" ht="12">
      <c r="B631" s="254"/>
      <c r="C631" s="255"/>
      <c r="D631" s="245" t="s">
        <v>199</v>
      </c>
      <c r="E631" s="256" t="s">
        <v>1</v>
      </c>
      <c r="F631" s="257" t="s">
        <v>833</v>
      </c>
      <c r="G631" s="255"/>
      <c r="H631" s="258">
        <v>18.7</v>
      </c>
      <c r="I631" s="259"/>
      <c r="J631" s="255"/>
      <c r="K631" s="255"/>
      <c r="L631" s="260"/>
      <c r="M631" s="261"/>
      <c r="N631" s="262"/>
      <c r="O631" s="262"/>
      <c r="P631" s="262"/>
      <c r="Q631" s="262"/>
      <c r="R631" s="262"/>
      <c r="S631" s="262"/>
      <c r="T631" s="263"/>
      <c r="AT631" s="264" t="s">
        <v>199</v>
      </c>
      <c r="AU631" s="264" t="s">
        <v>207</v>
      </c>
      <c r="AV631" s="13" t="s">
        <v>85</v>
      </c>
      <c r="AW631" s="13" t="s">
        <v>32</v>
      </c>
      <c r="AX631" s="13" t="s">
        <v>83</v>
      </c>
      <c r="AY631" s="264" t="s">
        <v>190</v>
      </c>
    </row>
    <row r="632" spans="2:65" s="1" customFormat="1" ht="16.5" customHeight="1">
      <c r="B632" s="37"/>
      <c r="C632" s="230" t="s">
        <v>834</v>
      </c>
      <c r="D632" s="230" t="s">
        <v>192</v>
      </c>
      <c r="E632" s="231" t="s">
        <v>835</v>
      </c>
      <c r="F632" s="232" t="s">
        <v>836</v>
      </c>
      <c r="G632" s="233" t="s">
        <v>398</v>
      </c>
      <c r="H632" s="234">
        <v>29.45</v>
      </c>
      <c r="I632" s="235"/>
      <c r="J632" s="236">
        <f>ROUND(I632*H632,2)</f>
        <v>0</v>
      </c>
      <c r="K632" s="232" t="s">
        <v>196</v>
      </c>
      <c r="L632" s="42"/>
      <c r="M632" s="237" t="s">
        <v>1</v>
      </c>
      <c r="N632" s="238" t="s">
        <v>41</v>
      </c>
      <c r="O632" s="85"/>
      <c r="P632" s="239">
        <f>O632*H632</f>
        <v>0</v>
      </c>
      <c r="Q632" s="239">
        <v>0</v>
      </c>
      <c r="R632" s="239">
        <f>Q632*H632</f>
        <v>0</v>
      </c>
      <c r="S632" s="239">
        <v>0.0026</v>
      </c>
      <c r="T632" s="240">
        <f>S632*H632</f>
        <v>0.07657</v>
      </c>
      <c r="AR632" s="241" t="s">
        <v>197</v>
      </c>
      <c r="AT632" s="241" t="s">
        <v>192</v>
      </c>
      <c r="AU632" s="241" t="s">
        <v>207</v>
      </c>
      <c r="AY632" s="16" t="s">
        <v>190</v>
      </c>
      <c r="BE632" s="242">
        <f>IF(N632="základní",J632,0)</f>
        <v>0</v>
      </c>
      <c r="BF632" s="242">
        <f>IF(N632="snížená",J632,0)</f>
        <v>0</v>
      </c>
      <c r="BG632" s="242">
        <f>IF(N632="zákl. přenesená",J632,0)</f>
        <v>0</v>
      </c>
      <c r="BH632" s="242">
        <f>IF(N632="sníž. přenesená",J632,0)</f>
        <v>0</v>
      </c>
      <c r="BI632" s="242">
        <f>IF(N632="nulová",J632,0)</f>
        <v>0</v>
      </c>
      <c r="BJ632" s="16" t="s">
        <v>83</v>
      </c>
      <c r="BK632" s="242">
        <f>ROUND(I632*H632,2)</f>
        <v>0</v>
      </c>
      <c r="BL632" s="16" t="s">
        <v>197</v>
      </c>
      <c r="BM632" s="241" t="s">
        <v>837</v>
      </c>
    </row>
    <row r="633" spans="2:51" s="12" customFormat="1" ht="12">
      <c r="B633" s="243"/>
      <c r="C633" s="244"/>
      <c r="D633" s="245" t="s">
        <v>199</v>
      </c>
      <c r="E633" s="246" t="s">
        <v>1</v>
      </c>
      <c r="F633" s="247" t="s">
        <v>827</v>
      </c>
      <c r="G633" s="244"/>
      <c r="H633" s="246" t="s">
        <v>1</v>
      </c>
      <c r="I633" s="248"/>
      <c r="J633" s="244"/>
      <c r="K633" s="244"/>
      <c r="L633" s="249"/>
      <c r="M633" s="250"/>
      <c r="N633" s="251"/>
      <c r="O633" s="251"/>
      <c r="P633" s="251"/>
      <c r="Q633" s="251"/>
      <c r="R633" s="251"/>
      <c r="S633" s="251"/>
      <c r="T633" s="252"/>
      <c r="AT633" s="253" t="s">
        <v>199</v>
      </c>
      <c r="AU633" s="253" t="s">
        <v>207</v>
      </c>
      <c r="AV633" s="12" t="s">
        <v>83</v>
      </c>
      <c r="AW633" s="12" t="s">
        <v>32</v>
      </c>
      <c r="AX633" s="12" t="s">
        <v>76</v>
      </c>
      <c r="AY633" s="253" t="s">
        <v>190</v>
      </c>
    </row>
    <row r="634" spans="2:51" s="13" customFormat="1" ht="12">
      <c r="B634" s="254"/>
      <c r="C634" s="255"/>
      <c r="D634" s="245" t="s">
        <v>199</v>
      </c>
      <c r="E634" s="256" t="s">
        <v>1</v>
      </c>
      <c r="F634" s="257" t="s">
        <v>838</v>
      </c>
      <c r="G634" s="255"/>
      <c r="H634" s="258">
        <v>29.45</v>
      </c>
      <c r="I634" s="259"/>
      <c r="J634" s="255"/>
      <c r="K634" s="255"/>
      <c r="L634" s="260"/>
      <c r="M634" s="261"/>
      <c r="N634" s="262"/>
      <c r="O634" s="262"/>
      <c r="P634" s="262"/>
      <c r="Q634" s="262"/>
      <c r="R634" s="262"/>
      <c r="S634" s="262"/>
      <c r="T634" s="263"/>
      <c r="AT634" s="264" t="s">
        <v>199</v>
      </c>
      <c r="AU634" s="264" t="s">
        <v>207</v>
      </c>
      <c r="AV634" s="13" t="s">
        <v>85</v>
      </c>
      <c r="AW634" s="13" t="s">
        <v>32</v>
      </c>
      <c r="AX634" s="13" t="s">
        <v>83</v>
      </c>
      <c r="AY634" s="264" t="s">
        <v>190</v>
      </c>
    </row>
    <row r="635" spans="2:65" s="1" customFormat="1" ht="16.5" customHeight="1">
      <c r="B635" s="37"/>
      <c r="C635" s="230" t="s">
        <v>839</v>
      </c>
      <c r="D635" s="230" t="s">
        <v>192</v>
      </c>
      <c r="E635" s="231" t="s">
        <v>840</v>
      </c>
      <c r="F635" s="232" t="s">
        <v>841</v>
      </c>
      <c r="G635" s="233" t="s">
        <v>398</v>
      </c>
      <c r="H635" s="234">
        <v>26</v>
      </c>
      <c r="I635" s="235"/>
      <c r="J635" s="236">
        <f>ROUND(I635*H635,2)</f>
        <v>0</v>
      </c>
      <c r="K635" s="232" t="s">
        <v>196</v>
      </c>
      <c r="L635" s="42"/>
      <c r="M635" s="237" t="s">
        <v>1</v>
      </c>
      <c r="N635" s="238" t="s">
        <v>41</v>
      </c>
      <c r="O635" s="85"/>
      <c r="P635" s="239">
        <f>O635*H635</f>
        <v>0</v>
      </c>
      <c r="Q635" s="239">
        <v>0</v>
      </c>
      <c r="R635" s="239">
        <f>Q635*H635</f>
        <v>0</v>
      </c>
      <c r="S635" s="239">
        <v>0.00394</v>
      </c>
      <c r="T635" s="240">
        <f>S635*H635</f>
        <v>0.10244</v>
      </c>
      <c r="AR635" s="241" t="s">
        <v>197</v>
      </c>
      <c r="AT635" s="241" t="s">
        <v>192</v>
      </c>
      <c r="AU635" s="241" t="s">
        <v>207</v>
      </c>
      <c r="AY635" s="16" t="s">
        <v>190</v>
      </c>
      <c r="BE635" s="242">
        <f>IF(N635="základní",J635,0)</f>
        <v>0</v>
      </c>
      <c r="BF635" s="242">
        <f>IF(N635="snížená",J635,0)</f>
        <v>0</v>
      </c>
      <c r="BG635" s="242">
        <f>IF(N635="zákl. přenesená",J635,0)</f>
        <v>0</v>
      </c>
      <c r="BH635" s="242">
        <f>IF(N635="sníž. přenesená",J635,0)</f>
        <v>0</v>
      </c>
      <c r="BI635" s="242">
        <f>IF(N635="nulová",J635,0)</f>
        <v>0</v>
      </c>
      <c r="BJ635" s="16" t="s">
        <v>83</v>
      </c>
      <c r="BK635" s="242">
        <f>ROUND(I635*H635,2)</f>
        <v>0</v>
      </c>
      <c r="BL635" s="16" t="s">
        <v>197</v>
      </c>
      <c r="BM635" s="241" t="s">
        <v>842</v>
      </c>
    </row>
    <row r="636" spans="2:51" s="13" customFormat="1" ht="12">
      <c r="B636" s="254"/>
      <c r="C636" s="255"/>
      <c r="D636" s="245" t="s">
        <v>199</v>
      </c>
      <c r="E636" s="256" t="s">
        <v>1</v>
      </c>
      <c r="F636" s="257" t="s">
        <v>843</v>
      </c>
      <c r="G636" s="255"/>
      <c r="H636" s="258">
        <v>26</v>
      </c>
      <c r="I636" s="259"/>
      <c r="J636" s="255"/>
      <c r="K636" s="255"/>
      <c r="L636" s="260"/>
      <c r="M636" s="261"/>
      <c r="N636" s="262"/>
      <c r="O636" s="262"/>
      <c r="P636" s="262"/>
      <c r="Q636" s="262"/>
      <c r="R636" s="262"/>
      <c r="S636" s="262"/>
      <c r="T636" s="263"/>
      <c r="AT636" s="264" t="s">
        <v>199</v>
      </c>
      <c r="AU636" s="264" t="s">
        <v>207</v>
      </c>
      <c r="AV636" s="13" t="s">
        <v>85</v>
      </c>
      <c r="AW636" s="13" t="s">
        <v>32</v>
      </c>
      <c r="AX636" s="13" t="s">
        <v>83</v>
      </c>
      <c r="AY636" s="264" t="s">
        <v>190</v>
      </c>
    </row>
    <row r="637" spans="2:65" s="1" customFormat="1" ht="16.5" customHeight="1">
      <c r="B637" s="37"/>
      <c r="C637" s="230" t="s">
        <v>844</v>
      </c>
      <c r="D637" s="230" t="s">
        <v>192</v>
      </c>
      <c r="E637" s="231" t="s">
        <v>845</v>
      </c>
      <c r="F637" s="232" t="s">
        <v>846</v>
      </c>
      <c r="G637" s="233" t="s">
        <v>398</v>
      </c>
      <c r="H637" s="234">
        <v>10.15</v>
      </c>
      <c r="I637" s="235"/>
      <c r="J637" s="236">
        <f>ROUND(I637*H637,2)</f>
        <v>0</v>
      </c>
      <c r="K637" s="232" t="s">
        <v>196</v>
      </c>
      <c r="L637" s="42"/>
      <c r="M637" s="237" t="s">
        <v>1</v>
      </c>
      <c r="N637" s="238" t="s">
        <v>41</v>
      </c>
      <c r="O637" s="85"/>
      <c r="P637" s="239">
        <f>O637*H637</f>
        <v>0</v>
      </c>
      <c r="Q637" s="239">
        <v>0</v>
      </c>
      <c r="R637" s="239">
        <f>Q637*H637</f>
        <v>0</v>
      </c>
      <c r="S637" s="239">
        <v>0.00167</v>
      </c>
      <c r="T637" s="240">
        <f>S637*H637</f>
        <v>0.0169505</v>
      </c>
      <c r="AR637" s="241" t="s">
        <v>197</v>
      </c>
      <c r="AT637" s="241" t="s">
        <v>192</v>
      </c>
      <c r="AU637" s="241" t="s">
        <v>207</v>
      </c>
      <c r="AY637" s="16" t="s">
        <v>190</v>
      </c>
      <c r="BE637" s="242">
        <f>IF(N637="základní",J637,0)</f>
        <v>0</v>
      </c>
      <c r="BF637" s="242">
        <f>IF(N637="snížená",J637,0)</f>
        <v>0</v>
      </c>
      <c r="BG637" s="242">
        <f>IF(N637="zákl. přenesená",J637,0)</f>
        <v>0</v>
      </c>
      <c r="BH637" s="242">
        <f>IF(N637="sníž. přenesená",J637,0)</f>
        <v>0</v>
      </c>
      <c r="BI637" s="242">
        <f>IF(N637="nulová",J637,0)</f>
        <v>0</v>
      </c>
      <c r="BJ637" s="16" t="s">
        <v>83</v>
      </c>
      <c r="BK637" s="242">
        <f>ROUND(I637*H637,2)</f>
        <v>0</v>
      </c>
      <c r="BL637" s="16" t="s">
        <v>197</v>
      </c>
      <c r="BM637" s="241" t="s">
        <v>847</v>
      </c>
    </row>
    <row r="638" spans="2:51" s="13" customFormat="1" ht="12">
      <c r="B638" s="254"/>
      <c r="C638" s="255"/>
      <c r="D638" s="245" t="s">
        <v>199</v>
      </c>
      <c r="E638" s="256" t="s">
        <v>1</v>
      </c>
      <c r="F638" s="257" t="s">
        <v>848</v>
      </c>
      <c r="G638" s="255"/>
      <c r="H638" s="258">
        <v>10.15</v>
      </c>
      <c r="I638" s="259"/>
      <c r="J638" s="255"/>
      <c r="K638" s="255"/>
      <c r="L638" s="260"/>
      <c r="M638" s="261"/>
      <c r="N638" s="262"/>
      <c r="O638" s="262"/>
      <c r="P638" s="262"/>
      <c r="Q638" s="262"/>
      <c r="R638" s="262"/>
      <c r="S638" s="262"/>
      <c r="T638" s="263"/>
      <c r="AT638" s="264" t="s">
        <v>199</v>
      </c>
      <c r="AU638" s="264" t="s">
        <v>207</v>
      </c>
      <c r="AV638" s="13" t="s">
        <v>85</v>
      </c>
      <c r="AW638" s="13" t="s">
        <v>32</v>
      </c>
      <c r="AX638" s="13" t="s">
        <v>83</v>
      </c>
      <c r="AY638" s="264" t="s">
        <v>190</v>
      </c>
    </row>
    <row r="639" spans="2:65" s="1" customFormat="1" ht="24" customHeight="1">
      <c r="B639" s="37"/>
      <c r="C639" s="230" t="s">
        <v>849</v>
      </c>
      <c r="D639" s="230" t="s">
        <v>192</v>
      </c>
      <c r="E639" s="231" t="s">
        <v>850</v>
      </c>
      <c r="F639" s="232" t="s">
        <v>851</v>
      </c>
      <c r="G639" s="233" t="s">
        <v>398</v>
      </c>
      <c r="H639" s="234">
        <v>28.55</v>
      </c>
      <c r="I639" s="235"/>
      <c r="J639" s="236">
        <f>ROUND(I639*H639,2)</f>
        <v>0</v>
      </c>
      <c r="K639" s="232" t="s">
        <v>196</v>
      </c>
      <c r="L639" s="42"/>
      <c r="M639" s="237" t="s">
        <v>1</v>
      </c>
      <c r="N639" s="238" t="s">
        <v>41</v>
      </c>
      <c r="O639" s="85"/>
      <c r="P639" s="239">
        <f>O639*H639</f>
        <v>0</v>
      </c>
      <c r="Q639" s="239">
        <v>0</v>
      </c>
      <c r="R639" s="239">
        <f>Q639*H639</f>
        <v>0</v>
      </c>
      <c r="S639" s="239">
        <v>0.00177</v>
      </c>
      <c r="T639" s="240">
        <f>S639*H639</f>
        <v>0.0505335</v>
      </c>
      <c r="AR639" s="241" t="s">
        <v>197</v>
      </c>
      <c r="AT639" s="241" t="s">
        <v>192</v>
      </c>
      <c r="AU639" s="241" t="s">
        <v>207</v>
      </c>
      <c r="AY639" s="16" t="s">
        <v>190</v>
      </c>
      <c r="BE639" s="242">
        <f>IF(N639="základní",J639,0)</f>
        <v>0</v>
      </c>
      <c r="BF639" s="242">
        <f>IF(N639="snížená",J639,0)</f>
        <v>0</v>
      </c>
      <c r="BG639" s="242">
        <f>IF(N639="zákl. přenesená",J639,0)</f>
        <v>0</v>
      </c>
      <c r="BH639" s="242">
        <f>IF(N639="sníž. přenesená",J639,0)</f>
        <v>0</v>
      </c>
      <c r="BI639" s="242">
        <f>IF(N639="nulová",J639,0)</f>
        <v>0</v>
      </c>
      <c r="BJ639" s="16" t="s">
        <v>83</v>
      </c>
      <c r="BK639" s="242">
        <f>ROUND(I639*H639,2)</f>
        <v>0</v>
      </c>
      <c r="BL639" s="16" t="s">
        <v>197</v>
      </c>
      <c r="BM639" s="241" t="s">
        <v>852</v>
      </c>
    </row>
    <row r="640" spans="2:51" s="12" customFormat="1" ht="12">
      <c r="B640" s="243"/>
      <c r="C640" s="244"/>
      <c r="D640" s="245" t="s">
        <v>199</v>
      </c>
      <c r="E640" s="246" t="s">
        <v>1</v>
      </c>
      <c r="F640" s="247" t="s">
        <v>827</v>
      </c>
      <c r="G640" s="244"/>
      <c r="H640" s="246" t="s">
        <v>1</v>
      </c>
      <c r="I640" s="248"/>
      <c r="J640" s="244"/>
      <c r="K640" s="244"/>
      <c r="L640" s="249"/>
      <c r="M640" s="250"/>
      <c r="N640" s="251"/>
      <c r="O640" s="251"/>
      <c r="P640" s="251"/>
      <c r="Q640" s="251"/>
      <c r="R640" s="251"/>
      <c r="S640" s="251"/>
      <c r="T640" s="252"/>
      <c r="AT640" s="253" t="s">
        <v>199</v>
      </c>
      <c r="AU640" s="253" t="s">
        <v>207</v>
      </c>
      <c r="AV640" s="12" t="s">
        <v>83</v>
      </c>
      <c r="AW640" s="12" t="s">
        <v>32</v>
      </c>
      <c r="AX640" s="12" t="s">
        <v>76</v>
      </c>
      <c r="AY640" s="253" t="s">
        <v>190</v>
      </c>
    </row>
    <row r="641" spans="2:51" s="13" customFormat="1" ht="12">
      <c r="B641" s="254"/>
      <c r="C641" s="255"/>
      <c r="D641" s="245" t="s">
        <v>199</v>
      </c>
      <c r="E641" s="256" t="s">
        <v>1</v>
      </c>
      <c r="F641" s="257" t="s">
        <v>853</v>
      </c>
      <c r="G641" s="255"/>
      <c r="H641" s="258">
        <v>28.55</v>
      </c>
      <c r="I641" s="259"/>
      <c r="J641" s="255"/>
      <c r="K641" s="255"/>
      <c r="L641" s="260"/>
      <c r="M641" s="261"/>
      <c r="N641" s="262"/>
      <c r="O641" s="262"/>
      <c r="P641" s="262"/>
      <c r="Q641" s="262"/>
      <c r="R641" s="262"/>
      <c r="S641" s="262"/>
      <c r="T641" s="263"/>
      <c r="AT641" s="264" t="s">
        <v>199</v>
      </c>
      <c r="AU641" s="264" t="s">
        <v>207</v>
      </c>
      <c r="AV641" s="13" t="s">
        <v>85</v>
      </c>
      <c r="AW641" s="13" t="s">
        <v>32</v>
      </c>
      <c r="AX641" s="13" t="s">
        <v>83</v>
      </c>
      <c r="AY641" s="264" t="s">
        <v>190</v>
      </c>
    </row>
    <row r="642" spans="2:65" s="1" customFormat="1" ht="16.5" customHeight="1">
      <c r="B642" s="37"/>
      <c r="C642" s="230" t="s">
        <v>854</v>
      </c>
      <c r="D642" s="230" t="s">
        <v>192</v>
      </c>
      <c r="E642" s="231" t="s">
        <v>855</v>
      </c>
      <c r="F642" s="232" t="s">
        <v>856</v>
      </c>
      <c r="G642" s="233" t="s">
        <v>427</v>
      </c>
      <c r="H642" s="234">
        <v>9</v>
      </c>
      <c r="I642" s="235"/>
      <c r="J642" s="236">
        <f>ROUND(I642*H642,2)</f>
        <v>0</v>
      </c>
      <c r="K642" s="232" t="s">
        <v>196</v>
      </c>
      <c r="L642" s="42"/>
      <c r="M642" s="237" t="s">
        <v>1</v>
      </c>
      <c r="N642" s="238" t="s">
        <v>41</v>
      </c>
      <c r="O642" s="85"/>
      <c r="P642" s="239">
        <f>O642*H642</f>
        <v>0</v>
      </c>
      <c r="Q642" s="239">
        <v>0</v>
      </c>
      <c r="R642" s="239">
        <f>Q642*H642</f>
        <v>0</v>
      </c>
      <c r="S642" s="239">
        <v>0.013</v>
      </c>
      <c r="T642" s="240">
        <f>S642*H642</f>
        <v>0.11699999999999999</v>
      </c>
      <c r="AR642" s="241" t="s">
        <v>197</v>
      </c>
      <c r="AT642" s="241" t="s">
        <v>192</v>
      </c>
      <c r="AU642" s="241" t="s">
        <v>207</v>
      </c>
      <c r="AY642" s="16" t="s">
        <v>190</v>
      </c>
      <c r="BE642" s="242">
        <f>IF(N642="základní",J642,0)</f>
        <v>0</v>
      </c>
      <c r="BF642" s="242">
        <f>IF(N642="snížená",J642,0)</f>
        <v>0</v>
      </c>
      <c r="BG642" s="242">
        <f>IF(N642="zákl. přenesená",J642,0)</f>
        <v>0</v>
      </c>
      <c r="BH642" s="242">
        <f>IF(N642="sníž. přenesená",J642,0)</f>
        <v>0</v>
      </c>
      <c r="BI642" s="242">
        <f>IF(N642="nulová",J642,0)</f>
        <v>0</v>
      </c>
      <c r="BJ642" s="16" t="s">
        <v>83</v>
      </c>
      <c r="BK642" s="242">
        <f>ROUND(I642*H642,2)</f>
        <v>0</v>
      </c>
      <c r="BL642" s="16" t="s">
        <v>197</v>
      </c>
      <c r="BM642" s="241" t="s">
        <v>857</v>
      </c>
    </row>
    <row r="643" spans="2:51" s="13" customFormat="1" ht="12">
      <c r="B643" s="254"/>
      <c r="C643" s="255"/>
      <c r="D643" s="245" t="s">
        <v>199</v>
      </c>
      <c r="E643" s="256" t="s">
        <v>1</v>
      </c>
      <c r="F643" s="257" t="s">
        <v>233</v>
      </c>
      <c r="G643" s="255"/>
      <c r="H643" s="258">
        <v>9</v>
      </c>
      <c r="I643" s="259"/>
      <c r="J643" s="255"/>
      <c r="K643" s="255"/>
      <c r="L643" s="260"/>
      <c r="M643" s="261"/>
      <c r="N643" s="262"/>
      <c r="O643" s="262"/>
      <c r="P643" s="262"/>
      <c r="Q643" s="262"/>
      <c r="R643" s="262"/>
      <c r="S643" s="262"/>
      <c r="T643" s="263"/>
      <c r="AT643" s="264" t="s">
        <v>199</v>
      </c>
      <c r="AU643" s="264" t="s">
        <v>207</v>
      </c>
      <c r="AV643" s="13" t="s">
        <v>85</v>
      </c>
      <c r="AW643" s="13" t="s">
        <v>32</v>
      </c>
      <c r="AX643" s="13" t="s">
        <v>83</v>
      </c>
      <c r="AY643" s="264" t="s">
        <v>190</v>
      </c>
    </row>
    <row r="644" spans="2:65" s="1" customFormat="1" ht="24" customHeight="1">
      <c r="B644" s="37"/>
      <c r="C644" s="230" t="s">
        <v>858</v>
      </c>
      <c r="D644" s="230" t="s">
        <v>192</v>
      </c>
      <c r="E644" s="231" t="s">
        <v>859</v>
      </c>
      <c r="F644" s="232" t="s">
        <v>860</v>
      </c>
      <c r="G644" s="233" t="s">
        <v>427</v>
      </c>
      <c r="H644" s="234">
        <v>7</v>
      </c>
      <c r="I644" s="235"/>
      <c r="J644" s="236">
        <f>ROUND(I644*H644,2)</f>
        <v>0</v>
      </c>
      <c r="K644" s="232" t="s">
        <v>196</v>
      </c>
      <c r="L644" s="42"/>
      <c r="M644" s="237" t="s">
        <v>1</v>
      </c>
      <c r="N644" s="238" t="s">
        <v>41</v>
      </c>
      <c r="O644" s="85"/>
      <c r="P644" s="239">
        <f>O644*H644</f>
        <v>0</v>
      </c>
      <c r="Q644" s="239">
        <v>0</v>
      </c>
      <c r="R644" s="239">
        <f>Q644*H644</f>
        <v>0</v>
      </c>
      <c r="S644" s="239">
        <v>0.015</v>
      </c>
      <c r="T644" s="240">
        <f>S644*H644</f>
        <v>0.105</v>
      </c>
      <c r="AR644" s="241" t="s">
        <v>197</v>
      </c>
      <c r="AT644" s="241" t="s">
        <v>192</v>
      </c>
      <c r="AU644" s="241" t="s">
        <v>207</v>
      </c>
      <c r="AY644" s="16" t="s">
        <v>190</v>
      </c>
      <c r="BE644" s="242">
        <f>IF(N644="základní",J644,0)</f>
        <v>0</v>
      </c>
      <c r="BF644" s="242">
        <f>IF(N644="snížená",J644,0)</f>
        <v>0</v>
      </c>
      <c r="BG644" s="242">
        <f>IF(N644="zákl. přenesená",J644,0)</f>
        <v>0</v>
      </c>
      <c r="BH644" s="242">
        <f>IF(N644="sníž. přenesená",J644,0)</f>
        <v>0</v>
      </c>
      <c r="BI644" s="242">
        <f>IF(N644="nulová",J644,0)</f>
        <v>0</v>
      </c>
      <c r="BJ644" s="16" t="s">
        <v>83</v>
      </c>
      <c r="BK644" s="242">
        <f>ROUND(I644*H644,2)</f>
        <v>0</v>
      </c>
      <c r="BL644" s="16" t="s">
        <v>197</v>
      </c>
      <c r="BM644" s="241" t="s">
        <v>861</v>
      </c>
    </row>
    <row r="645" spans="2:51" s="13" customFormat="1" ht="12">
      <c r="B645" s="254"/>
      <c r="C645" s="255"/>
      <c r="D645" s="245" t="s">
        <v>199</v>
      </c>
      <c r="E645" s="256" t="s">
        <v>1</v>
      </c>
      <c r="F645" s="257" t="s">
        <v>225</v>
      </c>
      <c r="G645" s="255"/>
      <c r="H645" s="258">
        <v>7</v>
      </c>
      <c r="I645" s="259"/>
      <c r="J645" s="255"/>
      <c r="K645" s="255"/>
      <c r="L645" s="260"/>
      <c r="M645" s="261"/>
      <c r="N645" s="262"/>
      <c r="O645" s="262"/>
      <c r="P645" s="262"/>
      <c r="Q645" s="262"/>
      <c r="R645" s="262"/>
      <c r="S645" s="262"/>
      <c r="T645" s="263"/>
      <c r="AT645" s="264" t="s">
        <v>199</v>
      </c>
      <c r="AU645" s="264" t="s">
        <v>207</v>
      </c>
      <c r="AV645" s="13" t="s">
        <v>85</v>
      </c>
      <c r="AW645" s="13" t="s">
        <v>32</v>
      </c>
      <c r="AX645" s="13" t="s">
        <v>83</v>
      </c>
      <c r="AY645" s="264" t="s">
        <v>190</v>
      </c>
    </row>
    <row r="646" spans="2:65" s="1" customFormat="1" ht="16.5" customHeight="1">
      <c r="B646" s="37"/>
      <c r="C646" s="230" t="s">
        <v>862</v>
      </c>
      <c r="D646" s="230" t="s">
        <v>192</v>
      </c>
      <c r="E646" s="231" t="s">
        <v>863</v>
      </c>
      <c r="F646" s="232" t="s">
        <v>864</v>
      </c>
      <c r="G646" s="233" t="s">
        <v>427</v>
      </c>
      <c r="H646" s="234">
        <v>23</v>
      </c>
      <c r="I646" s="235"/>
      <c r="J646" s="236">
        <f>ROUND(I646*H646,2)</f>
        <v>0</v>
      </c>
      <c r="K646" s="232" t="s">
        <v>196</v>
      </c>
      <c r="L646" s="42"/>
      <c r="M646" s="237" t="s">
        <v>1</v>
      </c>
      <c r="N646" s="238" t="s">
        <v>41</v>
      </c>
      <c r="O646" s="85"/>
      <c r="P646" s="239">
        <f>O646*H646</f>
        <v>0</v>
      </c>
      <c r="Q646" s="239">
        <v>0</v>
      </c>
      <c r="R646" s="239">
        <f>Q646*H646</f>
        <v>0</v>
      </c>
      <c r="S646" s="239">
        <v>0</v>
      </c>
      <c r="T646" s="240">
        <f>S646*H646</f>
        <v>0</v>
      </c>
      <c r="AR646" s="241" t="s">
        <v>197</v>
      </c>
      <c r="AT646" s="241" t="s">
        <v>192</v>
      </c>
      <c r="AU646" s="241" t="s">
        <v>207</v>
      </c>
      <c r="AY646" s="16" t="s">
        <v>190</v>
      </c>
      <c r="BE646" s="242">
        <f>IF(N646="základní",J646,0)</f>
        <v>0</v>
      </c>
      <c r="BF646" s="242">
        <f>IF(N646="snížená",J646,0)</f>
        <v>0</v>
      </c>
      <c r="BG646" s="242">
        <f>IF(N646="zákl. přenesená",J646,0)</f>
        <v>0</v>
      </c>
      <c r="BH646" s="242">
        <f>IF(N646="sníž. přenesená",J646,0)</f>
        <v>0</v>
      </c>
      <c r="BI646" s="242">
        <f>IF(N646="nulová",J646,0)</f>
        <v>0</v>
      </c>
      <c r="BJ646" s="16" t="s">
        <v>83</v>
      </c>
      <c r="BK646" s="242">
        <f>ROUND(I646*H646,2)</f>
        <v>0</v>
      </c>
      <c r="BL646" s="16" t="s">
        <v>197</v>
      </c>
      <c r="BM646" s="241" t="s">
        <v>865</v>
      </c>
    </row>
    <row r="647" spans="2:51" s="13" customFormat="1" ht="12">
      <c r="B647" s="254"/>
      <c r="C647" s="255"/>
      <c r="D647" s="245" t="s">
        <v>199</v>
      </c>
      <c r="E647" s="256" t="s">
        <v>1</v>
      </c>
      <c r="F647" s="257" t="s">
        <v>316</v>
      </c>
      <c r="G647" s="255"/>
      <c r="H647" s="258">
        <v>23</v>
      </c>
      <c r="I647" s="259"/>
      <c r="J647" s="255"/>
      <c r="K647" s="255"/>
      <c r="L647" s="260"/>
      <c r="M647" s="261"/>
      <c r="N647" s="262"/>
      <c r="O647" s="262"/>
      <c r="P647" s="262"/>
      <c r="Q647" s="262"/>
      <c r="R647" s="262"/>
      <c r="S647" s="262"/>
      <c r="T647" s="263"/>
      <c r="AT647" s="264" t="s">
        <v>199</v>
      </c>
      <c r="AU647" s="264" t="s">
        <v>207</v>
      </c>
      <c r="AV647" s="13" t="s">
        <v>85</v>
      </c>
      <c r="AW647" s="13" t="s">
        <v>32</v>
      </c>
      <c r="AX647" s="13" t="s">
        <v>83</v>
      </c>
      <c r="AY647" s="264" t="s">
        <v>190</v>
      </c>
    </row>
    <row r="648" spans="2:65" s="1" customFormat="1" ht="24" customHeight="1">
      <c r="B648" s="37"/>
      <c r="C648" s="230" t="s">
        <v>866</v>
      </c>
      <c r="D648" s="230" t="s">
        <v>192</v>
      </c>
      <c r="E648" s="231" t="s">
        <v>867</v>
      </c>
      <c r="F648" s="232" t="s">
        <v>868</v>
      </c>
      <c r="G648" s="233" t="s">
        <v>255</v>
      </c>
      <c r="H648" s="234">
        <v>4.5</v>
      </c>
      <c r="I648" s="235"/>
      <c r="J648" s="236">
        <f>ROUND(I648*H648,2)</f>
        <v>0</v>
      </c>
      <c r="K648" s="232" t="s">
        <v>196</v>
      </c>
      <c r="L648" s="42"/>
      <c r="M648" s="237" t="s">
        <v>1</v>
      </c>
      <c r="N648" s="238" t="s">
        <v>41</v>
      </c>
      <c r="O648" s="85"/>
      <c r="P648" s="239">
        <f>O648*H648</f>
        <v>0</v>
      </c>
      <c r="Q648" s="239">
        <v>0</v>
      </c>
      <c r="R648" s="239">
        <f>Q648*H648</f>
        <v>0</v>
      </c>
      <c r="S648" s="239">
        <v>0.048</v>
      </c>
      <c r="T648" s="240">
        <f>S648*H648</f>
        <v>0.216</v>
      </c>
      <c r="AR648" s="241" t="s">
        <v>197</v>
      </c>
      <c r="AT648" s="241" t="s">
        <v>192</v>
      </c>
      <c r="AU648" s="241" t="s">
        <v>207</v>
      </c>
      <c r="AY648" s="16" t="s">
        <v>190</v>
      </c>
      <c r="BE648" s="242">
        <f>IF(N648="základní",J648,0)</f>
        <v>0</v>
      </c>
      <c r="BF648" s="242">
        <f>IF(N648="snížená",J648,0)</f>
        <v>0</v>
      </c>
      <c r="BG648" s="242">
        <f>IF(N648="zákl. přenesená",J648,0)</f>
        <v>0</v>
      </c>
      <c r="BH648" s="242">
        <f>IF(N648="sníž. přenesená",J648,0)</f>
        <v>0</v>
      </c>
      <c r="BI648" s="242">
        <f>IF(N648="nulová",J648,0)</f>
        <v>0</v>
      </c>
      <c r="BJ648" s="16" t="s">
        <v>83</v>
      </c>
      <c r="BK648" s="242">
        <f>ROUND(I648*H648,2)</f>
        <v>0</v>
      </c>
      <c r="BL648" s="16" t="s">
        <v>197</v>
      </c>
      <c r="BM648" s="241" t="s">
        <v>869</v>
      </c>
    </row>
    <row r="649" spans="2:51" s="13" customFormat="1" ht="12">
      <c r="B649" s="254"/>
      <c r="C649" s="255"/>
      <c r="D649" s="245" t="s">
        <v>199</v>
      </c>
      <c r="E649" s="256" t="s">
        <v>1</v>
      </c>
      <c r="F649" s="257" t="s">
        <v>870</v>
      </c>
      <c r="G649" s="255"/>
      <c r="H649" s="258">
        <v>3.78</v>
      </c>
      <c r="I649" s="259"/>
      <c r="J649" s="255"/>
      <c r="K649" s="255"/>
      <c r="L649" s="260"/>
      <c r="M649" s="261"/>
      <c r="N649" s="262"/>
      <c r="O649" s="262"/>
      <c r="P649" s="262"/>
      <c r="Q649" s="262"/>
      <c r="R649" s="262"/>
      <c r="S649" s="262"/>
      <c r="T649" s="263"/>
      <c r="AT649" s="264" t="s">
        <v>199</v>
      </c>
      <c r="AU649" s="264" t="s">
        <v>207</v>
      </c>
      <c r="AV649" s="13" t="s">
        <v>85</v>
      </c>
      <c r="AW649" s="13" t="s">
        <v>32</v>
      </c>
      <c r="AX649" s="13" t="s">
        <v>76</v>
      </c>
      <c r="AY649" s="264" t="s">
        <v>190</v>
      </c>
    </row>
    <row r="650" spans="2:51" s="13" customFormat="1" ht="12">
      <c r="B650" s="254"/>
      <c r="C650" s="255"/>
      <c r="D650" s="245" t="s">
        <v>199</v>
      </c>
      <c r="E650" s="256" t="s">
        <v>1</v>
      </c>
      <c r="F650" s="257" t="s">
        <v>871</v>
      </c>
      <c r="G650" s="255"/>
      <c r="H650" s="258">
        <v>0.72</v>
      </c>
      <c r="I650" s="259"/>
      <c r="J650" s="255"/>
      <c r="K650" s="255"/>
      <c r="L650" s="260"/>
      <c r="M650" s="261"/>
      <c r="N650" s="262"/>
      <c r="O650" s="262"/>
      <c r="P650" s="262"/>
      <c r="Q650" s="262"/>
      <c r="R650" s="262"/>
      <c r="S650" s="262"/>
      <c r="T650" s="263"/>
      <c r="AT650" s="264" t="s">
        <v>199</v>
      </c>
      <c r="AU650" s="264" t="s">
        <v>207</v>
      </c>
      <c r="AV650" s="13" t="s">
        <v>85</v>
      </c>
      <c r="AW650" s="13" t="s">
        <v>32</v>
      </c>
      <c r="AX650" s="13" t="s">
        <v>76</v>
      </c>
      <c r="AY650" s="264" t="s">
        <v>190</v>
      </c>
    </row>
    <row r="651" spans="2:65" s="1" customFormat="1" ht="24" customHeight="1">
      <c r="B651" s="37"/>
      <c r="C651" s="230" t="s">
        <v>872</v>
      </c>
      <c r="D651" s="230" t="s">
        <v>192</v>
      </c>
      <c r="E651" s="231" t="s">
        <v>873</v>
      </c>
      <c r="F651" s="232" t="s">
        <v>874</v>
      </c>
      <c r="G651" s="233" t="s">
        <v>255</v>
      </c>
      <c r="H651" s="234">
        <v>4.2</v>
      </c>
      <c r="I651" s="235"/>
      <c r="J651" s="236">
        <f>ROUND(I651*H651,2)</f>
        <v>0</v>
      </c>
      <c r="K651" s="232" t="s">
        <v>196</v>
      </c>
      <c r="L651" s="42"/>
      <c r="M651" s="237" t="s">
        <v>1</v>
      </c>
      <c r="N651" s="238" t="s">
        <v>41</v>
      </c>
      <c r="O651" s="85"/>
      <c r="P651" s="239">
        <f>O651*H651</f>
        <v>0</v>
      </c>
      <c r="Q651" s="239">
        <v>0</v>
      </c>
      <c r="R651" s="239">
        <f>Q651*H651</f>
        <v>0</v>
      </c>
      <c r="S651" s="239">
        <v>0.061</v>
      </c>
      <c r="T651" s="240">
        <f>S651*H651</f>
        <v>0.2562</v>
      </c>
      <c r="AR651" s="241" t="s">
        <v>197</v>
      </c>
      <c r="AT651" s="241" t="s">
        <v>192</v>
      </c>
      <c r="AU651" s="241" t="s">
        <v>207</v>
      </c>
      <c r="AY651" s="16" t="s">
        <v>190</v>
      </c>
      <c r="BE651" s="242">
        <f>IF(N651="základní",J651,0)</f>
        <v>0</v>
      </c>
      <c r="BF651" s="242">
        <f>IF(N651="snížená",J651,0)</f>
        <v>0</v>
      </c>
      <c r="BG651" s="242">
        <f>IF(N651="zákl. přenesená",J651,0)</f>
        <v>0</v>
      </c>
      <c r="BH651" s="242">
        <f>IF(N651="sníž. přenesená",J651,0)</f>
        <v>0</v>
      </c>
      <c r="BI651" s="242">
        <f>IF(N651="nulová",J651,0)</f>
        <v>0</v>
      </c>
      <c r="BJ651" s="16" t="s">
        <v>83</v>
      </c>
      <c r="BK651" s="242">
        <f>ROUND(I651*H651,2)</f>
        <v>0</v>
      </c>
      <c r="BL651" s="16" t="s">
        <v>197</v>
      </c>
      <c r="BM651" s="241" t="s">
        <v>875</v>
      </c>
    </row>
    <row r="652" spans="2:51" s="12" customFormat="1" ht="12">
      <c r="B652" s="243"/>
      <c r="C652" s="244"/>
      <c r="D652" s="245" t="s">
        <v>199</v>
      </c>
      <c r="E652" s="246" t="s">
        <v>1</v>
      </c>
      <c r="F652" s="247" t="s">
        <v>876</v>
      </c>
      <c r="G652" s="244"/>
      <c r="H652" s="246" t="s">
        <v>1</v>
      </c>
      <c r="I652" s="248"/>
      <c r="J652" s="244"/>
      <c r="K652" s="244"/>
      <c r="L652" s="249"/>
      <c r="M652" s="250"/>
      <c r="N652" s="251"/>
      <c r="O652" s="251"/>
      <c r="P652" s="251"/>
      <c r="Q652" s="251"/>
      <c r="R652" s="251"/>
      <c r="S652" s="251"/>
      <c r="T652" s="252"/>
      <c r="AT652" s="253" t="s">
        <v>199</v>
      </c>
      <c r="AU652" s="253" t="s">
        <v>207</v>
      </c>
      <c r="AV652" s="12" t="s">
        <v>83</v>
      </c>
      <c r="AW652" s="12" t="s">
        <v>32</v>
      </c>
      <c r="AX652" s="12" t="s">
        <v>76</v>
      </c>
      <c r="AY652" s="253" t="s">
        <v>190</v>
      </c>
    </row>
    <row r="653" spans="2:51" s="13" customFormat="1" ht="12">
      <c r="B653" s="254"/>
      <c r="C653" s="255"/>
      <c r="D653" s="245" t="s">
        <v>199</v>
      </c>
      <c r="E653" s="256" t="s">
        <v>1</v>
      </c>
      <c r="F653" s="257" t="s">
        <v>877</v>
      </c>
      <c r="G653" s="255"/>
      <c r="H653" s="258">
        <v>4.2</v>
      </c>
      <c r="I653" s="259"/>
      <c r="J653" s="255"/>
      <c r="K653" s="255"/>
      <c r="L653" s="260"/>
      <c r="M653" s="261"/>
      <c r="N653" s="262"/>
      <c r="O653" s="262"/>
      <c r="P653" s="262"/>
      <c r="Q653" s="262"/>
      <c r="R653" s="262"/>
      <c r="S653" s="262"/>
      <c r="T653" s="263"/>
      <c r="AT653" s="264" t="s">
        <v>199</v>
      </c>
      <c r="AU653" s="264" t="s">
        <v>207</v>
      </c>
      <c r="AV653" s="13" t="s">
        <v>85</v>
      </c>
      <c r="AW653" s="13" t="s">
        <v>32</v>
      </c>
      <c r="AX653" s="13" t="s">
        <v>83</v>
      </c>
      <c r="AY653" s="264" t="s">
        <v>190</v>
      </c>
    </row>
    <row r="654" spans="2:65" s="1" customFormat="1" ht="24" customHeight="1">
      <c r="B654" s="37"/>
      <c r="C654" s="230" t="s">
        <v>878</v>
      </c>
      <c r="D654" s="230" t="s">
        <v>192</v>
      </c>
      <c r="E654" s="231" t="s">
        <v>879</v>
      </c>
      <c r="F654" s="232" t="s">
        <v>880</v>
      </c>
      <c r="G654" s="233" t="s">
        <v>881</v>
      </c>
      <c r="H654" s="234">
        <v>1600</v>
      </c>
      <c r="I654" s="235"/>
      <c r="J654" s="236">
        <f>ROUND(I654*H654,2)</f>
        <v>0</v>
      </c>
      <c r="K654" s="232" t="s">
        <v>196</v>
      </c>
      <c r="L654" s="42"/>
      <c r="M654" s="237" t="s">
        <v>1</v>
      </c>
      <c r="N654" s="238" t="s">
        <v>41</v>
      </c>
      <c r="O654" s="85"/>
      <c r="P654" s="239">
        <f>O654*H654</f>
        <v>0</v>
      </c>
      <c r="Q654" s="239">
        <v>0</v>
      </c>
      <c r="R654" s="239">
        <f>Q654*H654</f>
        <v>0</v>
      </c>
      <c r="S654" s="239">
        <v>0.001</v>
      </c>
      <c r="T654" s="240">
        <f>S654*H654</f>
        <v>1.6</v>
      </c>
      <c r="AR654" s="241" t="s">
        <v>197</v>
      </c>
      <c r="AT654" s="241" t="s">
        <v>192</v>
      </c>
      <c r="AU654" s="241" t="s">
        <v>207</v>
      </c>
      <c r="AY654" s="16" t="s">
        <v>190</v>
      </c>
      <c r="BE654" s="242">
        <f>IF(N654="základní",J654,0)</f>
        <v>0</v>
      </c>
      <c r="BF654" s="242">
        <f>IF(N654="snížená",J654,0)</f>
        <v>0</v>
      </c>
      <c r="BG654" s="242">
        <f>IF(N654="zákl. přenesená",J654,0)</f>
        <v>0</v>
      </c>
      <c r="BH654" s="242">
        <f>IF(N654="sníž. přenesená",J654,0)</f>
        <v>0</v>
      </c>
      <c r="BI654" s="242">
        <f>IF(N654="nulová",J654,0)</f>
        <v>0</v>
      </c>
      <c r="BJ654" s="16" t="s">
        <v>83</v>
      </c>
      <c r="BK654" s="242">
        <f>ROUND(I654*H654,2)</f>
        <v>0</v>
      </c>
      <c r="BL654" s="16" t="s">
        <v>197</v>
      </c>
      <c r="BM654" s="241" t="s">
        <v>882</v>
      </c>
    </row>
    <row r="655" spans="2:51" s="12" customFormat="1" ht="12">
      <c r="B655" s="243"/>
      <c r="C655" s="244"/>
      <c r="D655" s="245" t="s">
        <v>199</v>
      </c>
      <c r="E655" s="246" t="s">
        <v>1</v>
      </c>
      <c r="F655" s="247" t="s">
        <v>825</v>
      </c>
      <c r="G655" s="244"/>
      <c r="H655" s="246" t="s">
        <v>1</v>
      </c>
      <c r="I655" s="248"/>
      <c r="J655" s="244"/>
      <c r="K655" s="244"/>
      <c r="L655" s="249"/>
      <c r="M655" s="250"/>
      <c r="N655" s="251"/>
      <c r="O655" s="251"/>
      <c r="P655" s="251"/>
      <c r="Q655" s="251"/>
      <c r="R655" s="251"/>
      <c r="S655" s="251"/>
      <c r="T655" s="252"/>
      <c r="AT655" s="253" t="s">
        <v>199</v>
      </c>
      <c r="AU655" s="253" t="s">
        <v>207</v>
      </c>
      <c r="AV655" s="12" t="s">
        <v>83</v>
      </c>
      <c r="AW655" s="12" t="s">
        <v>32</v>
      </c>
      <c r="AX655" s="12" t="s">
        <v>76</v>
      </c>
      <c r="AY655" s="253" t="s">
        <v>190</v>
      </c>
    </row>
    <row r="656" spans="2:51" s="13" customFormat="1" ht="12">
      <c r="B656" s="254"/>
      <c r="C656" s="255"/>
      <c r="D656" s="245" t="s">
        <v>199</v>
      </c>
      <c r="E656" s="256" t="s">
        <v>1</v>
      </c>
      <c r="F656" s="257" t="s">
        <v>883</v>
      </c>
      <c r="G656" s="255"/>
      <c r="H656" s="258">
        <v>600</v>
      </c>
      <c r="I656" s="259"/>
      <c r="J656" s="255"/>
      <c r="K656" s="255"/>
      <c r="L656" s="260"/>
      <c r="M656" s="261"/>
      <c r="N656" s="262"/>
      <c r="O656" s="262"/>
      <c r="P656" s="262"/>
      <c r="Q656" s="262"/>
      <c r="R656" s="262"/>
      <c r="S656" s="262"/>
      <c r="T656" s="263"/>
      <c r="AT656" s="264" t="s">
        <v>199</v>
      </c>
      <c r="AU656" s="264" t="s">
        <v>207</v>
      </c>
      <c r="AV656" s="13" t="s">
        <v>85</v>
      </c>
      <c r="AW656" s="13" t="s">
        <v>32</v>
      </c>
      <c r="AX656" s="13" t="s">
        <v>76</v>
      </c>
      <c r="AY656" s="264" t="s">
        <v>190</v>
      </c>
    </row>
    <row r="657" spans="2:51" s="12" customFormat="1" ht="12">
      <c r="B657" s="243"/>
      <c r="C657" s="244"/>
      <c r="D657" s="245" t="s">
        <v>199</v>
      </c>
      <c r="E657" s="246" t="s">
        <v>1</v>
      </c>
      <c r="F657" s="247" t="s">
        <v>884</v>
      </c>
      <c r="G657" s="244"/>
      <c r="H657" s="246" t="s">
        <v>1</v>
      </c>
      <c r="I657" s="248"/>
      <c r="J657" s="244"/>
      <c r="K657" s="244"/>
      <c r="L657" s="249"/>
      <c r="M657" s="250"/>
      <c r="N657" s="251"/>
      <c r="O657" s="251"/>
      <c r="P657" s="251"/>
      <c r="Q657" s="251"/>
      <c r="R657" s="251"/>
      <c r="S657" s="251"/>
      <c r="T657" s="252"/>
      <c r="AT657" s="253" t="s">
        <v>199</v>
      </c>
      <c r="AU657" s="253" t="s">
        <v>207</v>
      </c>
      <c r="AV657" s="12" t="s">
        <v>83</v>
      </c>
      <c r="AW657" s="12" t="s">
        <v>32</v>
      </c>
      <c r="AX657" s="12" t="s">
        <v>76</v>
      </c>
      <c r="AY657" s="253" t="s">
        <v>190</v>
      </c>
    </row>
    <row r="658" spans="2:51" s="13" customFormat="1" ht="12">
      <c r="B658" s="254"/>
      <c r="C658" s="255"/>
      <c r="D658" s="245" t="s">
        <v>199</v>
      </c>
      <c r="E658" s="256" t="s">
        <v>1</v>
      </c>
      <c r="F658" s="257" t="s">
        <v>885</v>
      </c>
      <c r="G658" s="255"/>
      <c r="H658" s="258">
        <v>300</v>
      </c>
      <c r="I658" s="259"/>
      <c r="J658" s="255"/>
      <c r="K658" s="255"/>
      <c r="L658" s="260"/>
      <c r="M658" s="261"/>
      <c r="N658" s="262"/>
      <c r="O658" s="262"/>
      <c r="P658" s="262"/>
      <c r="Q658" s="262"/>
      <c r="R658" s="262"/>
      <c r="S658" s="262"/>
      <c r="T658" s="263"/>
      <c r="AT658" s="264" t="s">
        <v>199</v>
      </c>
      <c r="AU658" s="264" t="s">
        <v>207</v>
      </c>
      <c r="AV658" s="13" t="s">
        <v>85</v>
      </c>
      <c r="AW658" s="13" t="s">
        <v>32</v>
      </c>
      <c r="AX658" s="13" t="s">
        <v>76</v>
      </c>
      <c r="AY658" s="264" t="s">
        <v>190</v>
      </c>
    </row>
    <row r="659" spans="2:51" s="12" customFormat="1" ht="12">
      <c r="B659" s="243"/>
      <c r="C659" s="244"/>
      <c r="D659" s="245" t="s">
        <v>199</v>
      </c>
      <c r="E659" s="246" t="s">
        <v>1</v>
      </c>
      <c r="F659" s="247" t="s">
        <v>886</v>
      </c>
      <c r="G659" s="244"/>
      <c r="H659" s="246" t="s">
        <v>1</v>
      </c>
      <c r="I659" s="248"/>
      <c r="J659" s="244"/>
      <c r="K659" s="244"/>
      <c r="L659" s="249"/>
      <c r="M659" s="250"/>
      <c r="N659" s="251"/>
      <c r="O659" s="251"/>
      <c r="P659" s="251"/>
      <c r="Q659" s="251"/>
      <c r="R659" s="251"/>
      <c r="S659" s="251"/>
      <c r="T659" s="252"/>
      <c r="AT659" s="253" t="s">
        <v>199</v>
      </c>
      <c r="AU659" s="253" t="s">
        <v>207</v>
      </c>
      <c r="AV659" s="12" t="s">
        <v>83</v>
      </c>
      <c r="AW659" s="12" t="s">
        <v>32</v>
      </c>
      <c r="AX659" s="12" t="s">
        <v>76</v>
      </c>
      <c r="AY659" s="253" t="s">
        <v>190</v>
      </c>
    </row>
    <row r="660" spans="2:51" s="13" customFormat="1" ht="12">
      <c r="B660" s="254"/>
      <c r="C660" s="255"/>
      <c r="D660" s="245" t="s">
        <v>199</v>
      </c>
      <c r="E660" s="256" t="s">
        <v>1</v>
      </c>
      <c r="F660" s="257" t="s">
        <v>885</v>
      </c>
      <c r="G660" s="255"/>
      <c r="H660" s="258">
        <v>300</v>
      </c>
      <c r="I660" s="259"/>
      <c r="J660" s="255"/>
      <c r="K660" s="255"/>
      <c r="L660" s="260"/>
      <c r="M660" s="261"/>
      <c r="N660" s="262"/>
      <c r="O660" s="262"/>
      <c r="P660" s="262"/>
      <c r="Q660" s="262"/>
      <c r="R660" s="262"/>
      <c r="S660" s="262"/>
      <c r="T660" s="263"/>
      <c r="AT660" s="264" t="s">
        <v>199</v>
      </c>
      <c r="AU660" s="264" t="s">
        <v>207</v>
      </c>
      <c r="AV660" s="13" t="s">
        <v>85</v>
      </c>
      <c r="AW660" s="13" t="s">
        <v>32</v>
      </c>
      <c r="AX660" s="13" t="s">
        <v>76</v>
      </c>
      <c r="AY660" s="264" t="s">
        <v>190</v>
      </c>
    </row>
    <row r="661" spans="2:51" s="12" customFormat="1" ht="12">
      <c r="B661" s="243"/>
      <c r="C661" s="244"/>
      <c r="D661" s="245" t="s">
        <v>199</v>
      </c>
      <c r="E661" s="246" t="s">
        <v>1</v>
      </c>
      <c r="F661" s="247" t="s">
        <v>887</v>
      </c>
      <c r="G661" s="244"/>
      <c r="H661" s="246" t="s">
        <v>1</v>
      </c>
      <c r="I661" s="248"/>
      <c r="J661" s="244"/>
      <c r="K661" s="244"/>
      <c r="L661" s="249"/>
      <c r="M661" s="250"/>
      <c r="N661" s="251"/>
      <c r="O661" s="251"/>
      <c r="P661" s="251"/>
      <c r="Q661" s="251"/>
      <c r="R661" s="251"/>
      <c r="S661" s="251"/>
      <c r="T661" s="252"/>
      <c r="AT661" s="253" t="s">
        <v>199</v>
      </c>
      <c r="AU661" s="253" t="s">
        <v>207</v>
      </c>
      <c r="AV661" s="12" t="s">
        <v>83</v>
      </c>
      <c r="AW661" s="12" t="s">
        <v>32</v>
      </c>
      <c r="AX661" s="12" t="s">
        <v>76</v>
      </c>
      <c r="AY661" s="253" t="s">
        <v>190</v>
      </c>
    </row>
    <row r="662" spans="2:51" s="13" customFormat="1" ht="12">
      <c r="B662" s="254"/>
      <c r="C662" s="255"/>
      <c r="D662" s="245" t="s">
        <v>199</v>
      </c>
      <c r="E662" s="256" t="s">
        <v>1</v>
      </c>
      <c r="F662" s="257" t="s">
        <v>888</v>
      </c>
      <c r="G662" s="255"/>
      <c r="H662" s="258">
        <v>100</v>
      </c>
      <c r="I662" s="259"/>
      <c r="J662" s="255"/>
      <c r="K662" s="255"/>
      <c r="L662" s="260"/>
      <c r="M662" s="261"/>
      <c r="N662" s="262"/>
      <c r="O662" s="262"/>
      <c r="P662" s="262"/>
      <c r="Q662" s="262"/>
      <c r="R662" s="262"/>
      <c r="S662" s="262"/>
      <c r="T662" s="263"/>
      <c r="AT662" s="264" t="s">
        <v>199</v>
      </c>
      <c r="AU662" s="264" t="s">
        <v>207</v>
      </c>
      <c r="AV662" s="13" t="s">
        <v>85</v>
      </c>
      <c r="AW662" s="13" t="s">
        <v>32</v>
      </c>
      <c r="AX662" s="13" t="s">
        <v>76</v>
      </c>
      <c r="AY662" s="264" t="s">
        <v>190</v>
      </c>
    </row>
    <row r="663" spans="2:51" s="12" customFormat="1" ht="12">
      <c r="B663" s="243"/>
      <c r="C663" s="244"/>
      <c r="D663" s="245" t="s">
        <v>199</v>
      </c>
      <c r="E663" s="246" t="s">
        <v>1</v>
      </c>
      <c r="F663" s="247" t="s">
        <v>889</v>
      </c>
      <c r="G663" s="244"/>
      <c r="H663" s="246" t="s">
        <v>1</v>
      </c>
      <c r="I663" s="248"/>
      <c r="J663" s="244"/>
      <c r="K663" s="244"/>
      <c r="L663" s="249"/>
      <c r="M663" s="250"/>
      <c r="N663" s="251"/>
      <c r="O663" s="251"/>
      <c r="P663" s="251"/>
      <c r="Q663" s="251"/>
      <c r="R663" s="251"/>
      <c r="S663" s="251"/>
      <c r="T663" s="252"/>
      <c r="AT663" s="253" t="s">
        <v>199</v>
      </c>
      <c r="AU663" s="253" t="s">
        <v>207</v>
      </c>
      <c r="AV663" s="12" t="s">
        <v>83</v>
      </c>
      <c r="AW663" s="12" t="s">
        <v>32</v>
      </c>
      <c r="AX663" s="12" t="s">
        <v>76</v>
      </c>
      <c r="AY663" s="253" t="s">
        <v>190</v>
      </c>
    </row>
    <row r="664" spans="2:51" s="13" customFormat="1" ht="12">
      <c r="B664" s="254"/>
      <c r="C664" s="255"/>
      <c r="D664" s="245" t="s">
        <v>199</v>
      </c>
      <c r="E664" s="256" t="s">
        <v>1</v>
      </c>
      <c r="F664" s="257" t="s">
        <v>890</v>
      </c>
      <c r="G664" s="255"/>
      <c r="H664" s="258">
        <v>100</v>
      </c>
      <c r="I664" s="259"/>
      <c r="J664" s="255"/>
      <c r="K664" s="255"/>
      <c r="L664" s="260"/>
      <c r="M664" s="261"/>
      <c r="N664" s="262"/>
      <c r="O664" s="262"/>
      <c r="P664" s="262"/>
      <c r="Q664" s="262"/>
      <c r="R664" s="262"/>
      <c r="S664" s="262"/>
      <c r="T664" s="263"/>
      <c r="AT664" s="264" t="s">
        <v>199</v>
      </c>
      <c r="AU664" s="264" t="s">
        <v>207</v>
      </c>
      <c r="AV664" s="13" t="s">
        <v>85</v>
      </c>
      <c r="AW664" s="13" t="s">
        <v>32</v>
      </c>
      <c r="AX664" s="13" t="s">
        <v>76</v>
      </c>
      <c r="AY664" s="264" t="s">
        <v>190</v>
      </c>
    </row>
    <row r="665" spans="2:51" s="12" customFormat="1" ht="12">
      <c r="B665" s="243"/>
      <c r="C665" s="244"/>
      <c r="D665" s="245" t="s">
        <v>199</v>
      </c>
      <c r="E665" s="246" t="s">
        <v>1</v>
      </c>
      <c r="F665" s="247" t="s">
        <v>891</v>
      </c>
      <c r="G665" s="244"/>
      <c r="H665" s="246" t="s">
        <v>1</v>
      </c>
      <c r="I665" s="248"/>
      <c r="J665" s="244"/>
      <c r="K665" s="244"/>
      <c r="L665" s="249"/>
      <c r="M665" s="250"/>
      <c r="N665" s="251"/>
      <c r="O665" s="251"/>
      <c r="P665" s="251"/>
      <c r="Q665" s="251"/>
      <c r="R665" s="251"/>
      <c r="S665" s="251"/>
      <c r="T665" s="252"/>
      <c r="AT665" s="253" t="s">
        <v>199</v>
      </c>
      <c r="AU665" s="253" t="s">
        <v>207</v>
      </c>
      <c r="AV665" s="12" t="s">
        <v>83</v>
      </c>
      <c r="AW665" s="12" t="s">
        <v>32</v>
      </c>
      <c r="AX665" s="12" t="s">
        <v>76</v>
      </c>
      <c r="AY665" s="253" t="s">
        <v>190</v>
      </c>
    </row>
    <row r="666" spans="2:51" s="13" customFormat="1" ht="12">
      <c r="B666" s="254"/>
      <c r="C666" s="255"/>
      <c r="D666" s="245" t="s">
        <v>199</v>
      </c>
      <c r="E666" s="256" t="s">
        <v>1</v>
      </c>
      <c r="F666" s="257" t="s">
        <v>888</v>
      </c>
      <c r="G666" s="255"/>
      <c r="H666" s="258">
        <v>100</v>
      </c>
      <c r="I666" s="259"/>
      <c r="J666" s="255"/>
      <c r="K666" s="255"/>
      <c r="L666" s="260"/>
      <c r="M666" s="261"/>
      <c r="N666" s="262"/>
      <c r="O666" s="262"/>
      <c r="P666" s="262"/>
      <c r="Q666" s="262"/>
      <c r="R666" s="262"/>
      <c r="S666" s="262"/>
      <c r="T666" s="263"/>
      <c r="AT666" s="264" t="s">
        <v>199</v>
      </c>
      <c r="AU666" s="264" t="s">
        <v>207</v>
      </c>
      <c r="AV666" s="13" t="s">
        <v>85</v>
      </c>
      <c r="AW666" s="13" t="s">
        <v>32</v>
      </c>
      <c r="AX666" s="13" t="s">
        <v>76</v>
      </c>
      <c r="AY666" s="264" t="s">
        <v>190</v>
      </c>
    </row>
    <row r="667" spans="2:51" s="12" customFormat="1" ht="12">
      <c r="B667" s="243"/>
      <c r="C667" s="244"/>
      <c r="D667" s="245" t="s">
        <v>199</v>
      </c>
      <c r="E667" s="246" t="s">
        <v>1</v>
      </c>
      <c r="F667" s="247" t="s">
        <v>892</v>
      </c>
      <c r="G667" s="244"/>
      <c r="H667" s="246" t="s">
        <v>1</v>
      </c>
      <c r="I667" s="248"/>
      <c r="J667" s="244"/>
      <c r="K667" s="244"/>
      <c r="L667" s="249"/>
      <c r="M667" s="250"/>
      <c r="N667" s="251"/>
      <c r="O667" s="251"/>
      <c r="P667" s="251"/>
      <c r="Q667" s="251"/>
      <c r="R667" s="251"/>
      <c r="S667" s="251"/>
      <c r="T667" s="252"/>
      <c r="AT667" s="253" t="s">
        <v>199</v>
      </c>
      <c r="AU667" s="253" t="s">
        <v>207</v>
      </c>
      <c r="AV667" s="12" t="s">
        <v>83</v>
      </c>
      <c r="AW667" s="12" t="s">
        <v>32</v>
      </c>
      <c r="AX667" s="12" t="s">
        <v>76</v>
      </c>
      <c r="AY667" s="253" t="s">
        <v>190</v>
      </c>
    </row>
    <row r="668" spans="2:51" s="13" customFormat="1" ht="12">
      <c r="B668" s="254"/>
      <c r="C668" s="255"/>
      <c r="D668" s="245" t="s">
        <v>199</v>
      </c>
      <c r="E668" s="256" t="s">
        <v>1</v>
      </c>
      <c r="F668" s="257" t="s">
        <v>888</v>
      </c>
      <c r="G668" s="255"/>
      <c r="H668" s="258">
        <v>100</v>
      </c>
      <c r="I668" s="259"/>
      <c r="J668" s="255"/>
      <c r="K668" s="255"/>
      <c r="L668" s="260"/>
      <c r="M668" s="261"/>
      <c r="N668" s="262"/>
      <c r="O668" s="262"/>
      <c r="P668" s="262"/>
      <c r="Q668" s="262"/>
      <c r="R668" s="262"/>
      <c r="S668" s="262"/>
      <c r="T668" s="263"/>
      <c r="AT668" s="264" t="s">
        <v>199</v>
      </c>
      <c r="AU668" s="264" t="s">
        <v>207</v>
      </c>
      <c r="AV668" s="13" t="s">
        <v>85</v>
      </c>
      <c r="AW668" s="13" t="s">
        <v>32</v>
      </c>
      <c r="AX668" s="13" t="s">
        <v>76</v>
      </c>
      <c r="AY668" s="264" t="s">
        <v>190</v>
      </c>
    </row>
    <row r="669" spans="2:65" s="1" customFormat="1" ht="24" customHeight="1">
      <c r="B669" s="37"/>
      <c r="C669" s="230" t="s">
        <v>893</v>
      </c>
      <c r="D669" s="230" t="s">
        <v>192</v>
      </c>
      <c r="E669" s="231" t="s">
        <v>894</v>
      </c>
      <c r="F669" s="232" t="s">
        <v>895</v>
      </c>
      <c r="G669" s="233" t="s">
        <v>881</v>
      </c>
      <c r="H669" s="234">
        <v>1874.6</v>
      </c>
      <c r="I669" s="235"/>
      <c r="J669" s="236">
        <f>ROUND(I669*H669,2)</f>
        <v>0</v>
      </c>
      <c r="K669" s="232" t="s">
        <v>196</v>
      </c>
      <c r="L669" s="42"/>
      <c r="M669" s="237" t="s">
        <v>1</v>
      </c>
      <c r="N669" s="238" t="s">
        <v>41</v>
      </c>
      <c r="O669" s="85"/>
      <c r="P669" s="239">
        <f>O669*H669</f>
        <v>0</v>
      </c>
      <c r="Q669" s="239">
        <v>0</v>
      </c>
      <c r="R669" s="239">
        <f>Q669*H669</f>
        <v>0</v>
      </c>
      <c r="S669" s="239">
        <v>0.001</v>
      </c>
      <c r="T669" s="240">
        <f>S669*H669</f>
        <v>1.8746</v>
      </c>
      <c r="AR669" s="241" t="s">
        <v>197</v>
      </c>
      <c r="AT669" s="241" t="s">
        <v>192</v>
      </c>
      <c r="AU669" s="241" t="s">
        <v>207</v>
      </c>
      <c r="AY669" s="16" t="s">
        <v>190</v>
      </c>
      <c r="BE669" s="242">
        <f>IF(N669="základní",J669,0)</f>
        <v>0</v>
      </c>
      <c r="BF669" s="242">
        <f>IF(N669="snížená",J669,0)</f>
        <v>0</v>
      </c>
      <c r="BG669" s="242">
        <f>IF(N669="zákl. přenesená",J669,0)</f>
        <v>0</v>
      </c>
      <c r="BH669" s="242">
        <f>IF(N669="sníž. přenesená",J669,0)</f>
        <v>0</v>
      </c>
      <c r="BI669" s="242">
        <f>IF(N669="nulová",J669,0)</f>
        <v>0</v>
      </c>
      <c r="BJ669" s="16" t="s">
        <v>83</v>
      </c>
      <c r="BK669" s="242">
        <f>ROUND(I669*H669,2)</f>
        <v>0</v>
      </c>
      <c r="BL669" s="16" t="s">
        <v>197</v>
      </c>
      <c r="BM669" s="241" t="s">
        <v>896</v>
      </c>
    </row>
    <row r="670" spans="2:51" s="12" customFormat="1" ht="12">
      <c r="B670" s="243"/>
      <c r="C670" s="244"/>
      <c r="D670" s="245" t="s">
        <v>199</v>
      </c>
      <c r="E670" s="246" t="s">
        <v>1</v>
      </c>
      <c r="F670" s="247" t="s">
        <v>897</v>
      </c>
      <c r="G670" s="244"/>
      <c r="H670" s="246" t="s">
        <v>1</v>
      </c>
      <c r="I670" s="248"/>
      <c r="J670" s="244"/>
      <c r="K670" s="244"/>
      <c r="L670" s="249"/>
      <c r="M670" s="250"/>
      <c r="N670" s="251"/>
      <c r="O670" s="251"/>
      <c r="P670" s="251"/>
      <c r="Q670" s="251"/>
      <c r="R670" s="251"/>
      <c r="S670" s="251"/>
      <c r="T670" s="252"/>
      <c r="AT670" s="253" t="s">
        <v>199</v>
      </c>
      <c r="AU670" s="253" t="s">
        <v>207</v>
      </c>
      <c r="AV670" s="12" t="s">
        <v>83</v>
      </c>
      <c r="AW670" s="12" t="s">
        <v>32</v>
      </c>
      <c r="AX670" s="12" t="s">
        <v>76</v>
      </c>
      <c r="AY670" s="253" t="s">
        <v>190</v>
      </c>
    </row>
    <row r="671" spans="2:51" s="13" customFormat="1" ht="12">
      <c r="B671" s="254"/>
      <c r="C671" s="255"/>
      <c r="D671" s="245" t="s">
        <v>199</v>
      </c>
      <c r="E671" s="256" t="s">
        <v>1</v>
      </c>
      <c r="F671" s="257" t="s">
        <v>898</v>
      </c>
      <c r="G671" s="255"/>
      <c r="H671" s="258">
        <v>586.3</v>
      </c>
      <c r="I671" s="259"/>
      <c r="J671" s="255"/>
      <c r="K671" s="255"/>
      <c r="L671" s="260"/>
      <c r="M671" s="261"/>
      <c r="N671" s="262"/>
      <c r="O671" s="262"/>
      <c r="P671" s="262"/>
      <c r="Q671" s="262"/>
      <c r="R671" s="262"/>
      <c r="S671" s="262"/>
      <c r="T671" s="263"/>
      <c r="AT671" s="264" t="s">
        <v>199</v>
      </c>
      <c r="AU671" s="264" t="s">
        <v>207</v>
      </c>
      <c r="AV671" s="13" t="s">
        <v>85</v>
      </c>
      <c r="AW671" s="13" t="s">
        <v>32</v>
      </c>
      <c r="AX671" s="13" t="s">
        <v>76</v>
      </c>
      <c r="AY671" s="264" t="s">
        <v>190</v>
      </c>
    </row>
    <row r="672" spans="2:51" s="13" customFormat="1" ht="12">
      <c r="B672" s="254"/>
      <c r="C672" s="255"/>
      <c r="D672" s="245" t="s">
        <v>199</v>
      </c>
      <c r="E672" s="256" t="s">
        <v>1</v>
      </c>
      <c r="F672" s="257" t="s">
        <v>899</v>
      </c>
      <c r="G672" s="255"/>
      <c r="H672" s="258">
        <v>1288.3</v>
      </c>
      <c r="I672" s="259"/>
      <c r="J672" s="255"/>
      <c r="K672" s="255"/>
      <c r="L672" s="260"/>
      <c r="M672" s="261"/>
      <c r="N672" s="262"/>
      <c r="O672" s="262"/>
      <c r="P672" s="262"/>
      <c r="Q672" s="262"/>
      <c r="R672" s="262"/>
      <c r="S672" s="262"/>
      <c r="T672" s="263"/>
      <c r="AT672" s="264" t="s">
        <v>199</v>
      </c>
      <c r="AU672" s="264" t="s">
        <v>207</v>
      </c>
      <c r="AV672" s="13" t="s">
        <v>85</v>
      </c>
      <c r="AW672" s="13" t="s">
        <v>32</v>
      </c>
      <c r="AX672" s="13" t="s">
        <v>76</v>
      </c>
      <c r="AY672" s="264" t="s">
        <v>190</v>
      </c>
    </row>
    <row r="673" spans="2:65" s="1" customFormat="1" ht="16.5" customHeight="1">
      <c r="B673" s="37"/>
      <c r="C673" s="230" t="s">
        <v>900</v>
      </c>
      <c r="D673" s="230" t="s">
        <v>192</v>
      </c>
      <c r="E673" s="231" t="s">
        <v>901</v>
      </c>
      <c r="F673" s="232" t="s">
        <v>902</v>
      </c>
      <c r="G673" s="233" t="s">
        <v>398</v>
      </c>
      <c r="H673" s="234">
        <v>9</v>
      </c>
      <c r="I673" s="235"/>
      <c r="J673" s="236">
        <f>ROUND(I673*H673,2)</f>
        <v>0</v>
      </c>
      <c r="K673" s="232" t="s">
        <v>445</v>
      </c>
      <c r="L673" s="42"/>
      <c r="M673" s="237" t="s">
        <v>1</v>
      </c>
      <c r="N673" s="238" t="s">
        <v>41</v>
      </c>
      <c r="O673" s="85"/>
      <c r="P673" s="239">
        <f>O673*H673</f>
        <v>0</v>
      </c>
      <c r="Q673" s="239">
        <v>0</v>
      </c>
      <c r="R673" s="239">
        <f>Q673*H673</f>
        <v>0</v>
      </c>
      <c r="S673" s="239">
        <v>0.03</v>
      </c>
      <c r="T673" s="240">
        <f>S673*H673</f>
        <v>0.27</v>
      </c>
      <c r="AR673" s="241" t="s">
        <v>197</v>
      </c>
      <c r="AT673" s="241" t="s">
        <v>192</v>
      </c>
      <c r="AU673" s="241" t="s">
        <v>207</v>
      </c>
      <c r="AY673" s="16" t="s">
        <v>190</v>
      </c>
      <c r="BE673" s="242">
        <f>IF(N673="základní",J673,0)</f>
        <v>0</v>
      </c>
      <c r="BF673" s="242">
        <f>IF(N673="snížená",J673,0)</f>
        <v>0</v>
      </c>
      <c r="BG673" s="242">
        <f>IF(N673="zákl. přenesená",J673,0)</f>
        <v>0</v>
      </c>
      <c r="BH673" s="242">
        <f>IF(N673="sníž. přenesená",J673,0)</f>
        <v>0</v>
      </c>
      <c r="BI673" s="242">
        <f>IF(N673="nulová",J673,0)</f>
        <v>0</v>
      </c>
      <c r="BJ673" s="16" t="s">
        <v>83</v>
      </c>
      <c r="BK673" s="242">
        <f>ROUND(I673*H673,2)</f>
        <v>0</v>
      </c>
      <c r="BL673" s="16" t="s">
        <v>197</v>
      </c>
      <c r="BM673" s="241" t="s">
        <v>903</v>
      </c>
    </row>
    <row r="674" spans="2:51" s="12" customFormat="1" ht="12">
      <c r="B674" s="243"/>
      <c r="C674" s="244"/>
      <c r="D674" s="245" t="s">
        <v>199</v>
      </c>
      <c r="E674" s="246" t="s">
        <v>1</v>
      </c>
      <c r="F674" s="247" t="s">
        <v>904</v>
      </c>
      <c r="G674" s="244"/>
      <c r="H674" s="246" t="s">
        <v>1</v>
      </c>
      <c r="I674" s="248"/>
      <c r="J674" s="244"/>
      <c r="K674" s="244"/>
      <c r="L674" s="249"/>
      <c r="M674" s="250"/>
      <c r="N674" s="251"/>
      <c r="O674" s="251"/>
      <c r="P674" s="251"/>
      <c r="Q674" s="251"/>
      <c r="R674" s="251"/>
      <c r="S674" s="251"/>
      <c r="T674" s="252"/>
      <c r="AT674" s="253" t="s">
        <v>199</v>
      </c>
      <c r="AU674" s="253" t="s">
        <v>207</v>
      </c>
      <c r="AV674" s="12" t="s">
        <v>83</v>
      </c>
      <c r="AW674" s="12" t="s">
        <v>32</v>
      </c>
      <c r="AX674" s="12" t="s">
        <v>76</v>
      </c>
      <c r="AY674" s="253" t="s">
        <v>190</v>
      </c>
    </row>
    <row r="675" spans="2:51" s="13" customFormat="1" ht="12">
      <c r="B675" s="254"/>
      <c r="C675" s="255"/>
      <c r="D675" s="245" t="s">
        <v>199</v>
      </c>
      <c r="E675" s="256" t="s">
        <v>1</v>
      </c>
      <c r="F675" s="257" t="s">
        <v>905</v>
      </c>
      <c r="G675" s="255"/>
      <c r="H675" s="258">
        <v>9</v>
      </c>
      <c r="I675" s="259"/>
      <c r="J675" s="255"/>
      <c r="K675" s="255"/>
      <c r="L675" s="260"/>
      <c r="M675" s="261"/>
      <c r="N675" s="262"/>
      <c r="O675" s="262"/>
      <c r="P675" s="262"/>
      <c r="Q675" s="262"/>
      <c r="R675" s="262"/>
      <c r="S675" s="262"/>
      <c r="T675" s="263"/>
      <c r="AT675" s="264" t="s">
        <v>199</v>
      </c>
      <c r="AU675" s="264" t="s">
        <v>207</v>
      </c>
      <c r="AV675" s="13" t="s">
        <v>85</v>
      </c>
      <c r="AW675" s="13" t="s">
        <v>32</v>
      </c>
      <c r="AX675" s="13" t="s">
        <v>83</v>
      </c>
      <c r="AY675" s="264" t="s">
        <v>190</v>
      </c>
    </row>
    <row r="676" spans="2:65" s="1" customFormat="1" ht="24" customHeight="1">
      <c r="B676" s="37"/>
      <c r="C676" s="230" t="s">
        <v>906</v>
      </c>
      <c r="D676" s="230" t="s">
        <v>192</v>
      </c>
      <c r="E676" s="231" t="s">
        <v>907</v>
      </c>
      <c r="F676" s="232" t="s">
        <v>908</v>
      </c>
      <c r="G676" s="233" t="s">
        <v>255</v>
      </c>
      <c r="H676" s="234">
        <v>174.12</v>
      </c>
      <c r="I676" s="235"/>
      <c r="J676" s="236">
        <f>ROUND(I676*H676,2)</f>
        <v>0</v>
      </c>
      <c r="K676" s="232" t="s">
        <v>445</v>
      </c>
      <c r="L676" s="42"/>
      <c r="M676" s="237" t="s">
        <v>1</v>
      </c>
      <c r="N676" s="238" t="s">
        <v>41</v>
      </c>
      <c r="O676" s="85"/>
      <c r="P676" s="239">
        <f>O676*H676</f>
        <v>0</v>
      </c>
      <c r="Q676" s="239">
        <v>0</v>
      </c>
      <c r="R676" s="239">
        <f>Q676*H676</f>
        <v>0</v>
      </c>
      <c r="S676" s="239">
        <v>0.033</v>
      </c>
      <c r="T676" s="240">
        <f>S676*H676</f>
        <v>5.74596</v>
      </c>
      <c r="AR676" s="241" t="s">
        <v>197</v>
      </c>
      <c r="AT676" s="241" t="s">
        <v>192</v>
      </c>
      <c r="AU676" s="241" t="s">
        <v>207</v>
      </c>
      <c r="AY676" s="16" t="s">
        <v>190</v>
      </c>
      <c r="BE676" s="242">
        <f>IF(N676="základní",J676,0)</f>
        <v>0</v>
      </c>
      <c r="BF676" s="242">
        <f>IF(N676="snížená",J676,0)</f>
        <v>0</v>
      </c>
      <c r="BG676" s="242">
        <f>IF(N676="zákl. přenesená",J676,0)</f>
        <v>0</v>
      </c>
      <c r="BH676" s="242">
        <f>IF(N676="sníž. přenesená",J676,0)</f>
        <v>0</v>
      </c>
      <c r="BI676" s="242">
        <f>IF(N676="nulová",J676,0)</f>
        <v>0</v>
      </c>
      <c r="BJ676" s="16" t="s">
        <v>83</v>
      </c>
      <c r="BK676" s="242">
        <f>ROUND(I676*H676,2)</f>
        <v>0</v>
      </c>
      <c r="BL676" s="16" t="s">
        <v>197</v>
      </c>
      <c r="BM676" s="241" t="s">
        <v>909</v>
      </c>
    </row>
    <row r="677" spans="2:51" s="13" customFormat="1" ht="12">
      <c r="B677" s="254"/>
      <c r="C677" s="255"/>
      <c r="D677" s="245" t="s">
        <v>199</v>
      </c>
      <c r="E677" s="256" t="s">
        <v>1</v>
      </c>
      <c r="F677" s="257" t="s">
        <v>910</v>
      </c>
      <c r="G677" s="255"/>
      <c r="H677" s="258">
        <v>69.72</v>
      </c>
      <c r="I677" s="259"/>
      <c r="J677" s="255"/>
      <c r="K677" s="255"/>
      <c r="L677" s="260"/>
      <c r="M677" s="261"/>
      <c r="N677" s="262"/>
      <c r="O677" s="262"/>
      <c r="P677" s="262"/>
      <c r="Q677" s="262"/>
      <c r="R677" s="262"/>
      <c r="S677" s="262"/>
      <c r="T677" s="263"/>
      <c r="AT677" s="264" t="s">
        <v>199</v>
      </c>
      <c r="AU677" s="264" t="s">
        <v>207</v>
      </c>
      <c r="AV677" s="13" t="s">
        <v>85</v>
      </c>
      <c r="AW677" s="13" t="s">
        <v>32</v>
      </c>
      <c r="AX677" s="13" t="s">
        <v>76</v>
      </c>
      <c r="AY677" s="264" t="s">
        <v>190</v>
      </c>
    </row>
    <row r="678" spans="2:51" s="13" customFormat="1" ht="12">
      <c r="B678" s="254"/>
      <c r="C678" s="255"/>
      <c r="D678" s="245" t="s">
        <v>199</v>
      </c>
      <c r="E678" s="256" t="s">
        <v>1</v>
      </c>
      <c r="F678" s="257" t="s">
        <v>911</v>
      </c>
      <c r="G678" s="255"/>
      <c r="H678" s="258">
        <v>104.4</v>
      </c>
      <c r="I678" s="259"/>
      <c r="J678" s="255"/>
      <c r="K678" s="255"/>
      <c r="L678" s="260"/>
      <c r="M678" s="261"/>
      <c r="N678" s="262"/>
      <c r="O678" s="262"/>
      <c r="P678" s="262"/>
      <c r="Q678" s="262"/>
      <c r="R678" s="262"/>
      <c r="S678" s="262"/>
      <c r="T678" s="263"/>
      <c r="AT678" s="264" t="s">
        <v>199</v>
      </c>
      <c r="AU678" s="264" t="s">
        <v>207</v>
      </c>
      <c r="AV678" s="13" t="s">
        <v>85</v>
      </c>
      <c r="AW678" s="13" t="s">
        <v>32</v>
      </c>
      <c r="AX678" s="13" t="s">
        <v>76</v>
      </c>
      <c r="AY678" s="264" t="s">
        <v>190</v>
      </c>
    </row>
    <row r="679" spans="2:65" s="1" customFormat="1" ht="16.5" customHeight="1">
      <c r="B679" s="37"/>
      <c r="C679" s="230" t="s">
        <v>912</v>
      </c>
      <c r="D679" s="230" t="s">
        <v>192</v>
      </c>
      <c r="E679" s="231" t="s">
        <v>913</v>
      </c>
      <c r="F679" s="232" t="s">
        <v>914</v>
      </c>
      <c r="G679" s="233" t="s">
        <v>255</v>
      </c>
      <c r="H679" s="234">
        <v>74.8</v>
      </c>
      <c r="I679" s="235"/>
      <c r="J679" s="236">
        <f>ROUND(I679*H679,2)</f>
        <v>0</v>
      </c>
      <c r="K679" s="232" t="s">
        <v>196</v>
      </c>
      <c r="L679" s="42"/>
      <c r="M679" s="237" t="s">
        <v>1</v>
      </c>
      <c r="N679" s="238" t="s">
        <v>41</v>
      </c>
      <c r="O679" s="85"/>
      <c r="P679" s="239">
        <f>O679*H679</f>
        <v>0</v>
      </c>
      <c r="Q679" s="239">
        <v>0</v>
      </c>
      <c r="R679" s="239">
        <f>Q679*H679</f>
        <v>0</v>
      </c>
      <c r="S679" s="239">
        <v>0.017</v>
      </c>
      <c r="T679" s="240">
        <f>S679*H679</f>
        <v>1.2716</v>
      </c>
      <c r="AR679" s="241" t="s">
        <v>197</v>
      </c>
      <c r="AT679" s="241" t="s">
        <v>192</v>
      </c>
      <c r="AU679" s="241" t="s">
        <v>207</v>
      </c>
      <c r="AY679" s="16" t="s">
        <v>190</v>
      </c>
      <c r="BE679" s="242">
        <f>IF(N679="základní",J679,0)</f>
        <v>0</v>
      </c>
      <c r="BF679" s="242">
        <f>IF(N679="snížená",J679,0)</f>
        <v>0</v>
      </c>
      <c r="BG679" s="242">
        <f>IF(N679="zákl. přenesená",J679,0)</f>
        <v>0</v>
      </c>
      <c r="BH679" s="242">
        <f>IF(N679="sníž. přenesená",J679,0)</f>
        <v>0</v>
      </c>
      <c r="BI679" s="242">
        <f>IF(N679="nulová",J679,0)</f>
        <v>0</v>
      </c>
      <c r="BJ679" s="16" t="s">
        <v>83</v>
      </c>
      <c r="BK679" s="242">
        <f>ROUND(I679*H679,2)</f>
        <v>0</v>
      </c>
      <c r="BL679" s="16" t="s">
        <v>197</v>
      </c>
      <c r="BM679" s="241" t="s">
        <v>915</v>
      </c>
    </row>
    <row r="680" spans="2:51" s="13" customFormat="1" ht="12">
      <c r="B680" s="254"/>
      <c r="C680" s="255"/>
      <c r="D680" s="245" t="s">
        <v>199</v>
      </c>
      <c r="E680" s="256" t="s">
        <v>1</v>
      </c>
      <c r="F680" s="257" t="s">
        <v>916</v>
      </c>
      <c r="G680" s="255"/>
      <c r="H680" s="258">
        <v>30.8</v>
      </c>
      <c r="I680" s="259"/>
      <c r="J680" s="255"/>
      <c r="K680" s="255"/>
      <c r="L680" s="260"/>
      <c r="M680" s="261"/>
      <c r="N680" s="262"/>
      <c r="O680" s="262"/>
      <c r="P680" s="262"/>
      <c r="Q680" s="262"/>
      <c r="R680" s="262"/>
      <c r="S680" s="262"/>
      <c r="T680" s="263"/>
      <c r="AT680" s="264" t="s">
        <v>199</v>
      </c>
      <c r="AU680" s="264" t="s">
        <v>207</v>
      </c>
      <c r="AV680" s="13" t="s">
        <v>85</v>
      </c>
      <c r="AW680" s="13" t="s">
        <v>32</v>
      </c>
      <c r="AX680" s="13" t="s">
        <v>76</v>
      </c>
      <c r="AY680" s="264" t="s">
        <v>190</v>
      </c>
    </row>
    <row r="681" spans="2:51" s="13" customFormat="1" ht="12">
      <c r="B681" s="254"/>
      <c r="C681" s="255"/>
      <c r="D681" s="245" t="s">
        <v>199</v>
      </c>
      <c r="E681" s="256" t="s">
        <v>1</v>
      </c>
      <c r="F681" s="257" t="s">
        <v>917</v>
      </c>
      <c r="G681" s="255"/>
      <c r="H681" s="258">
        <v>44</v>
      </c>
      <c r="I681" s="259"/>
      <c r="J681" s="255"/>
      <c r="K681" s="255"/>
      <c r="L681" s="260"/>
      <c r="M681" s="261"/>
      <c r="N681" s="262"/>
      <c r="O681" s="262"/>
      <c r="P681" s="262"/>
      <c r="Q681" s="262"/>
      <c r="R681" s="262"/>
      <c r="S681" s="262"/>
      <c r="T681" s="263"/>
      <c r="AT681" s="264" t="s">
        <v>199</v>
      </c>
      <c r="AU681" s="264" t="s">
        <v>207</v>
      </c>
      <c r="AV681" s="13" t="s">
        <v>85</v>
      </c>
      <c r="AW681" s="13" t="s">
        <v>32</v>
      </c>
      <c r="AX681" s="13" t="s">
        <v>76</v>
      </c>
      <c r="AY681" s="264" t="s">
        <v>190</v>
      </c>
    </row>
    <row r="682" spans="2:65" s="1" customFormat="1" ht="16.5" customHeight="1">
      <c r="B682" s="37"/>
      <c r="C682" s="230" t="s">
        <v>918</v>
      </c>
      <c r="D682" s="230" t="s">
        <v>192</v>
      </c>
      <c r="E682" s="231" t="s">
        <v>919</v>
      </c>
      <c r="F682" s="232" t="s">
        <v>920</v>
      </c>
      <c r="G682" s="233" t="s">
        <v>195</v>
      </c>
      <c r="H682" s="234">
        <v>0.24</v>
      </c>
      <c r="I682" s="235"/>
      <c r="J682" s="236">
        <f>ROUND(I682*H682,2)</f>
        <v>0</v>
      </c>
      <c r="K682" s="232" t="s">
        <v>196</v>
      </c>
      <c r="L682" s="42"/>
      <c r="M682" s="237" t="s">
        <v>1</v>
      </c>
      <c r="N682" s="238" t="s">
        <v>41</v>
      </c>
      <c r="O682" s="85"/>
      <c r="P682" s="239">
        <f>O682*H682</f>
        <v>0</v>
      </c>
      <c r="Q682" s="239">
        <v>0</v>
      </c>
      <c r="R682" s="239">
        <f>Q682*H682</f>
        <v>0</v>
      </c>
      <c r="S682" s="239">
        <v>2.4</v>
      </c>
      <c r="T682" s="240">
        <f>S682*H682</f>
        <v>0.576</v>
      </c>
      <c r="AR682" s="241" t="s">
        <v>197</v>
      </c>
      <c r="AT682" s="241" t="s">
        <v>192</v>
      </c>
      <c r="AU682" s="241" t="s">
        <v>207</v>
      </c>
      <c r="AY682" s="16" t="s">
        <v>190</v>
      </c>
      <c r="BE682" s="242">
        <f>IF(N682="základní",J682,0)</f>
        <v>0</v>
      </c>
      <c r="BF682" s="242">
        <f>IF(N682="snížená",J682,0)</f>
        <v>0</v>
      </c>
      <c r="BG682" s="242">
        <f>IF(N682="zákl. přenesená",J682,0)</f>
        <v>0</v>
      </c>
      <c r="BH682" s="242">
        <f>IF(N682="sníž. přenesená",J682,0)</f>
        <v>0</v>
      </c>
      <c r="BI682" s="242">
        <f>IF(N682="nulová",J682,0)</f>
        <v>0</v>
      </c>
      <c r="BJ682" s="16" t="s">
        <v>83</v>
      </c>
      <c r="BK682" s="242">
        <f>ROUND(I682*H682,2)</f>
        <v>0</v>
      </c>
      <c r="BL682" s="16" t="s">
        <v>197</v>
      </c>
      <c r="BM682" s="241" t="s">
        <v>921</v>
      </c>
    </row>
    <row r="683" spans="2:51" s="12" customFormat="1" ht="12">
      <c r="B683" s="243"/>
      <c r="C683" s="244"/>
      <c r="D683" s="245" t="s">
        <v>199</v>
      </c>
      <c r="E683" s="246" t="s">
        <v>1</v>
      </c>
      <c r="F683" s="247" t="s">
        <v>922</v>
      </c>
      <c r="G683" s="244"/>
      <c r="H683" s="246" t="s">
        <v>1</v>
      </c>
      <c r="I683" s="248"/>
      <c r="J683" s="244"/>
      <c r="K683" s="244"/>
      <c r="L683" s="249"/>
      <c r="M683" s="250"/>
      <c r="N683" s="251"/>
      <c r="O683" s="251"/>
      <c r="P683" s="251"/>
      <c r="Q683" s="251"/>
      <c r="R683" s="251"/>
      <c r="S683" s="251"/>
      <c r="T683" s="252"/>
      <c r="AT683" s="253" t="s">
        <v>199</v>
      </c>
      <c r="AU683" s="253" t="s">
        <v>207</v>
      </c>
      <c r="AV683" s="12" t="s">
        <v>83</v>
      </c>
      <c r="AW683" s="12" t="s">
        <v>32</v>
      </c>
      <c r="AX683" s="12" t="s">
        <v>76</v>
      </c>
      <c r="AY683" s="253" t="s">
        <v>190</v>
      </c>
    </row>
    <row r="684" spans="2:51" s="13" customFormat="1" ht="12">
      <c r="B684" s="254"/>
      <c r="C684" s="255"/>
      <c r="D684" s="245" t="s">
        <v>199</v>
      </c>
      <c r="E684" s="256" t="s">
        <v>1</v>
      </c>
      <c r="F684" s="257" t="s">
        <v>923</v>
      </c>
      <c r="G684" s="255"/>
      <c r="H684" s="258">
        <v>0.24</v>
      </c>
      <c r="I684" s="259"/>
      <c r="J684" s="255"/>
      <c r="K684" s="255"/>
      <c r="L684" s="260"/>
      <c r="M684" s="261"/>
      <c r="N684" s="262"/>
      <c r="O684" s="262"/>
      <c r="P684" s="262"/>
      <c r="Q684" s="262"/>
      <c r="R684" s="262"/>
      <c r="S684" s="262"/>
      <c r="T684" s="263"/>
      <c r="AT684" s="264" t="s">
        <v>199</v>
      </c>
      <c r="AU684" s="264" t="s">
        <v>207</v>
      </c>
      <c r="AV684" s="13" t="s">
        <v>85</v>
      </c>
      <c r="AW684" s="13" t="s">
        <v>32</v>
      </c>
      <c r="AX684" s="13" t="s">
        <v>83</v>
      </c>
      <c r="AY684" s="264" t="s">
        <v>190</v>
      </c>
    </row>
    <row r="685" spans="2:65" s="1" customFormat="1" ht="16.5" customHeight="1">
      <c r="B685" s="37"/>
      <c r="C685" s="230" t="s">
        <v>924</v>
      </c>
      <c r="D685" s="230" t="s">
        <v>192</v>
      </c>
      <c r="E685" s="231" t="s">
        <v>925</v>
      </c>
      <c r="F685" s="232" t="s">
        <v>926</v>
      </c>
      <c r="G685" s="233" t="s">
        <v>255</v>
      </c>
      <c r="H685" s="234">
        <v>19.8</v>
      </c>
      <c r="I685" s="235"/>
      <c r="J685" s="236">
        <f>ROUND(I685*H685,2)</f>
        <v>0</v>
      </c>
      <c r="K685" s="232" t="s">
        <v>196</v>
      </c>
      <c r="L685" s="42"/>
      <c r="M685" s="237" t="s">
        <v>1</v>
      </c>
      <c r="N685" s="238" t="s">
        <v>41</v>
      </c>
      <c r="O685" s="85"/>
      <c r="P685" s="239">
        <f>O685*H685</f>
        <v>0</v>
      </c>
      <c r="Q685" s="239">
        <v>0</v>
      </c>
      <c r="R685" s="239">
        <f>Q685*H685</f>
        <v>0</v>
      </c>
      <c r="S685" s="239">
        <v>0.007</v>
      </c>
      <c r="T685" s="240">
        <f>S685*H685</f>
        <v>0.1386</v>
      </c>
      <c r="AR685" s="241" t="s">
        <v>197</v>
      </c>
      <c r="AT685" s="241" t="s">
        <v>192</v>
      </c>
      <c r="AU685" s="241" t="s">
        <v>207</v>
      </c>
      <c r="AY685" s="16" t="s">
        <v>190</v>
      </c>
      <c r="BE685" s="242">
        <f>IF(N685="základní",J685,0)</f>
        <v>0</v>
      </c>
      <c r="BF685" s="242">
        <f>IF(N685="snížená",J685,0)</f>
        <v>0</v>
      </c>
      <c r="BG685" s="242">
        <f>IF(N685="zákl. přenesená",J685,0)</f>
        <v>0</v>
      </c>
      <c r="BH685" s="242">
        <f>IF(N685="sníž. přenesená",J685,0)</f>
        <v>0</v>
      </c>
      <c r="BI685" s="242">
        <f>IF(N685="nulová",J685,0)</f>
        <v>0</v>
      </c>
      <c r="BJ685" s="16" t="s">
        <v>83</v>
      </c>
      <c r="BK685" s="242">
        <f>ROUND(I685*H685,2)</f>
        <v>0</v>
      </c>
      <c r="BL685" s="16" t="s">
        <v>197</v>
      </c>
      <c r="BM685" s="241" t="s">
        <v>927</v>
      </c>
    </row>
    <row r="686" spans="2:51" s="12" customFormat="1" ht="12">
      <c r="B686" s="243"/>
      <c r="C686" s="244"/>
      <c r="D686" s="245" t="s">
        <v>199</v>
      </c>
      <c r="E686" s="246" t="s">
        <v>1</v>
      </c>
      <c r="F686" s="247" t="s">
        <v>825</v>
      </c>
      <c r="G686" s="244"/>
      <c r="H686" s="246" t="s">
        <v>1</v>
      </c>
      <c r="I686" s="248"/>
      <c r="J686" s="244"/>
      <c r="K686" s="244"/>
      <c r="L686" s="249"/>
      <c r="M686" s="250"/>
      <c r="N686" s="251"/>
      <c r="O686" s="251"/>
      <c r="P686" s="251"/>
      <c r="Q686" s="251"/>
      <c r="R686" s="251"/>
      <c r="S686" s="251"/>
      <c r="T686" s="252"/>
      <c r="AT686" s="253" t="s">
        <v>199</v>
      </c>
      <c r="AU686" s="253" t="s">
        <v>207</v>
      </c>
      <c r="AV686" s="12" t="s">
        <v>83</v>
      </c>
      <c r="AW686" s="12" t="s">
        <v>32</v>
      </c>
      <c r="AX686" s="12" t="s">
        <v>76</v>
      </c>
      <c r="AY686" s="253" t="s">
        <v>190</v>
      </c>
    </row>
    <row r="687" spans="2:51" s="13" customFormat="1" ht="12">
      <c r="B687" s="254"/>
      <c r="C687" s="255"/>
      <c r="D687" s="245" t="s">
        <v>199</v>
      </c>
      <c r="E687" s="256" t="s">
        <v>1</v>
      </c>
      <c r="F687" s="257" t="s">
        <v>928</v>
      </c>
      <c r="G687" s="255"/>
      <c r="H687" s="258">
        <v>19.8</v>
      </c>
      <c r="I687" s="259"/>
      <c r="J687" s="255"/>
      <c r="K687" s="255"/>
      <c r="L687" s="260"/>
      <c r="M687" s="261"/>
      <c r="N687" s="262"/>
      <c r="O687" s="262"/>
      <c r="P687" s="262"/>
      <c r="Q687" s="262"/>
      <c r="R687" s="262"/>
      <c r="S687" s="262"/>
      <c r="T687" s="263"/>
      <c r="AT687" s="264" t="s">
        <v>199</v>
      </c>
      <c r="AU687" s="264" t="s">
        <v>207</v>
      </c>
      <c r="AV687" s="13" t="s">
        <v>85</v>
      </c>
      <c r="AW687" s="13" t="s">
        <v>32</v>
      </c>
      <c r="AX687" s="13" t="s">
        <v>76</v>
      </c>
      <c r="AY687" s="264" t="s">
        <v>190</v>
      </c>
    </row>
    <row r="688" spans="2:65" s="1" customFormat="1" ht="16.5" customHeight="1">
      <c r="B688" s="37"/>
      <c r="C688" s="230" t="s">
        <v>929</v>
      </c>
      <c r="D688" s="230" t="s">
        <v>192</v>
      </c>
      <c r="E688" s="231" t="s">
        <v>930</v>
      </c>
      <c r="F688" s="232" t="s">
        <v>931</v>
      </c>
      <c r="G688" s="233" t="s">
        <v>255</v>
      </c>
      <c r="H688" s="234">
        <v>19.8</v>
      </c>
      <c r="I688" s="235"/>
      <c r="J688" s="236">
        <f>ROUND(I688*H688,2)</f>
        <v>0</v>
      </c>
      <c r="K688" s="232" t="s">
        <v>196</v>
      </c>
      <c r="L688" s="42"/>
      <c r="M688" s="237" t="s">
        <v>1</v>
      </c>
      <c r="N688" s="238" t="s">
        <v>41</v>
      </c>
      <c r="O688" s="85"/>
      <c r="P688" s="239">
        <f>O688*H688</f>
        <v>0</v>
      </c>
      <c r="Q688" s="239">
        <v>0</v>
      </c>
      <c r="R688" s="239">
        <f>Q688*H688</f>
        <v>0</v>
      </c>
      <c r="S688" s="239">
        <v>0.014</v>
      </c>
      <c r="T688" s="240">
        <f>S688*H688</f>
        <v>0.2772</v>
      </c>
      <c r="AR688" s="241" t="s">
        <v>197</v>
      </c>
      <c r="AT688" s="241" t="s">
        <v>192</v>
      </c>
      <c r="AU688" s="241" t="s">
        <v>207</v>
      </c>
      <c r="AY688" s="16" t="s">
        <v>190</v>
      </c>
      <c r="BE688" s="242">
        <f>IF(N688="základní",J688,0)</f>
        <v>0</v>
      </c>
      <c r="BF688" s="242">
        <f>IF(N688="snížená",J688,0)</f>
        <v>0</v>
      </c>
      <c r="BG688" s="242">
        <f>IF(N688="zákl. přenesená",J688,0)</f>
        <v>0</v>
      </c>
      <c r="BH688" s="242">
        <f>IF(N688="sníž. přenesená",J688,0)</f>
        <v>0</v>
      </c>
      <c r="BI688" s="242">
        <f>IF(N688="nulová",J688,0)</f>
        <v>0</v>
      </c>
      <c r="BJ688" s="16" t="s">
        <v>83</v>
      </c>
      <c r="BK688" s="242">
        <f>ROUND(I688*H688,2)</f>
        <v>0</v>
      </c>
      <c r="BL688" s="16" t="s">
        <v>197</v>
      </c>
      <c r="BM688" s="241" t="s">
        <v>932</v>
      </c>
    </row>
    <row r="689" spans="2:51" s="12" customFormat="1" ht="12">
      <c r="B689" s="243"/>
      <c r="C689" s="244"/>
      <c r="D689" s="245" t="s">
        <v>199</v>
      </c>
      <c r="E689" s="246" t="s">
        <v>1</v>
      </c>
      <c r="F689" s="247" t="s">
        <v>825</v>
      </c>
      <c r="G689" s="244"/>
      <c r="H689" s="246" t="s">
        <v>1</v>
      </c>
      <c r="I689" s="248"/>
      <c r="J689" s="244"/>
      <c r="K689" s="244"/>
      <c r="L689" s="249"/>
      <c r="M689" s="250"/>
      <c r="N689" s="251"/>
      <c r="O689" s="251"/>
      <c r="P689" s="251"/>
      <c r="Q689" s="251"/>
      <c r="R689" s="251"/>
      <c r="S689" s="251"/>
      <c r="T689" s="252"/>
      <c r="AT689" s="253" t="s">
        <v>199</v>
      </c>
      <c r="AU689" s="253" t="s">
        <v>207</v>
      </c>
      <c r="AV689" s="12" t="s">
        <v>83</v>
      </c>
      <c r="AW689" s="12" t="s">
        <v>32</v>
      </c>
      <c r="AX689" s="12" t="s">
        <v>76</v>
      </c>
      <c r="AY689" s="253" t="s">
        <v>190</v>
      </c>
    </row>
    <row r="690" spans="2:51" s="13" customFormat="1" ht="12">
      <c r="B690" s="254"/>
      <c r="C690" s="255"/>
      <c r="D690" s="245" t="s">
        <v>199</v>
      </c>
      <c r="E690" s="256" t="s">
        <v>1</v>
      </c>
      <c r="F690" s="257" t="s">
        <v>928</v>
      </c>
      <c r="G690" s="255"/>
      <c r="H690" s="258">
        <v>19.8</v>
      </c>
      <c r="I690" s="259"/>
      <c r="J690" s="255"/>
      <c r="K690" s="255"/>
      <c r="L690" s="260"/>
      <c r="M690" s="261"/>
      <c r="N690" s="262"/>
      <c r="O690" s="262"/>
      <c r="P690" s="262"/>
      <c r="Q690" s="262"/>
      <c r="R690" s="262"/>
      <c r="S690" s="262"/>
      <c r="T690" s="263"/>
      <c r="AT690" s="264" t="s">
        <v>199</v>
      </c>
      <c r="AU690" s="264" t="s">
        <v>207</v>
      </c>
      <c r="AV690" s="13" t="s">
        <v>85</v>
      </c>
      <c r="AW690" s="13" t="s">
        <v>32</v>
      </c>
      <c r="AX690" s="13" t="s">
        <v>83</v>
      </c>
      <c r="AY690" s="264" t="s">
        <v>190</v>
      </c>
    </row>
    <row r="691" spans="2:65" s="1" customFormat="1" ht="24" customHeight="1">
      <c r="B691" s="37"/>
      <c r="C691" s="230" t="s">
        <v>933</v>
      </c>
      <c r="D691" s="230" t="s">
        <v>192</v>
      </c>
      <c r="E691" s="231" t="s">
        <v>934</v>
      </c>
      <c r="F691" s="232" t="s">
        <v>935</v>
      </c>
      <c r="G691" s="233" t="s">
        <v>255</v>
      </c>
      <c r="H691" s="234">
        <v>315.78</v>
      </c>
      <c r="I691" s="235"/>
      <c r="J691" s="236">
        <f>ROUND(I691*H691,2)</f>
        <v>0</v>
      </c>
      <c r="K691" s="232" t="s">
        <v>196</v>
      </c>
      <c r="L691" s="42"/>
      <c r="M691" s="237" t="s">
        <v>1</v>
      </c>
      <c r="N691" s="238" t="s">
        <v>41</v>
      </c>
      <c r="O691" s="85"/>
      <c r="P691" s="239">
        <f>O691*H691</f>
        <v>0</v>
      </c>
      <c r="Q691" s="239">
        <v>0</v>
      </c>
      <c r="R691" s="239">
        <f>Q691*H691</f>
        <v>0</v>
      </c>
      <c r="S691" s="239">
        <v>0.024</v>
      </c>
      <c r="T691" s="240">
        <f>S691*H691</f>
        <v>7.57872</v>
      </c>
      <c r="AR691" s="241" t="s">
        <v>197</v>
      </c>
      <c r="AT691" s="241" t="s">
        <v>192</v>
      </c>
      <c r="AU691" s="241" t="s">
        <v>207</v>
      </c>
      <c r="AY691" s="16" t="s">
        <v>190</v>
      </c>
      <c r="BE691" s="242">
        <f>IF(N691="základní",J691,0)</f>
        <v>0</v>
      </c>
      <c r="BF691" s="242">
        <f>IF(N691="snížená",J691,0)</f>
        <v>0</v>
      </c>
      <c r="BG691" s="242">
        <f>IF(N691="zákl. přenesená",J691,0)</f>
        <v>0</v>
      </c>
      <c r="BH691" s="242">
        <f>IF(N691="sníž. přenesená",J691,0)</f>
        <v>0</v>
      </c>
      <c r="BI691" s="242">
        <f>IF(N691="nulová",J691,0)</f>
        <v>0</v>
      </c>
      <c r="BJ691" s="16" t="s">
        <v>83</v>
      </c>
      <c r="BK691" s="242">
        <f>ROUND(I691*H691,2)</f>
        <v>0</v>
      </c>
      <c r="BL691" s="16" t="s">
        <v>197</v>
      </c>
      <c r="BM691" s="241" t="s">
        <v>936</v>
      </c>
    </row>
    <row r="692" spans="2:51" s="13" customFormat="1" ht="12">
      <c r="B692" s="254"/>
      <c r="C692" s="255"/>
      <c r="D692" s="245" t="s">
        <v>199</v>
      </c>
      <c r="E692" s="256" t="s">
        <v>1</v>
      </c>
      <c r="F692" s="257" t="s">
        <v>937</v>
      </c>
      <c r="G692" s="255"/>
      <c r="H692" s="258">
        <v>315.78</v>
      </c>
      <c r="I692" s="259"/>
      <c r="J692" s="255"/>
      <c r="K692" s="255"/>
      <c r="L692" s="260"/>
      <c r="M692" s="261"/>
      <c r="N692" s="262"/>
      <c r="O692" s="262"/>
      <c r="P692" s="262"/>
      <c r="Q692" s="262"/>
      <c r="R692" s="262"/>
      <c r="S692" s="262"/>
      <c r="T692" s="263"/>
      <c r="AT692" s="264" t="s">
        <v>199</v>
      </c>
      <c r="AU692" s="264" t="s">
        <v>207</v>
      </c>
      <c r="AV692" s="13" t="s">
        <v>85</v>
      </c>
      <c r="AW692" s="13" t="s">
        <v>32</v>
      </c>
      <c r="AX692" s="13" t="s">
        <v>76</v>
      </c>
      <c r="AY692" s="264" t="s">
        <v>190</v>
      </c>
    </row>
    <row r="693" spans="2:65" s="1" customFormat="1" ht="16.5" customHeight="1">
      <c r="B693" s="37"/>
      <c r="C693" s="230" t="s">
        <v>938</v>
      </c>
      <c r="D693" s="230" t="s">
        <v>192</v>
      </c>
      <c r="E693" s="231" t="s">
        <v>939</v>
      </c>
      <c r="F693" s="232" t="s">
        <v>940</v>
      </c>
      <c r="G693" s="233" t="s">
        <v>255</v>
      </c>
      <c r="H693" s="234">
        <v>347.48</v>
      </c>
      <c r="I693" s="235"/>
      <c r="J693" s="236">
        <f>ROUND(I693*H693,2)</f>
        <v>0</v>
      </c>
      <c r="K693" s="232" t="s">
        <v>196</v>
      </c>
      <c r="L693" s="42"/>
      <c r="M693" s="237" t="s">
        <v>1</v>
      </c>
      <c r="N693" s="238" t="s">
        <v>41</v>
      </c>
      <c r="O693" s="85"/>
      <c r="P693" s="239">
        <f>O693*H693</f>
        <v>0</v>
      </c>
      <c r="Q693" s="239">
        <v>0</v>
      </c>
      <c r="R693" s="239">
        <f>Q693*H693</f>
        <v>0</v>
      </c>
      <c r="S693" s="239">
        <v>0.014</v>
      </c>
      <c r="T693" s="240">
        <f>S693*H693</f>
        <v>4.86472</v>
      </c>
      <c r="AR693" s="241" t="s">
        <v>197</v>
      </c>
      <c r="AT693" s="241" t="s">
        <v>192</v>
      </c>
      <c r="AU693" s="241" t="s">
        <v>207</v>
      </c>
      <c r="AY693" s="16" t="s">
        <v>190</v>
      </c>
      <c r="BE693" s="242">
        <f>IF(N693="základní",J693,0)</f>
        <v>0</v>
      </c>
      <c r="BF693" s="242">
        <f>IF(N693="snížená",J693,0)</f>
        <v>0</v>
      </c>
      <c r="BG693" s="242">
        <f>IF(N693="zákl. přenesená",J693,0)</f>
        <v>0</v>
      </c>
      <c r="BH693" s="242">
        <f>IF(N693="sníž. přenesená",J693,0)</f>
        <v>0</v>
      </c>
      <c r="BI693" s="242">
        <f>IF(N693="nulová",J693,0)</f>
        <v>0</v>
      </c>
      <c r="BJ693" s="16" t="s">
        <v>83</v>
      </c>
      <c r="BK693" s="242">
        <f>ROUND(I693*H693,2)</f>
        <v>0</v>
      </c>
      <c r="BL693" s="16" t="s">
        <v>197</v>
      </c>
      <c r="BM693" s="241" t="s">
        <v>941</v>
      </c>
    </row>
    <row r="694" spans="2:51" s="13" customFormat="1" ht="12">
      <c r="B694" s="254"/>
      <c r="C694" s="255"/>
      <c r="D694" s="245" t="s">
        <v>199</v>
      </c>
      <c r="E694" s="256" t="s">
        <v>1</v>
      </c>
      <c r="F694" s="257" t="s">
        <v>937</v>
      </c>
      <c r="G694" s="255"/>
      <c r="H694" s="258">
        <v>315.78</v>
      </c>
      <c r="I694" s="259"/>
      <c r="J694" s="255"/>
      <c r="K694" s="255"/>
      <c r="L694" s="260"/>
      <c r="M694" s="261"/>
      <c r="N694" s="262"/>
      <c r="O694" s="262"/>
      <c r="P694" s="262"/>
      <c r="Q694" s="262"/>
      <c r="R694" s="262"/>
      <c r="S694" s="262"/>
      <c r="T694" s="263"/>
      <c r="AT694" s="264" t="s">
        <v>199</v>
      </c>
      <c r="AU694" s="264" t="s">
        <v>207</v>
      </c>
      <c r="AV694" s="13" t="s">
        <v>85</v>
      </c>
      <c r="AW694" s="13" t="s">
        <v>32</v>
      </c>
      <c r="AX694" s="13" t="s">
        <v>76</v>
      </c>
      <c r="AY694" s="264" t="s">
        <v>190</v>
      </c>
    </row>
    <row r="695" spans="2:51" s="13" customFormat="1" ht="12">
      <c r="B695" s="254"/>
      <c r="C695" s="255"/>
      <c r="D695" s="245" t="s">
        <v>199</v>
      </c>
      <c r="E695" s="256" t="s">
        <v>1</v>
      </c>
      <c r="F695" s="257" t="s">
        <v>942</v>
      </c>
      <c r="G695" s="255"/>
      <c r="H695" s="258">
        <v>31.7</v>
      </c>
      <c r="I695" s="259"/>
      <c r="J695" s="255"/>
      <c r="K695" s="255"/>
      <c r="L695" s="260"/>
      <c r="M695" s="261"/>
      <c r="N695" s="262"/>
      <c r="O695" s="262"/>
      <c r="P695" s="262"/>
      <c r="Q695" s="262"/>
      <c r="R695" s="262"/>
      <c r="S695" s="262"/>
      <c r="T695" s="263"/>
      <c r="AT695" s="264" t="s">
        <v>199</v>
      </c>
      <c r="AU695" s="264" t="s">
        <v>207</v>
      </c>
      <c r="AV695" s="13" t="s">
        <v>85</v>
      </c>
      <c r="AW695" s="13" t="s">
        <v>32</v>
      </c>
      <c r="AX695" s="13" t="s">
        <v>76</v>
      </c>
      <c r="AY695" s="264" t="s">
        <v>190</v>
      </c>
    </row>
    <row r="696" spans="2:65" s="1" customFormat="1" ht="16.5" customHeight="1">
      <c r="B696" s="37"/>
      <c r="C696" s="230" t="s">
        <v>943</v>
      </c>
      <c r="D696" s="230" t="s">
        <v>192</v>
      </c>
      <c r="E696" s="231" t="s">
        <v>944</v>
      </c>
      <c r="F696" s="232" t="s">
        <v>945</v>
      </c>
      <c r="G696" s="233" t="s">
        <v>255</v>
      </c>
      <c r="H696" s="234">
        <v>6.5</v>
      </c>
      <c r="I696" s="235"/>
      <c r="J696" s="236">
        <f>ROUND(I696*H696,2)</f>
        <v>0</v>
      </c>
      <c r="K696" s="232" t="s">
        <v>196</v>
      </c>
      <c r="L696" s="42"/>
      <c r="M696" s="237" t="s">
        <v>1</v>
      </c>
      <c r="N696" s="238" t="s">
        <v>41</v>
      </c>
      <c r="O696" s="85"/>
      <c r="P696" s="239">
        <f>O696*H696</f>
        <v>0</v>
      </c>
      <c r="Q696" s="239">
        <v>0</v>
      </c>
      <c r="R696" s="239">
        <f>Q696*H696</f>
        <v>0</v>
      </c>
      <c r="S696" s="239">
        <v>0.261</v>
      </c>
      <c r="T696" s="240">
        <f>S696*H696</f>
        <v>1.6965000000000001</v>
      </c>
      <c r="AR696" s="241" t="s">
        <v>197</v>
      </c>
      <c r="AT696" s="241" t="s">
        <v>192</v>
      </c>
      <c r="AU696" s="241" t="s">
        <v>207</v>
      </c>
      <c r="AY696" s="16" t="s">
        <v>190</v>
      </c>
      <c r="BE696" s="242">
        <f>IF(N696="základní",J696,0)</f>
        <v>0</v>
      </c>
      <c r="BF696" s="242">
        <f>IF(N696="snížená",J696,0)</f>
        <v>0</v>
      </c>
      <c r="BG696" s="242">
        <f>IF(N696="zákl. přenesená",J696,0)</f>
        <v>0</v>
      </c>
      <c r="BH696" s="242">
        <f>IF(N696="sníž. přenesená",J696,0)</f>
        <v>0</v>
      </c>
      <c r="BI696" s="242">
        <f>IF(N696="nulová",J696,0)</f>
        <v>0</v>
      </c>
      <c r="BJ696" s="16" t="s">
        <v>83</v>
      </c>
      <c r="BK696" s="242">
        <f>ROUND(I696*H696,2)</f>
        <v>0</v>
      </c>
      <c r="BL696" s="16" t="s">
        <v>197</v>
      </c>
      <c r="BM696" s="241" t="s">
        <v>946</v>
      </c>
    </row>
    <row r="697" spans="2:51" s="13" customFormat="1" ht="12">
      <c r="B697" s="254"/>
      <c r="C697" s="255"/>
      <c r="D697" s="245" t="s">
        <v>199</v>
      </c>
      <c r="E697" s="256" t="s">
        <v>1</v>
      </c>
      <c r="F697" s="257" t="s">
        <v>947</v>
      </c>
      <c r="G697" s="255"/>
      <c r="H697" s="258">
        <v>6.5</v>
      </c>
      <c r="I697" s="259"/>
      <c r="J697" s="255"/>
      <c r="K697" s="255"/>
      <c r="L697" s="260"/>
      <c r="M697" s="261"/>
      <c r="N697" s="262"/>
      <c r="O697" s="262"/>
      <c r="P697" s="262"/>
      <c r="Q697" s="262"/>
      <c r="R697" s="262"/>
      <c r="S697" s="262"/>
      <c r="T697" s="263"/>
      <c r="AT697" s="264" t="s">
        <v>199</v>
      </c>
      <c r="AU697" s="264" t="s">
        <v>207</v>
      </c>
      <c r="AV697" s="13" t="s">
        <v>85</v>
      </c>
      <c r="AW697" s="13" t="s">
        <v>32</v>
      </c>
      <c r="AX697" s="13" t="s">
        <v>83</v>
      </c>
      <c r="AY697" s="264" t="s">
        <v>190</v>
      </c>
    </row>
    <row r="698" spans="2:65" s="1" customFormat="1" ht="16.5" customHeight="1">
      <c r="B698" s="37"/>
      <c r="C698" s="230" t="s">
        <v>948</v>
      </c>
      <c r="D698" s="230" t="s">
        <v>192</v>
      </c>
      <c r="E698" s="231" t="s">
        <v>949</v>
      </c>
      <c r="F698" s="232" t="s">
        <v>950</v>
      </c>
      <c r="G698" s="233" t="s">
        <v>255</v>
      </c>
      <c r="H698" s="234">
        <v>8.53</v>
      </c>
      <c r="I698" s="235"/>
      <c r="J698" s="236">
        <f>ROUND(I698*H698,2)</f>
        <v>0</v>
      </c>
      <c r="K698" s="232" t="s">
        <v>196</v>
      </c>
      <c r="L698" s="42"/>
      <c r="M698" s="237" t="s">
        <v>1</v>
      </c>
      <c r="N698" s="238" t="s">
        <v>41</v>
      </c>
      <c r="O698" s="85"/>
      <c r="P698" s="239">
        <f>O698*H698</f>
        <v>0</v>
      </c>
      <c r="Q698" s="239">
        <v>0</v>
      </c>
      <c r="R698" s="239">
        <f>Q698*H698</f>
        <v>0</v>
      </c>
      <c r="S698" s="239">
        <v>0.082</v>
      </c>
      <c r="T698" s="240">
        <f>S698*H698</f>
        <v>0.69946</v>
      </c>
      <c r="AR698" s="241" t="s">
        <v>197</v>
      </c>
      <c r="AT698" s="241" t="s">
        <v>192</v>
      </c>
      <c r="AU698" s="241" t="s">
        <v>207</v>
      </c>
      <c r="AY698" s="16" t="s">
        <v>190</v>
      </c>
      <c r="BE698" s="242">
        <f>IF(N698="základní",J698,0)</f>
        <v>0</v>
      </c>
      <c r="BF698" s="242">
        <f>IF(N698="snížená",J698,0)</f>
        <v>0</v>
      </c>
      <c r="BG698" s="242">
        <f>IF(N698="zákl. přenesená",J698,0)</f>
        <v>0</v>
      </c>
      <c r="BH698" s="242">
        <f>IF(N698="sníž. přenesená",J698,0)</f>
        <v>0</v>
      </c>
      <c r="BI698" s="242">
        <f>IF(N698="nulová",J698,0)</f>
        <v>0</v>
      </c>
      <c r="BJ698" s="16" t="s">
        <v>83</v>
      </c>
      <c r="BK698" s="242">
        <f>ROUND(I698*H698,2)</f>
        <v>0</v>
      </c>
      <c r="BL698" s="16" t="s">
        <v>197</v>
      </c>
      <c r="BM698" s="241" t="s">
        <v>951</v>
      </c>
    </row>
    <row r="699" spans="2:51" s="13" customFormat="1" ht="12">
      <c r="B699" s="254"/>
      <c r="C699" s="255"/>
      <c r="D699" s="245" t="s">
        <v>199</v>
      </c>
      <c r="E699" s="256" t="s">
        <v>1</v>
      </c>
      <c r="F699" s="257" t="s">
        <v>952</v>
      </c>
      <c r="G699" s="255"/>
      <c r="H699" s="258">
        <v>3.36</v>
      </c>
      <c r="I699" s="259"/>
      <c r="J699" s="255"/>
      <c r="K699" s="255"/>
      <c r="L699" s="260"/>
      <c r="M699" s="261"/>
      <c r="N699" s="262"/>
      <c r="O699" s="262"/>
      <c r="P699" s="262"/>
      <c r="Q699" s="262"/>
      <c r="R699" s="262"/>
      <c r="S699" s="262"/>
      <c r="T699" s="263"/>
      <c r="AT699" s="264" t="s">
        <v>199</v>
      </c>
      <c r="AU699" s="264" t="s">
        <v>207</v>
      </c>
      <c r="AV699" s="13" t="s">
        <v>85</v>
      </c>
      <c r="AW699" s="13" t="s">
        <v>32</v>
      </c>
      <c r="AX699" s="13" t="s">
        <v>76</v>
      </c>
      <c r="AY699" s="264" t="s">
        <v>190</v>
      </c>
    </row>
    <row r="700" spans="2:51" s="13" customFormat="1" ht="12">
      <c r="B700" s="254"/>
      <c r="C700" s="255"/>
      <c r="D700" s="245" t="s">
        <v>199</v>
      </c>
      <c r="E700" s="256" t="s">
        <v>1</v>
      </c>
      <c r="F700" s="257" t="s">
        <v>953</v>
      </c>
      <c r="G700" s="255"/>
      <c r="H700" s="258">
        <v>2.56</v>
      </c>
      <c r="I700" s="259"/>
      <c r="J700" s="255"/>
      <c r="K700" s="255"/>
      <c r="L700" s="260"/>
      <c r="M700" s="261"/>
      <c r="N700" s="262"/>
      <c r="O700" s="262"/>
      <c r="P700" s="262"/>
      <c r="Q700" s="262"/>
      <c r="R700" s="262"/>
      <c r="S700" s="262"/>
      <c r="T700" s="263"/>
      <c r="AT700" s="264" t="s">
        <v>199</v>
      </c>
      <c r="AU700" s="264" t="s">
        <v>207</v>
      </c>
      <c r="AV700" s="13" t="s">
        <v>85</v>
      </c>
      <c r="AW700" s="13" t="s">
        <v>32</v>
      </c>
      <c r="AX700" s="13" t="s">
        <v>76</v>
      </c>
      <c r="AY700" s="264" t="s">
        <v>190</v>
      </c>
    </row>
    <row r="701" spans="2:51" s="13" customFormat="1" ht="12">
      <c r="B701" s="254"/>
      <c r="C701" s="255"/>
      <c r="D701" s="245" t="s">
        <v>199</v>
      </c>
      <c r="E701" s="256" t="s">
        <v>1</v>
      </c>
      <c r="F701" s="257" t="s">
        <v>954</v>
      </c>
      <c r="G701" s="255"/>
      <c r="H701" s="258">
        <v>2.61</v>
      </c>
      <c r="I701" s="259"/>
      <c r="J701" s="255"/>
      <c r="K701" s="255"/>
      <c r="L701" s="260"/>
      <c r="M701" s="261"/>
      <c r="N701" s="262"/>
      <c r="O701" s="262"/>
      <c r="P701" s="262"/>
      <c r="Q701" s="262"/>
      <c r="R701" s="262"/>
      <c r="S701" s="262"/>
      <c r="T701" s="263"/>
      <c r="AT701" s="264" t="s">
        <v>199</v>
      </c>
      <c r="AU701" s="264" t="s">
        <v>207</v>
      </c>
      <c r="AV701" s="13" t="s">
        <v>85</v>
      </c>
      <c r="AW701" s="13" t="s">
        <v>32</v>
      </c>
      <c r="AX701" s="13" t="s">
        <v>76</v>
      </c>
      <c r="AY701" s="264" t="s">
        <v>190</v>
      </c>
    </row>
    <row r="702" spans="2:65" s="1" customFormat="1" ht="24" customHeight="1">
      <c r="B702" s="37"/>
      <c r="C702" s="230" t="s">
        <v>955</v>
      </c>
      <c r="D702" s="230" t="s">
        <v>192</v>
      </c>
      <c r="E702" s="231" t="s">
        <v>956</v>
      </c>
      <c r="F702" s="232" t="s">
        <v>957</v>
      </c>
      <c r="G702" s="233" t="s">
        <v>195</v>
      </c>
      <c r="H702" s="234">
        <v>0.662</v>
      </c>
      <c r="I702" s="235"/>
      <c r="J702" s="236">
        <f>ROUND(I702*H702,2)</f>
        <v>0</v>
      </c>
      <c r="K702" s="232" t="s">
        <v>196</v>
      </c>
      <c r="L702" s="42"/>
      <c r="M702" s="237" t="s">
        <v>1</v>
      </c>
      <c r="N702" s="238" t="s">
        <v>41</v>
      </c>
      <c r="O702" s="85"/>
      <c r="P702" s="239">
        <f>O702*H702</f>
        <v>0</v>
      </c>
      <c r="Q702" s="239">
        <v>0</v>
      </c>
      <c r="R702" s="239">
        <f>Q702*H702</f>
        <v>0</v>
      </c>
      <c r="S702" s="239">
        <v>2.4</v>
      </c>
      <c r="T702" s="240">
        <f>S702*H702</f>
        <v>1.5888</v>
      </c>
      <c r="AR702" s="241" t="s">
        <v>197</v>
      </c>
      <c r="AT702" s="241" t="s">
        <v>192</v>
      </c>
      <c r="AU702" s="241" t="s">
        <v>207</v>
      </c>
      <c r="AY702" s="16" t="s">
        <v>190</v>
      </c>
      <c r="BE702" s="242">
        <f>IF(N702="základní",J702,0)</f>
        <v>0</v>
      </c>
      <c r="BF702" s="242">
        <f>IF(N702="snížená",J702,0)</f>
        <v>0</v>
      </c>
      <c r="BG702" s="242">
        <f>IF(N702="zákl. přenesená",J702,0)</f>
        <v>0</v>
      </c>
      <c r="BH702" s="242">
        <f>IF(N702="sníž. přenesená",J702,0)</f>
        <v>0</v>
      </c>
      <c r="BI702" s="242">
        <f>IF(N702="nulová",J702,0)</f>
        <v>0</v>
      </c>
      <c r="BJ702" s="16" t="s">
        <v>83</v>
      </c>
      <c r="BK702" s="242">
        <f>ROUND(I702*H702,2)</f>
        <v>0</v>
      </c>
      <c r="BL702" s="16" t="s">
        <v>197</v>
      </c>
      <c r="BM702" s="241" t="s">
        <v>958</v>
      </c>
    </row>
    <row r="703" spans="2:51" s="13" customFormat="1" ht="12">
      <c r="B703" s="254"/>
      <c r="C703" s="255"/>
      <c r="D703" s="245" t="s">
        <v>199</v>
      </c>
      <c r="E703" s="256" t="s">
        <v>1</v>
      </c>
      <c r="F703" s="257" t="s">
        <v>959</v>
      </c>
      <c r="G703" s="255"/>
      <c r="H703" s="258">
        <v>0.243</v>
      </c>
      <c r="I703" s="259"/>
      <c r="J703" s="255"/>
      <c r="K703" s="255"/>
      <c r="L703" s="260"/>
      <c r="M703" s="261"/>
      <c r="N703" s="262"/>
      <c r="O703" s="262"/>
      <c r="P703" s="262"/>
      <c r="Q703" s="262"/>
      <c r="R703" s="262"/>
      <c r="S703" s="262"/>
      <c r="T703" s="263"/>
      <c r="AT703" s="264" t="s">
        <v>199</v>
      </c>
      <c r="AU703" s="264" t="s">
        <v>207</v>
      </c>
      <c r="AV703" s="13" t="s">
        <v>85</v>
      </c>
      <c r="AW703" s="13" t="s">
        <v>32</v>
      </c>
      <c r="AX703" s="13" t="s">
        <v>76</v>
      </c>
      <c r="AY703" s="264" t="s">
        <v>190</v>
      </c>
    </row>
    <row r="704" spans="2:51" s="13" customFormat="1" ht="12">
      <c r="B704" s="254"/>
      <c r="C704" s="255"/>
      <c r="D704" s="245" t="s">
        <v>199</v>
      </c>
      <c r="E704" s="256" t="s">
        <v>1</v>
      </c>
      <c r="F704" s="257" t="s">
        <v>960</v>
      </c>
      <c r="G704" s="255"/>
      <c r="H704" s="258">
        <v>0.027</v>
      </c>
      <c r="I704" s="259"/>
      <c r="J704" s="255"/>
      <c r="K704" s="255"/>
      <c r="L704" s="260"/>
      <c r="M704" s="261"/>
      <c r="N704" s="262"/>
      <c r="O704" s="262"/>
      <c r="P704" s="262"/>
      <c r="Q704" s="262"/>
      <c r="R704" s="262"/>
      <c r="S704" s="262"/>
      <c r="T704" s="263"/>
      <c r="AT704" s="264" t="s">
        <v>199</v>
      </c>
      <c r="AU704" s="264" t="s">
        <v>207</v>
      </c>
      <c r="AV704" s="13" t="s">
        <v>85</v>
      </c>
      <c r="AW704" s="13" t="s">
        <v>32</v>
      </c>
      <c r="AX704" s="13" t="s">
        <v>76</v>
      </c>
      <c r="AY704" s="264" t="s">
        <v>190</v>
      </c>
    </row>
    <row r="705" spans="2:51" s="13" customFormat="1" ht="12">
      <c r="B705" s="254"/>
      <c r="C705" s="255"/>
      <c r="D705" s="245" t="s">
        <v>199</v>
      </c>
      <c r="E705" s="256" t="s">
        <v>1</v>
      </c>
      <c r="F705" s="257" t="s">
        <v>961</v>
      </c>
      <c r="G705" s="255"/>
      <c r="H705" s="258">
        <v>0.18</v>
      </c>
      <c r="I705" s="259"/>
      <c r="J705" s="255"/>
      <c r="K705" s="255"/>
      <c r="L705" s="260"/>
      <c r="M705" s="261"/>
      <c r="N705" s="262"/>
      <c r="O705" s="262"/>
      <c r="P705" s="262"/>
      <c r="Q705" s="262"/>
      <c r="R705" s="262"/>
      <c r="S705" s="262"/>
      <c r="T705" s="263"/>
      <c r="AT705" s="264" t="s">
        <v>199</v>
      </c>
      <c r="AU705" s="264" t="s">
        <v>207</v>
      </c>
      <c r="AV705" s="13" t="s">
        <v>85</v>
      </c>
      <c r="AW705" s="13" t="s">
        <v>32</v>
      </c>
      <c r="AX705" s="13" t="s">
        <v>76</v>
      </c>
      <c r="AY705" s="264" t="s">
        <v>190</v>
      </c>
    </row>
    <row r="706" spans="2:51" s="13" customFormat="1" ht="12">
      <c r="B706" s="254"/>
      <c r="C706" s="255"/>
      <c r="D706" s="245" t="s">
        <v>199</v>
      </c>
      <c r="E706" s="256" t="s">
        <v>1</v>
      </c>
      <c r="F706" s="257" t="s">
        <v>962</v>
      </c>
      <c r="G706" s="255"/>
      <c r="H706" s="258">
        <v>0.117</v>
      </c>
      <c r="I706" s="259"/>
      <c r="J706" s="255"/>
      <c r="K706" s="255"/>
      <c r="L706" s="260"/>
      <c r="M706" s="261"/>
      <c r="N706" s="262"/>
      <c r="O706" s="262"/>
      <c r="P706" s="262"/>
      <c r="Q706" s="262"/>
      <c r="R706" s="262"/>
      <c r="S706" s="262"/>
      <c r="T706" s="263"/>
      <c r="AT706" s="264" t="s">
        <v>199</v>
      </c>
      <c r="AU706" s="264" t="s">
        <v>207</v>
      </c>
      <c r="AV706" s="13" t="s">
        <v>85</v>
      </c>
      <c r="AW706" s="13" t="s">
        <v>32</v>
      </c>
      <c r="AX706" s="13" t="s">
        <v>76</v>
      </c>
      <c r="AY706" s="264" t="s">
        <v>190</v>
      </c>
    </row>
    <row r="707" spans="2:51" s="13" customFormat="1" ht="12">
      <c r="B707" s="254"/>
      <c r="C707" s="255"/>
      <c r="D707" s="245" t="s">
        <v>199</v>
      </c>
      <c r="E707" s="256" t="s">
        <v>1</v>
      </c>
      <c r="F707" s="257" t="s">
        <v>963</v>
      </c>
      <c r="G707" s="255"/>
      <c r="H707" s="258">
        <v>0.095</v>
      </c>
      <c r="I707" s="259"/>
      <c r="J707" s="255"/>
      <c r="K707" s="255"/>
      <c r="L707" s="260"/>
      <c r="M707" s="261"/>
      <c r="N707" s="262"/>
      <c r="O707" s="262"/>
      <c r="P707" s="262"/>
      <c r="Q707" s="262"/>
      <c r="R707" s="262"/>
      <c r="S707" s="262"/>
      <c r="T707" s="263"/>
      <c r="AT707" s="264" t="s">
        <v>199</v>
      </c>
      <c r="AU707" s="264" t="s">
        <v>207</v>
      </c>
      <c r="AV707" s="13" t="s">
        <v>85</v>
      </c>
      <c r="AW707" s="13" t="s">
        <v>32</v>
      </c>
      <c r="AX707" s="13" t="s">
        <v>76</v>
      </c>
      <c r="AY707" s="264" t="s">
        <v>190</v>
      </c>
    </row>
    <row r="708" spans="2:65" s="1" customFormat="1" ht="24" customHeight="1">
      <c r="B708" s="37"/>
      <c r="C708" s="230" t="s">
        <v>964</v>
      </c>
      <c r="D708" s="230" t="s">
        <v>192</v>
      </c>
      <c r="E708" s="231" t="s">
        <v>965</v>
      </c>
      <c r="F708" s="232" t="s">
        <v>966</v>
      </c>
      <c r="G708" s="233" t="s">
        <v>245</v>
      </c>
      <c r="H708" s="234">
        <v>0.387</v>
      </c>
      <c r="I708" s="235"/>
      <c r="J708" s="236">
        <f>ROUND(I708*H708,2)</f>
        <v>0</v>
      </c>
      <c r="K708" s="232" t="s">
        <v>196</v>
      </c>
      <c r="L708" s="42"/>
      <c r="M708" s="237" t="s">
        <v>1</v>
      </c>
      <c r="N708" s="238" t="s">
        <v>41</v>
      </c>
      <c r="O708" s="85"/>
      <c r="P708" s="239">
        <f>O708*H708</f>
        <v>0</v>
      </c>
      <c r="Q708" s="239">
        <v>0</v>
      </c>
      <c r="R708" s="239">
        <f>Q708*H708</f>
        <v>0</v>
      </c>
      <c r="S708" s="239">
        <v>1.244</v>
      </c>
      <c r="T708" s="240">
        <f>S708*H708</f>
        <v>0.481428</v>
      </c>
      <c r="AR708" s="241" t="s">
        <v>197</v>
      </c>
      <c r="AT708" s="241" t="s">
        <v>192</v>
      </c>
      <c r="AU708" s="241" t="s">
        <v>207</v>
      </c>
      <c r="AY708" s="16" t="s">
        <v>190</v>
      </c>
      <c r="BE708" s="242">
        <f>IF(N708="základní",J708,0)</f>
        <v>0</v>
      </c>
      <c r="BF708" s="242">
        <f>IF(N708="snížená",J708,0)</f>
        <v>0</v>
      </c>
      <c r="BG708" s="242">
        <f>IF(N708="zákl. přenesená",J708,0)</f>
        <v>0</v>
      </c>
      <c r="BH708" s="242">
        <f>IF(N708="sníž. přenesená",J708,0)</f>
        <v>0</v>
      </c>
      <c r="BI708" s="242">
        <f>IF(N708="nulová",J708,0)</f>
        <v>0</v>
      </c>
      <c r="BJ708" s="16" t="s">
        <v>83</v>
      </c>
      <c r="BK708" s="242">
        <f>ROUND(I708*H708,2)</f>
        <v>0</v>
      </c>
      <c r="BL708" s="16" t="s">
        <v>197</v>
      </c>
      <c r="BM708" s="241" t="s">
        <v>967</v>
      </c>
    </row>
    <row r="709" spans="2:51" s="13" customFormat="1" ht="12">
      <c r="B709" s="254"/>
      <c r="C709" s="255"/>
      <c r="D709" s="245" t="s">
        <v>199</v>
      </c>
      <c r="E709" s="256" t="s">
        <v>1</v>
      </c>
      <c r="F709" s="257" t="s">
        <v>968</v>
      </c>
      <c r="G709" s="255"/>
      <c r="H709" s="258">
        <v>0.108</v>
      </c>
      <c r="I709" s="259"/>
      <c r="J709" s="255"/>
      <c r="K709" s="255"/>
      <c r="L709" s="260"/>
      <c r="M709" s="261"/>
      <c r="N709" s="262"/>
      <c r="O709" s="262"/>
      <c r="P709" s="262"/>
      <c r="Q709" s="262"/>
      <c r="R709" s="262"/>
      <c r="S709" s="262"/>
      <c r="T709" s="263"/>
      <c r="AT709" s="264" t="s">
        <v>199</v>
      </c>
      <c r="AU709" s="264" t="s">
        <v>207</v>
      </c>
      <c r="AV709" s="13" t="s">
        <v>85</v>
      </c>
      <c r="AW709" s="13" t="s">
        <v>32</v>
      </c>
      <c r="AX709" s="13" t="s">
        <v>76</v>
      </c>
      <c r="AY709" s="264" t="s">
        <v>190</v>
      </c>
    </row>
    <row r="710" spans="2:51" s="13" customFormat="1" ht="12">
      <c r="B710" s="254"/>
      <c r="C710" s="255"/>
      <c r="D710" s="245" t="s">
        <v>199</v>
      </c>
      <c r="E710" s="256" t="s">
        <v>1</v>
      </c>
      <c r="F710" s="257" t="s">
        <v>969</v>
      </c>
      <c r="G710" s="255"/>
      <c r="H710" s="258">
        <v>0.018</v>
      </c>
      <c r="I710" s="259"/>
      <c r="J710" s="255"/>
      <c r="K710" s="255"/>
      <c r="L710" s="260"/>
      <c r="M710" s="261"/>
      <c r="N710" s="262"/>
      <c r="O710" s="262"/>
      <c r="P710" s="262"/>
      <c r="Q710" s="262"/>
      <c r="R710" s="262"/>
      <c r="S710" s="262"/>
      <c r="T710" s="263"/>
      <c r="AT710" s="264" t="s">
        <v>199</v>
      </c>
      <c r="AU710" s="264" t="s">
        <v>207</v>
      </c>
      <c r="AV710" s="13" t="s">
        <v>85</v>
      </c>
      <c r="AW710" s="13" t="s">
        <v>32</v>
      </c>
      <c r="AX710" s="13" t="s">
        <v>76</v>
      </c>
      <c r="AY710" s="264" t="s">
        <v>190</v>
      </c>
    </row>
    <row r="711" spans="2:51" s="13" customFormat="1" ht="12">
      <c r="B711" s="254"/>
      <c r="C711" s="255"/>
      <c r="D711" s="245" t="s">
        <v>199</v>
      </c>
      <c r="E711" s="256" t="s">
        <v>1</v>
      </c>
      <c r="F711" s="257" t="s">
        <v>970</v>
      </c>
      <c r="G711" s="255"/>
      <c r="H711" s="258">
        <v>0.12</v>
      </c>
      <c r="I711" s="259"/>
      <c r="J711" s="255"/>
      <c r="K711" s="255"/>
      <c r="L711" s="260"/>
      <c r="M711" s="261"/>
      <c r="N711" s="262"/>
      <c r="O711" s="262"/>
      <c r="P711" s="262"/>
      <c r="Q711" s="262"/>
      <c r="R711" s="262"/>
      <c r="S711" s="262"/>
      <c r="T711" s="263"/>
      <c r="AT711" s="264" t="s">
        <v>199</v>
      </c>
      <c r="AU711" s="264" t="s">
        <v>207</v>
      </c>
      <c r="AV711" s="13" t="s">
        <v>85</v>
      </c>
      <c r="AW711" s="13" t="s">
        <v>32</v>
      </c>
      <c r="AX711" s="13" t="s">
        <v>76</v>
      </c>
      <c r="AY711" s="264" t="s">
        <v>190</v>
      </c>
    </row>
    <row r="712" spans="2:51" s="13" customFormat="1" ht="12">
      <c r="B712" s="254"/>
      <c r="C712" s="255"/>
      <c r="D712" s="245" t="s">
        <v>199</v>
      </c>
      <c r="E712" s="256" t="s">
        <v>1</v>
      </c>
      <c r="F712" s="257" t="s">
        <v>971</v>
      </c>
      <c r="G712" s="255"/>
      <c r="H712" s="258">
        <v>0.078</v>
      </c>
      <c r="I712" s="259"/>
      <c r="J712" s="255"/>
      <c r="K712" s="255"/>
      <c r="L712" s="260"/>
      <c r="M712" s="261"/>
      <c r="N712" s="262"/>
      <c r="O712" s="262"/>
      <c r="P712" s="262"/>
      <c r="Q712" s="262"/>
      <c r="R712" s="262"/>
      <c r="S712" s="262"/>
      <c r="T712" s="263"/>
      <c r="AT712" s="264" t="s">
        <v>199</v>
      </c>
      <c r="AU712" s="264" t="s">
        <v>207</v>
      </c>
      <c r="AV712" s="13" t="s">
        <v>85</v>
      </c>
      <c r="AW712" s="13" t="s">
        <v>32</v>
      </c>
      <c r="AX712" s="13" t="s">
        <v>76</v>
      </c>
      <c r="AY712" s="264" t="s">
        <v>190</v>
      </c>
    </row>
    <row r="713" spans="2:51" s="13" customFormat="1" ht="12">
      <c r="B713" s="254"/>
      <c r="C713" s="255"/>
      <c r="D713" s="245" t="s">
        <v>199</v>
      </c>
      <c r="E713" s="256" t="s">
        <v>1</v>
      </c>
      <c r="F713" s="257" t="s">
        <v>972</v>
      </c>
      <c r="G713" s="255"/>
      <c r="H713" s="258">
        <v>0.063</v>
      </c>
      <c r="I713" s="259"/>
      <c r="J713" s="255"/>
      <c r="K713" s="255"/>
      <c r="L713" s="260"/>
      <c r="M713" s="261"/>
      <c r="N713" s="262"/>
      <c r="O713" s="262"/>
      <c r="P713" s="262"/>
      <c r="Q713" s="262"/>
      <c r="R713" s="262"/>
      <c r="S713" s="262"/>
      <c r="T713" s="263"/>
      <c r="AT713" s="264" t="s">
        <v>199</v>
      </c>
      <c r="AU713" s="264" t="s">
        <v>207</v>
      </c>
      <c r="AV713" s="13" t="s">
        <v>85</v>
      </c>
      <c r="AW713" s="13" t="s">
        <v>32</v>
      </c>
      <c r="AX713" s="13" t="s">
        <v>76</v>
      </c>
      <c r="AY713" s="264" t="s">
        <v>190</v>
      </c>
    </row>
    <row r="714" spans="2:65" s="1" customFormat="1" ht="24" customHeight="1">
      <c r="B714" s="37"/>
      <c r="C714" s="230" t="s">
        <v>973</v>
      </c>
      <c r="D714" s="230" t="s">
        <v>192</v>
      </c>
      <c r="E714" s="231" t="s">
        <v>974</v>
      </c>
      <c r="F714" s="232" t="s">
        <v>975</v>
      </c>
      <c r="G714" s="233" t="s">
        <v>398</v>
      </c>
      <c r="H714" s="234">
        <v>14.65</v>
      </c>
      <c r="I714" s="235"/>
      <c r="J714" s="236">
        <f>ROUND(I714*H714,2)</f>
        <v>0</v>
      </c>
      <c r="K714" s="232" t="s">
        <v>196</v>
      </c>
      <c r="L714" s="42"/>
      <c r="M714" s="237" t="s">
        <v>1</v>
      </c>
      <c r="N714" s="238" t="s">
        <v>41</v>
      </c>
      <c r="O714" s="85"/>
      <c r="P714" s="239">
        <f>O714*H714</f>
        <v>0</v>
      </c>
      <c r="Q714" s="239">
        <v>0</v>
      </c>
      <c r="R714" s="239">
        <f>Q714*H714</f>
        <v>0</v>
      </c>
      <c r="S714" s="239">
        <v>0.034</v>
      </c>
      <c r="T714" s="240">
        <f>S714*H714</f>
        <v>0.49810000000000004</v>
      </c>
      <c r="AR714" s="241" t="s">
        <v>197</v>
      </c>
      <c r="AT714" s="241" t="s">
        <v>192</v>
      </c>
      <c r="AU714" s="241" t="s">
        <v>207</v>
      </c>
      <c r="AY714" s="16" t="s">
        <v>190</v>
      </c>
      <c r="BE714" s="242">
        <f>IF(N714="základní",J714,0)</f>
        <v>0</v>
      </c>
      <c r="BF714" s="242">
        <f>IF(N714="snížená",J714,0)</f>
        <v>0</v>
      </c>
      <c r="BG714" s="242">
        <f>IF(N714="zákl. přenesená",J714,0)</f>
        <v>0</v>
      </c>
      <c r="BH714" s="242">
        <f>IF(N714="sníž. přenesená",J714,0)</f>
        <v>0</v>
      </c>
      <c r="BI714" s="242">
        <f>IF(N714="nulová",J714,0)</f>
        <v>0</v>
      </c>
      <c r="BJ714" s="16" t="s">
        <v>83</v>
      </c>
      <c r="BK714" s="242">
        <f>ROUND(I714*H714,2)</f>
        <v>0</v>
      </c>
      <c r="BL714" s="16" t="s">
        <v>197</v>
      </c>
      <c r="BM714" s="241" t="s">
        <v>976</v>
      </c>
    </row>
    <row r="715" spans="2:51" s="12" customFormat="1" ht="12">
      <c r="B715" s="243"/>
      <c r="C715" s="244"/>
      <c r="D715" s="245" t="s">
        <v>199</v>
      </c>
      <c r="E715" s="246" t="s">
        <v>1</v>
      </c>
      <c r="F715" s="247" t="s">
        <v>977</v>
      </c>
      <c r="G715" s="244"/>
      <c r="H715" s="246" t="s">
        <v>1</v>
      </c>
      <c r="I715" s="248"/>
      <c r="J715" s="244"/>
      <c r="K715" s="244"/>
      <c r="L715" s="249"/>
      <c r="M715" s="250"/>
      <c r="N715" s="251"/>
      <c r="O715" s="251"/>
      <c r="P715" s="251"/>
      <c r="Q715" s="251"/>
      <c r="R715" s="251"/>
      <c r="S715" s="251"/>
      <c r="T715" s="252"/>
      <c r="AT715" s="253" t="s">
        <v>199</v>
      </c>
      <c r="AU715" s="253" t="s">
        <v>207</v>
      </c>
      <c r="AV715" s="12" t="s">
        <v>83</v>
      </c>
      <c r="AW715" s="12" t="s">
        <v>32</v>
      </c>
      <c r="AX715" s="12" t="s">
        <v>76</v>
      </c>
      <c r="AY715" s="253" t="s">
        <v>190</v>
      </c>
    </row>
    <row r="716" spans="2:51" s="13" customFormat="1" ht="12">
      <c r="B716" s="254"/>
      <c r="C716" s="255"/>
      <c r="D716" s="245" t="s">
        <v>199</v>
      </c>
      <c r="E716" s="256" t="s">
        <v>1</v>
      </c>
      <c r="F716" s="257" t="s">
        <v>978</v>
      </c>
      <c r="G716" s="255"/>
      <c r="H716" s="258">
        <v>14.65</v>
      </c>
      <c r="I716" s="259"/>
      <c r="J716" s="255"/>
      <c r="K716" s="255"/>
      <c r="L716" s="260"/>
      <c r="M716" s="261"/>
      <c r="N716" s="262"/>
      <c r="O716" s="262"/>
      <c r="P716" s="262"/>
      <c r="Q716" s="262"/>
      <c r="R716" s="262"/>
      <c r="S716" s="262"/>
      <c r="T716" s="263"/>
      <c r="AT716" s="264" t="s">
        <v>199</v>
      </c>
      <c r="AU716" s="264" t="s">
        <v>207</v>
      </c>
      <c r="AV716" s="13" t="s">
        <v>85</v>
      </c>
      <c r="AW716" s="13" t="s">
        <v>32</v>
      </c>
      <c r="AX716" s="13" t="s">
        <v>83</v>
      </c>
      <c r="AY716" s="264" t="s">
        <v>190</v>
      </c>
    </row>
    <row r="717" spans="2:65" s="1" customFormat="1" ht="24" customHeight="1">
      <c r="B717" s="37"/>
      <c r="C717" s="230" t="s">
        <v>979</v>
      </c>
      <c r="D717" s="230" t="s">
        <v>192</v>
      </c>
      <c r="E717" s="231" t="s">
        <v>980</v>
      </c>
      <c r="F717" s="232" t="s">
        <v>981</v>
      </c>
      <c r="G717" s="233" t="s">
        <v>398</v>
      </c>
      <c r="H717" s="234">
        <v>53.9</v>
      </c>
      <c r="I717" s="235"/>
      <c r="J717" s="236">
        <f>ROUND(I717*H717,2)</f>
        <v>0</v>
      </c>
      <c r="K717" s="232" t="s">
        <v>196</v>
      </c>
      <c r="L717" s="42"/>
      <c r="M717" s="237" t="s">
        <v>1</v>
      </c>
      <c r="N717" s="238" t="s">
        <v>41</v>
      </c>
      <c r="O717" s="85"/>
      <c r="P717" s="239">
        <f>O717*H717</f>
        <v>0</v>
      </c>
      <c r="Q717" s="239">
        <v>0</v>
      </c>
      <c r="R717" s="239">
        <f>Q717*H717</f>
        <v>0</v>
      </c>
      <c r="S717" s="239">
        <v>0.065</v>
      </c>
      <c r="T717" s="240">
        <f>S717*H717</f>
        <v>3.5035</v>
      </c>
      <c r="AR717" s="241" t="s">
        <v>197</v>
      </c>
      <c r="AT717" s="241" t="s">
        <v>192</v>
      </c>
      <c r="AU717" s="241" t="s">
        <v>207</v>
      </c>
      <c r="AY717" s="16" t="s">
        <v>190</v>
      </c>
      <c r="BE717" s="242">
        <f>IF(N717="základní",J717,0)</f>
        <v>0</v>
      </c>
      <c r="BF717" s="242">
        <f>IF(N717="snížená",J717,0)</f>
        <v>0</v>
      </c>
      <c r="BG717" s="242">
        <f>IF(N717="zákl. přenesená",J717,0)</f>
        <v>0</v>
      </c>
      <c r="BH717" s="242">
        <f>IF(N717="sníž. přenesená",J717,0)</f>
        <v>0</v>
      </c>
      <c r="BI717" s="242">
        <f>IF(N717="nulová",J717,0)</f>
        <v>0</v>
      </c>
      <c r="BJ717" s="16" t="s">
        <v>83</v>
      </c>
      <c r="BK717" s="242">
        <f>ROUND(I717*H717,2)</f>
        <v>0</v>
      </c>
      <c r="BL717" s="16" t="s">
        <v>197</v>
      </c>
      <c r="BM717" s="241" t="s">
        <v>982</v>
      </c>
    </row>
    <row r="718" spans="2:51" s="13" customFormat="1" ht="12">
      <c r="B718" s="254"/>
      <c r="C718" s="255"/>
      <c r="D718" s="245" t="s">
        <v>199</v>
      </c>
      <c r="E718" s="256" t="s">
        <v>1</v>
      </c>
      <c r="F718" s="257" t="s">
        <v>983</v>
      </c>
      <c r="G718" s="255"/>
      <c r="H718" s="258">
        <v>12</v>
      </c>
      <c r="I718" s="259"/>
      <c r="J718" s="255"/>
      <c r="K718" s="255"/>
      <c r="L718" s="260"/>
      <c r="M718" s="261"/>
      <c r="N718" s="262"/>
      <c r="O718" s="262"/>
      <c r="P718" s="262"/>
      <c r="Q718" s="262"/>
      <c r="R718" s="262"/>
      <c r="S718" s="262"/>
      <c r="T718" s="263"/>
      <c r="AT718" s="264" t="s">
        <v>199</v>
      </c>
      <c r="AU718" s="264" t="s">
        <v>207</v>
      </c>
      <c r="AV718" s="13" t="s">
        <v>85</v>
      </c>
      <c r="AW718" s="13" t="s">
        <v>32</v>
      </c>
      <c r="AX718" s="13" t="s">
        <v>76</v>
      </c>
      <c r="AY718" s="264" t="s">
        <v>190</v>
      </c>
    </row>
    <row r="719" spans="2:51" s="13" customFormat="1" ht="12">
      <c r="B719" s="254"/>
      <c r="C719" s="255"/>
      <c r="D719" s="245" t="s">
        <v>199</v>
      </c>
      <c r="E719" s="256" t="s">
        <v>1</v>
      </c>
      <c r="F719" s="257" t="s">
        <v>984</v>
      </c>
      <c r="G719" s="255"/>
      <c r="H719" s="258">
        <v>8.4</v>
      </c>
      <c r="I719" s="259"/>
      <c r="J719" s="255"/>
      <c r="K719" s="255"/>
      <c r="L719" s="260"/>
      <c r="M719" s="261"/>
      <c r="N719" s="262"/>
      <c r="O719" s="262"/>
      <c r="P719" s="262"/>
      <c r="Q719" s="262"/>
      <c r="R719" s="262"/>
      <c r="S719" s="262"/>
      <c r="T719" s="263"/>
      <c r="AT719" s="264" t="s">
        <v>199</v>
      </c>
      <c r="AU719" s="264" t="s">
        <v>207</v>
      </c>
      <c r="AV719" s="13" t="s">
        <v>85</v>
      </c>
      <c r="AW719" s="13" t="s">
        <v>32</v>
      </c>
      <c r="AX719" s="13" t="s">
        <v>76</v>
      </c>
      <c r="AY719" s="264" t="s">
        <v>190</v>
      </c>
    </row>
    <row r="720" spans="2:51" s="13" customFormat="1" ht="12">
      <c r="B720" s="254"/>
      <c r="C720" s="255"/>
      <c r="D720" s="245" t="s">
        <v>199</v>
      </c>
      <c r="E720" s="256" t="s">
        <v>1</v>
      </c>
      <c r="F720" s="257" t="s">
        <v>985</v>
      </c>
      <c r="G720" s="255"/>
      <c r="H720" s="258">
        <v>12.6</v>
      </c>
      <c r="I720" s="259"/>
      <c r="J720" s="255"/>
      <c r="K720" s="255"/>
      <c r="L720" s="260"/>
      <c r="M720" s="261"/>
      <c r="N720" s="262"/>
      <c r="O720" s="262"/>
      <c r="P720" s="262"/>
      <c r="Q720" s="262"/>
      <c r="R720" s="262"/>
      <c r="S720" s="262"/>
      <c r="T720" s="263"/>
      <c r="AT720" s="264" t="s">
        <v>199</v>
      </c>
      <c r="AU720" s="264" t="s">
        <v>207</v>
      </c>
      <c r="AV720" s="13" t="s">
        <v>85</v>
      </c>
      <c r="AW720" s="13" t="s">
        <v>32</v>
      </c>
      <c r="AX720" s="13" t="s">
        <v>76</v>
      </c>
      <c r="AY720" s="264" t="s">
        <v>190</v>
      </c>
    </row>
    <row r="721" spans="2:51" s="13" customFormat="1" ht="12">
      <c r="B721" s="254"/>
      <c r="C721" s="255"/>
      <c r="D721" s="245" t="s">
        <v>199</v>
      </c>
      <c r="E721" s="256" t="s">
        <v>1</v>
      </c>
      <c r="F721" s="257" t="s">
        <v>986</v>
      </c>
      <c r="G721" s="255"/>
      <c r="H721" s="258">
        <v>8.8</v>
      </c>
      <c r="I721" s="259"/>
      <c r="J721" s="255"/>
      <c r="K721" s="255"/>
      <c r="L721" s="260"/>
      <c r="M721" s="261"/>
      <c r="N721" s="262"/>
      <c r="O721" s="262"/>
      <c r="P721" s="262"/>
      <c r="Q721" s="262"/>
      <c r="R721" s="262"/>
      <c r="S721" s="262"/>
      <c r="T721" s="263"/>
      <c r="AT721" s="264" t="s">
        <v>199</v>
      </c>
      <c r="AU721" s="264" t="s">
        <v>207</v>
      </c>
      <c r="AV721" s="13" t="s">
        <v>85</v>
      </c>
      <c r="AW721" s="13" t="s">
        <v>32</v>
      </c>
      <c r="AX721" s="13" t="s">
        <v>76</v>
      </c>
      <c r="AY721" s="264" t="s">
        <v>190</v>
      </c>
    </row>
    <row r="722" spans="2:51" s="13" customFormat="1" ht="12">
      <c r="B722" s="254"/>
      <c r="C722" s="255"/>
      <c r="D722" s="245" t="s">
        <v>199</v>
      </c>
      <c r="E722" s="256" t="s">
        <v>1</v>
      </c>
      <c r="F722" s="257" t="s">
        <v>987</v>
      </c>
      <c r="G722" s="255"/>
      <c r="H722" s="258">
        <v>5.7</v>
      </c>
      <c r="I722" s="259"/>
      <c r="J722" s="255"/>
      <c r="K722" s="255"/>
      <c r="L722" s="260"/>
      <c r="M722" s="261"/>
      <c r="N722" s="262"/>
      <c r="O722" s="262"/>
      <c r="P722" s="262"/>
      <c r="Q722" s="262"/>
      <c r="R722" s="262"/>
      <c r="S722" s="262"/>
      <c r="T722" s="263"/>
      <c r="AT722" s="264" t="s">
        <v>199</v>
      </c>
      <c r="AU722" s="264" t="s">
        <v>207</v>
      </c>
      <c r="AV722" s="13" t="s">
        <v>85</v>
      </c>
      <c r="AW722" s="13" t="s">
        <v>32</v>
      </c>
      <c r="AX722" s="13" t="s">
        <v>76</v>
      </c>
      <c r="AY722" s="264" t="s">
        <v>190</v>
      </c>
    </row>
    <row r="723" spans="2:51" s="13" customFormat="1" ht="12">
      <c r="B723" s="254"/>
      <c r="C723" s="255"/>
      <c r="D723" s="245" t="s">
        <v>199</v>
      </c>
      <c r="E723" s="256" t="s">
        <v>1</v>
      </c>
      <c r="F723" s="257" t="s">
        <v>988</v>
      </c>
      <c r="G723" s="255"/>
      <c r="H723" s="258">
        <v>3.6</v>
      </c>
      <c r="I723" s="259"/>
      <c r="J723" s="255"/>
      <c r="K723" s="255"/>
      <c r="L723" s="260"/>
      <c r="M723" s="261"/>
      <c r="N723" s="262"/>
      <c r="O723" s="262"/>
      <c r="P723" s="262"/>
      <c r="Q723" s="262"/>
      <c r="R723" s="262"/>
      <c r="S723" s="262"/>
      <c r="T723" s="263"/>
      <c r="AT723" s="264" t="s">
        <v>199</v>
      </c>
      <c r="AU723" s="264" t="s">
        <v>207</v>
      </c>
      <c r="AV723" s="13" t="s">
        <v>85</v>
      </c>
      <c r="AW723" s="13" t="s">
        <v>32</v>
      </c>
      <c r="AX723" s="13" t="s">
        <v>76</v>
      </c>
      <c r="AY723" s="264" t="s">
        <v>190</v>
      </c>
    </row>
    <row r="724" spans="2:51" s="13" customFormat="1" ht="12">
      <c r="B724" s="254"/>
      <c r="C724" s="255"/>
      <c r="D724" s="245" t="s">
        <v>199</v>
      </c>
      <c r="E724" s="256" t="s">
        <v>1</v>
      </c>
      <c r="F724" s="257" t="s">
        <v>989</v>
      </c>
      <c r="G724" s="255"/>
      <c r="H724" s="258">
        <v>2.8</v>
      </c>
      <c r="I724" s="259"/>
      <c r="J724" s="255"/>
      <c r="K724" s="255"/>
      <c r="L724" s="260"/>
      <c r="M724" s="261"/>
      <c r="N724" s="262"/>
      <c r="O724" s="262"/>
      <c r="P724" s="262"/>
      <c r="Q724" s="262"/>
      <c r="R724" s="262"/>
      <c r="S724" s="262"/>
      <c r="T724" s="263"/>
      <c r="AT724" s="264" t="s">
        <v>199</v>
      </c>
      <c r="AU724" s="264" t="s">
        <v>207</v>
      </c>
      <c r="AV724" s="13" t="s">
        <v>85</v>
      </c>
      <c r="AW724" s="13" t="s">
        <v>32</v>
      </c>
      <c r="AX724" s="13" t="s">
        <v>76</v>
      </c>
      <c r="AY724" s="264" t="s">
        <v>190</v>
      </c>
    </row>
    <row r="725" spans="2:65" s="1" customFormat="1" ht="24" customHeight="1">
      <c r="B725" s="37"/>
      <c r="C725" s="230" t="s">
        <v>990</v>
      </c>
      <c r="D725" s="230" t="s">
        <v>192</v>
      </c>
      <c r="E725" s="231" t="s">
        <v>991</v>
      </c>
      <c r="F725" s="232" t="s">
        <v>992</v>
      </c>
      <c r="G725" s="233" t="s">
        <v>398</v>
      </c>
      <c r="H725" s="234">
        <v>16.2</v>
      </c>
      <c r="I725" s="235"/>
      <c r="J725" s="236">
        <f>ROUND(I725*H725,2)</f>
        <v>0</v>
      </c>
      <c r="K725" s="232" t="s">
        <v>196</v>
      </c>
      <c r="L725" s="42"/>
      <c r="M725" s="237" t="s">
        <v>1</v>
      </c>
      <c r="N725" s="238" t="s">
        <v>41</v>
      </c>
      <c r="O725" s="85"/>
      <c r="P725" s="239">
        <f>O725*H725</f>
        <v>0</v>
      </c>
      <c r="Q725" s="239">
        <v>0</v>
      </c>
      <c r="R725" s="239">
        <f>Q725*H725</f>
        <v>0</v>
      </c>
      <c r="S725" s="239">
        <v>0.097</v>
      </c>
      <c r="T725" s="240">
        <f>S725*H725</f>
        <v>1.5714</v>
      </c>
      <c r="AR725" s="241" t="s">
        <v>197</v>
      </c>
      <c r="AT725" s="241" t="s">
        <v>192</v>
      </c>
      <c r="AU725" s="241" t="s">
        <v>207</v>
      </c>
      <c r="AY725" s="16" t="s">
        <v>190</v>
      </c>
      <c r="BE725" s="242">
        <f>IF(N725="základní",J725,0)</f>
        <v>0</v>
      </c>
      <c r="BF725" s="242">
        <f>IF(N725="snížená",J725,0)</f>
        <v>0</v>
      </c>
      <c r="BG725" s="242">
        <f>IF(N725="zákl. přenesená",J725,0)</f>
        <v>0</v>
      </c>
      <c r="BH725" s="242">
        <f>IF(N725="sníž. přenesená",J725,0)</f>
        <v>0</v>
      </c>
      <c r="BI725" s="242">
        <f>IF(N725="nulová",J725,0)</f>
        <v>0</v>
      </c>
      <c r="BJ725" s="16" t="s">
        <v>83</v>
      </c>
      <c r="BK725" s="242">
        <f>ROUND(I725*H725,2)</f>
        <v>0</v>
      </c>
      <c r="BL725" s="16" t="s">
        <v>197</v>
      </c>
      <c r="BM725" s="241" t="s">
        <v>993</v>
      </c>
    </row>
    <row r="726" spans="2:51" s="13" customFormat="1" ht="12">
      <c r="B726" s="254"/>
      <c r="C726" s="255"/>
      <c r="D726" s="245" t="s">
        <v>199</v>
      </c>
      <c r="E726" s="256" t="s">
        <v>1</v>
      </c>
      <c r="F726" s="257" t="s">
        <v>994</v>
      </c>
      <c r="G726" s="255"/>
      <c r="H726" s="258">
        <v>16.2</v>
      </c>
      <c r="I726" s="259"/>
      <c r="J726" s="255"/>
      <c r="K726" s="255"/>
      <c r="L726" s="260"/>
      <c r="M726" s="261"/>
      <c r="N726" s="262"/>
      <c r="O726" s="262"/>
      <c r="P726" s="262"/>
      <c r="Q726" s="262"/>
      <c r="R726" s="262"/>
      <c r="S726" s="262"/>
      <c r="T726" s="263"/>
      <c r="AT726" s="264" t="s">
        <v>199</v>
      </c>
      <c r="AU726" s="264" t="s">
        <v>207</v>
      </c>
      <c r="AV726" s="13" t="s">
        <v>85</v>
      </c>
      <c r="AW726" s="13" t="s">
        <v>32</v>
      </c>
      <c r="AX726" s="13" t="s">
        <v>83</v>
      </c>
      <c r="AY726" s="264" t="s">
        <v>190</v>
      </c>
    </row>
    <row r="727" spans="2:65" s="1" customFormat="1" ht="24" customHeight="1">
      <c r="B727" s="37"/>
      <c r="C727" s="230" t="s">
        <v>995</v>
      </c>
      <c r="D727" s="230" t="s">
        <v>192</v>
      </c>
      <c r="E727" s="231" t="s">
        <v>996</v>
      </c>
      <c r="F727" s="232" t="s">
        <v>997</v>
      </c>
      <c r="G727" s="233" t="s">
        <v>427</v>
      </c>
      <c r="H727" s="234">
        <v>27</v>
      </c>
      <c r="I727" s="235"/>
      <c r="J727" s="236">
        <f>ROUND(I727*H727,2)</f>
        <v>0</v>
      </c>
      <c r="K727" s="232" t="s">
        <v>196</v>
      </c>
      <c r="L727" s="42"/>
      <c r="M727" s="237" t="s">
        <v>1</v>
      </c>
      <c r="N727" s="238" t="s">
        <v>41</v>
      </c>
      <c r="O727" s="85"/>
      <c r="P727" s="239">
        <f>O727*H727</f>
        <v>0</v>
      </c>
      <c r="Q727" s="239">
        <v>0</v>
      </c>
      <c r="R727" s="239">
        <f>Q727*H727</f>
        <v>0</v>
      </c>
      <c r="S727" s="239">
        <v>0.031</v>
      </c>
      <c r="T727" s="240">
        <f>S727*H727</f>
        <v>0.837</v>
      </c>
      <c r="AR727" s="241" t="s">
        <v>197</v>
      </c>
      <c r="AT727" s="241" t="s">
        <v>192</v>
      </c>
      <c r="AU727" s="241" t="s">
        <v>207</v>
      </c>
      <c r="AY727" s="16" t="s">
        <v>190</v>
      </c>
      <c r="BE727" s="242">
        <f>IF(N727="základní",J727,0)</f>
        <v>0</v>
      </c>
      <c r="BF727" s="242">
        <f>IF(N727="snížená",J727,0)</f>
        <v>0</v>
      </c>
      <c r="BG727" s="242">
        <f>IF(N727="zákl. přenesená",J727,0)</f>
        <v>0</v>
      </c>
      <c r="BH727" s="242">
        <f>IF(N727="sníž. přenesená",J727,0)</f>
        <v>0</v>
      </c>
      <c r="BI727" s="242">
        <f>IF(N727="nulová",J727,0)</f>
        <v>0</v>
      </c>
      <c r="BJ727" s="16" t="s">
        <v>83</v>
      </c>
      <c r="BK727" s="242">
        <f>ROUND(I727*H727,2)</f>
        <v>0</v>
      </c>
      <c r="BL727" s="16" t="s">
        <v>197</v>
      </c>
      <c r="BM727" s="241" t="s">
        <v>998</v>
      </c>
    </row>
    <row r="728" spans="2:51" s="12" customFormat="1" ht="12">
      <c r="B728" s="243"/>
      <c r="C728" s="244"/>
      <c r="D728" s="245" t="s">
        <v>199</v>
      </c>
      <c r="E728" s="246" t="s">
        <v>1</v>
      </c>
      <c r="F728" s="247" t="s">
        <v>999</v>
      </c>
      <c r="G728" s="244"/>
      <c r="H728" s="246" t="s">
        <v>1</v>
      </c>
      <c r="I728" s="248"/>
      <c r="J728" s="244"/>
      <c r="K728" s="244"/>
      <c r="L728" s="249"/>
      <c r="M728" s="250"/>
      <c r="N728" s="251"/>
      <c r="O728" s="251"/>
      <c r="P728" s="251"/>
      <c r="Q728" s="251"/>
      <c r="R728" s="251"/>
      <c r="S728" s="251"/>
      <c r="T728" s="252"/>
      <c r="AT728" s="253" t="s">
        <v>199</v>
      </c>
      <c r="AU728" s="253" t="s">
        <v>207</v>
      </c>
      <c r="AV728" s="12" t="s">
        <v>83</v>
      </c>
      <c r="AW728" s="12" t="s">
        <v>32</v>
      </c>
      <c r="AX728" s="12" t="s">
        <v>76</v>
      </c>
      <c r="AY728" s="253" t="s">
        <v>190</v>
      </c>
    </row>
    <row r="729" spans="2:51" s="13" customFormat="1" ht="12">
      <c r="B729" s="254"/>
      <c r="C729" s="255"/>
      <c r="D729" s="245" t="s">
        <v>199</v>
      </c>
      <c r="E729" s="256" t="s">
        <v>1</v>
      </c>
      <c r="F729" s="257" t="s">
        <v>351</v>
      </c>
      <c r="G729" s="255"/>
      <c r="H729" s="258">
        <v>27</v>
      </c>
      <c r="I729" s="259"/>
      <c r="J729" s="255"/>
      <c r="K729" s="255"/>
      <c r="L729" s="260"/>
      <c r="M729" s="261"/>
      <c r="N729" s="262"/>
      <c r="O729" s="262"/>
      <c r="P729" s="262"/>
      <c r="Q729" s="262"/>
      <c r="R729" s="262"/>
      <c r="S729" s="262"/>
      <c r="T729" s="263"/>
      <c r="AT729" s="264" t="s">
        <v>199</v>
      </c>
      <c r="AU729" s="264" t="s">
        <v>207</v>
      </c>
      <c r="AV729" s="13" t="s">
        <v>85</v>
      </c>
      <c r="AW729" s="13" t="s">
        <v>32</v>
      </c>
      <c r="AX729" s="13" t="s">
        <v>83</v>
      </c>
      <c r="AY729" s="264" t="s">
        <v>190</v>
      </c>
    </row>
    <row r="730" spans="2:65" s="1" customFormat="1" ht="24" customHeight="1">
      <c r="B730" s="37"/>
      <c r="C730" s="230" t="s">
        <v>1000</v>
      </c>
      <c r="D730" s="230" t="s">
        <v>192</v>
      </c>
      <c r="E730" s="231" t="s">
        <v>1001</v>
      </c>
      <c r="F730" s="232" t="s">
        <v>1002</v>
      </c>
      <c r="G730" s="233" t="s">
        <v>195</v>
      </c>
      <c r="H730" s="234">
        <v>21.685</v>
      </c>
      <c r="I730" s="235"/>
      <c r="J730" s="236">
        <f>ROUND(I730*H730,2)</f>
        <v>0</v>
      </c>
      <c r="K730" s="232" t="s">
        <v>196</v>
      </c>
      <c r="L730" s="42"/>
      <c r="M730" s="237" t="s">
        <v>1</v>
      </c>
      <c r="N730" s="238" t="s">
        <v>41</v>
      </c>
      <c r="O730" s="85"/>
      <c r="P730" s="239">
        <f>O730*H730</f>
        <v>0</v>
      </c>
      <c r="Q730" s="239">
        <v>0</v>
      </c>
      <c r="R730" s="239">
        <f>Q730*H730</f>
        <v>0</v>
      </c>
      <c r="S730" s="239">
        <v>1.8</v>
      </c>
      <c r="T730" s="240">
        <f>S730*H730</f>
        <v>39.033</v>
      </c>
      <c r="AR730" s="241" t="s">
        <v>197</v>
      </c>
      <c r="AT730" s="241" t="s">
        <v>192</v>
      </c>
      <c r="AU730" s="241" t="s">
        <v>207</v>
      </c>
      <c r="AY730" s="16" t="s">
        <v>190</v>
      </c>
      <c r="BE730" s="242">
        <f>IF(N730="základní",J730,0)</f>
        <v>0</v>
      </c>
      <c r="BF730" s="242">
        <f>IF(N730="snížená",J730,0)</f>
        <v>0</v>
      </c>
      <c r="BG730" s="242">
        <f>IF(N730="zákl. přenesená",J730,0)</f>
        <v>0</v>
      </c>
      <c r="BH730" s="242">
        <f>IF(N730="sníž. přenesená",J730,0)</f>
        <v>0</v>
      </c>
      <c r="BI730" s="242">
        <f>IF(N730="nulová",J730,0)</f>
        <v>0</v>
      </c>
      <c r="BJ730" s="16" t="s">
        <v>83</v>
      </c>
      <c r="BK730" s="242">
        <f>ROUND(I730*H730,2)</f>
        <v>0</v>
      </c>
      <c r="BL730" s="16" t="s">
        <v>197</v>
      </c>
      <c r="BM730" s="241" t="s">
        <v>1003</v>
      </c>
    </row>
    <row r="731" spans="2:51" s="12" customFormat="1" ht="12">
      <c r="B731" s="243"/>
      <c r="C731" s="244"/>
      <c r="D731" s="245" t="s">
        <v>199</v>
      </c>
      <c r="E731" s="246" t="s">
        <v>1</v>
      </c>
      <c r="F731" s="247" t="s">
        <v>1004</v>
      </c>
      <c r="G731" s="244"/>
      <c r="H731" s="246" t="s">
        <v>1</v>
      </c>
      <c r="I731" s="248"/>
      <c r="J731" s="244"/>
      <c r="K731" s="244"/>
      <c r="L731" s="249"/>
      <c r="M731" s="250"/>
      <c r="N731" s="251"/>
      <c r="O731" s="251"/>
      <c r="P731" s="251"/>
      <c r="Q731" s="251"/>
      <c r="R731" s="251"/>
      <c r="S731" s="251"/>
      <c r="T731" s="252"/>
      <c r="AT731" s="253" t="s">
        <v>199</v>
      </c>
      <c r="AU731" s="253" t="s">
        <v>207</v>
      </c>
      <c r="AV731" s="12" t="s">
        <v>83</v>
      </c>
      <c r="AW731" s="12" t="s">
        <v>32</v>
      </c>
      <c r="AX731" s="12" t="s">
        <v>76</v>
      </c>
      <c r="AY731" s="253" t="s">
        <v>190</v>
      </c>
    </row>
    <row r="732" spans="2:51" s="13" customFormat="1" ht="12">
      <c r="B732" s="254"/>
      <c r="C732" s="255"/>
      <c r="D732" s="245" t="s">
        <v>199</v>
      </c>
      <c r="E732" s="256" t="s">
        <v>1</v>
      </c>
      <c r="F732" s="257" t="s">
        <v>1005</v>
      </c>
      <c r="G732" s="255"/>
      <c r="H732" s="258">
        <v>6.462</v>
      </c>
      <c r="I732" s="259"/>
      <c r="J732" s="255"/>
      <c r="K732" s="255"/>
      <c r="L732" s="260"/>
      <c r="M732" s="261"/>
      <c r="N732" s="262"/>
      <c r="O732" s="262"/>
      <c r="P732" s="262"/>
      <c r="Q732" s="262"/>
      <c r="R732" s="262"/>
      <c r="S732" s="262"/>
      <c r="T732" s="263"/>
      <c r="AT732" s="264" t="s">
        <v>199</v>
      </c>
      <c r="AU732" s="264" t="s">
        <v>207</v>
      </c>
      <c r="AV732" s="13" t="s">
        <v>85</v>
      </c>
      <c r="AW732" s="13" t="s">
        <v>32</v>
      </c>
      <c r="AX732" s="13" t="s">
        <v>76</v>
      </c>
      <c r="AY732" s="264" t="s">
        <v>190</v>
      </c>
    </row>
    <row r="733" spans="2:51" s="12" customFormat="1" ht="12">
      <c r="B733" s="243"/>
      <c r="C733" s="244"/>
      <c r="D733" s="245" t="s">
        <v>199</v>
      </c>
      <c r="E733" s="246" t="s">
        <v>1</v>
      </c>
      <c r="F733" s="247" t="s">
        <v>1006</v>
      </c>
      <c r="G733" s="244"/>
      <c r="H733" s="246" t="s">
        <v>1</v>
      </c>
      <c r="I733" s="248"/>
      <c r="J733" s="244"/>
      <c r="K733" s="244"/>
      <c r="L733" s="249"/>
      <c r="M733" s="250"/>
      <c r="N733" s="251"/>
      <c r="O733" s="251"/>
      <c r="P733" s="251"/>
      <c r="Q733" s="251"/>
      <c r="R733" s="251"/>
      <c r="S733" s="251"/>
      <c r="T733" s="252"/>
      <c r="AT733" s="253" t="s">
        <v>199</v>
      </c>
      <c r="AU733" s="253" t="s">
        <v>207</v>
      </c>
      <c r="AV733" s="12" t="s">
        <v>83</v>
      </c>
      <c r="AW733" s="12" t="s">
        <v>32</v>
      </c>
      <c r="AX733" s="12" t="s">
        <v>76</v>
      </c>
      <c r="AY733" s="253" t="s">
        <v>190</v>
      </c>
    </row>
    <row r="734" spans="2:51" s="13" customFormat="1" ht="12">
      <c r="B734" s="254"/>
      <c r="C734" s="255"/>
      <c r="D734" s="245" t="s">
        <v>199</v>
      </c>
      <c r="E734" s="256" t="s">
        <v>1</v>
      </c>
      <c r="F734" s="257" t="s">
        <v>1007</v>
      </c>
      <c r="G734" s="255"/>
      <c r="H734" s="258">
        <v>11.147</v>
      </c>
      <c r="I734" s="259"/>
      <c r="J734" s="255"/>
      <c r="K734" s="255"/>
      <c r="L734" s="260"/>
      <c r="M734" s="261"/>
      <c r="N734" s="262"/>
      <c r="O734" s="262"/>
      <c r="P734" s="262"/>
      <c r="Q734" s="262"/>
      <c r="R734" s="262"/>
      <c r="S734" s="262"/>
      <c r="T734" s="263"/>
      <c r="AT734" s="264" t="s">
        <v>199</v>
      </c>
      <c r="AU734" s="264" t="s">
        <v>207</v>
      </c>
      <c r="AV734" s="13" t="s">
        <v>85</v>
      </c>
      <c r="AW734" s="13" t="s">
        <v>32</v>
      </c>
      <c r="AX734" s="13" t="s">
        <v>76</v>
      </c>
      <c r="AY734" s="264" t="s">
        <v>190</v>
      </c>
    </row>
    <row r="735" spans="2:51" s="12" customFormat="1" ht="12">
      <c r="B735" s="243"/>
      <c r="C735" s="244"/>
      <c r="D735" s="245" t="s">
        <v>199</v>
      </c>
      <c r="E735" s="246" t="s">
        <v>1</v>
      </c>
      <c r="F735" s="247" t="s">
        <v>1008</v>
      </c>
      <c r="G735" s="244"/>
      <c r="H735" s="246" t="s">
        <v>1</v>
      </c>
      <c r="I735" s="248"/>
      <c r="J735" s="244"/>
      <c r="K735" s="244"/>
      <c r="L735" s="249"/>
      <c r="M735" s="250"/>
      <c r="N735" s="251"/>
      <c r="O735" s="251"/>
      <c r="P735" s="251"/>
      <c r="Q735" s="251"/>
      <c r="R735" s="251"/>
      <c r="S735" s="251"/>
      <c r="T735" s="252"/>
      <c r="AT735" s="253" t="s">
        <v>199</v>
      </c>
      <c r="AU735" s="253" t="s">
        <v>207</v>
      </c>
      <c r="AV735" s="12" t="s">
        <v>83</v>
      </c>
      <c r="AW735" s="12" t="s">
        <v>32</v>
      </c>
      <c r="AX735" s="12" t="s">
        <v>76</v>
      </c>
      <c r="AY735" s="253" t="s">
        <v>190</v>
      </c>
    </row>
    <row r="736" spans="2:51" s="13" customFormat="1" ht="12">
      <c r="B736" s="254"/>
      <c r="C736" s="255"/>
      <c r="D736" s="245" t="s">
        <v>199</v>
      </c>
      <c r="E736" s="256" t="s">
        <v>1</v>
      </c>
      <c r="F736" s="257" t="s">
        <v>1009</v>
      </c>
      <c r="G736" s="255"/>
      <c r="H736" s="258">
        <v>1.826</v>
      </c>
      <c r="I736" s="259"/>
      <c r="J736" s="255"/>
      <c r="K736" s="255"/>
      <c r="L736" s="260"/>
      <c r="M736" s="261"/>
      <c r="N736" s="262"/>
      <c r="O736" s="262"/>
      <c r="P736" s="262"/>
      <c r="Q736" s="262"/>
      <c r="R736" s="262"/>
      <c r="S736" s="262"/>
      <c r="T736" s="263"/>
      <c r="AT736" s="264" t="s">
        <v>199</v>
      </c>
      <c r="AU736" s="264" t="s">
        <v>207</v>
      </c>
      <c r="AV736" s="13" t="s">
        <v>85</v>
      </c>
      <c r="AW736" s="13" t="s">
        <v>32</v>
      </c>
      <c r="AX736" s="13" t="s">
        <v>76</v>
      </c>
      <c r="AY736" s="264" t="s">
        <v>190</v>
      </c>
    </row>
    <row r="737" spans="2:51" s="12" customFormat="1" ht="12">
      <c r="B737" s="243"/>
      <c r="C737" s="244"/>
      <c r="D737" s="245" t="s">
        <v>199</v>
      </c>
      <c r="E737" s="246" t="s">
        <v>1</v>
      </c>
      <c r="F737" s="247" t="s">
        <v>1010</v>
      </c>
      <c r="G737" s="244"/>
      <c r="H737" s="246" t="s">
        <v>1</v>
      </c>
      <c r="I737" s="248"/>
      <c r="J737" s="244"/>
      <c r="K737" s="244"/>
      <c r="L737" s="249"/>
      <c r="M737" s="250"/>
      <c r="N737" s="251"/>
      <c r="O737" s="251"/>
      <c r="P737" s="251"/>
      <c r="Q737" s="251"/>
      <c r="R737" s="251"/>
      <c r="S737" s="251"/>
      <c r="T737" s="252"/>
      <c r="AT737" s="253" t="s">
        <v>199</v>
      </c>
      <c r="AU737" s="253" t="s">
        <v>207</v>
      </c>
      <c r="AV737" s="12" t="s">
        <v>83</v>
      </c>
      <c r="AW737" s="12" t="s">
        <v>32</v>
      </c>
      <c r="AX737" s="12" t="s">
        <v>76</v>
      </c>
      <c r="AY737" s="253" t="s">
        <v>190</v>
      </c>
    </row>
    <row r="738" spans="2:51" s="13" customFormat="1" ht="12">
      <c r="B738" s="254"/>
      <c r="C738" s="255"/>
      <c r="D738" s="245" t="s">
        <v>199</v>
      </c>
      <c r="E738" s="256" t="s">
        <v>1</v>
      </c>
      <c r="F738" s="257" t="s">
        <v>1011</v>
      </c>
      <c r="G738" s="255"/>
      <c r="H738" s="258">
        <v>0.182</v>
      </c>
      <c r="I738" s="259"/>
      <c r="J738" s="255"/>
      <c r="K738" s="255"/>
      <c r="L738" s="260"/>
      <c r="M738" s="261"/>
      <c r="N738" s="262"/>
      <c r="O738" s="262"/>
      <c r="P738" s="262"/>
      <c r="Q738" s="262"/>
      <c r="R738" s="262"/>
      <c r="S738" s="262"/>
      <c r="T738" s="263"/>
      <c r="AT738" s="264" t="s">
        <v>199</v>
      </c>
      <c r="AU738" s="264" t="s">
        <v>207</v>
      </c>
      <c r="AV738" s="13" t="s">
        <v>85</v>
      </c>
      <c r="AW738" s="13" t="s">
        <v>32</v>
      </c>
      <c r="AX738" s="13" t="s">
        <v>76</v>
      </c>
      <c r="AY738" s="264" t="s">
        <v>190</v>
      </c>
    </row>
    <row r="739" spans="2:51" s="12" customFormat="1" ht="12">
      <c r="B739" s="243"/>
      <c r="C739" s="244"/>
      <c r="D739" s="245" t="s">
        <v>199</v>
      </c>
      <c r="E739" s="246" t="s">
        <v>1</v>
      </c>
      <c r="F739" s="247" t="s">
        <v>1012</v>
      </c>
      <c r="G739" s="244"/>
      <c r="H739" s="246" t="s">
        <v>1</v>
      </c>
      <c r="I739" s="248"/>
      <c r="J739" s="244"/>
      <c r="K739" s="244"/>
      <c r="L739" s="249"/>
      <c r="M739" s="250"/>
      <c r="N739" s="251"/>
      <c r="O739" s="251"/>
      <c r="P739" s="251"/>
      <c r="Q739" s="251"/>
      <c r="R739" s="251"/>
      <c r="S739" s="251"/>
      <c r="T739" s="252"/>
      <c r="AT739" s="253" t="s">
        <v>199</v>
      </c>
      <c r="AU739" s="253" t="s">
        <v>207</v>
      </c>
      <c r="AV739" s="12" t="s">
        <v>83</v>
      </c>
      <c r="AW739" s="12" t="s">
        <v>32</v>
      </c>
      <c r="AX739" s="12" t="s">
        <v>76</v>
      </c>
      <c r="AY739" s="253" t="s">
        <v>190</v>
      </c>
    </row>
    <row r="740" spans="2:51" s="13" customFormat="1" ht="12">
      <c r="B740" s="254"/>
      <c r="C740" s="255"/>
      <c r="D740" s="245" t="s">
        <v>199</v>
      </c>
      <c r="E740" s="256" t="s">
        <v>1</v>
      </c>
      <c r="F740" s="257" t="s">
        <v>323</v>
      </c>
      <c r="G740" s="255"/>
      <c r="H740" s="258">
        <v>0.5</v>
      </c>
      <c r="I740" s="259"/>
      <c r="J740" s="255"/>
      <c r="K740" s="255"/>
      <c r="L740" s="260"/>
      <c r="M740" s="261"/>
      <c r="N740" s="262"/>
      <c r="O740" s="262"/>
      <c r="P740" s="262"/>
      <c r="Q740" s="262"/>
      <c r="R740" s="262"/>
      <c r="S740" s="262"/>
      <c r="T740" s="263"/>
      <c r="AT740" s="264" t="s">
        <v>199</v>
      </c>
      <c r="AU740" s="264" t="s">
        <v>207</v>
      </c>
      <c r="AV740" s="13" t="s">
        <v>85</v>
      </c>
      <c r="AW740" s="13" t="s">
        <v>32</v>
      </c>
      <c r="AX740" s="13" t="s">
        <v>76</v>
      </c>
      <c r="AY740" s="264" t="s">
        <v>190</v>
      </c>
    </row>
    <row r="741" spans="2:51" s="12" customFormat="1" ht="12">
      <c r="B741" s="243"/>
      <c r="C741" s="244"/>
      <c r="D741" s="245" t="s">
        <v>199</v>
      </c>
      <c r="E741" s="246" t="s">
        <v>1</v>
      </c>
      <c r="F741" s="247" t="s">
        <v>1013</v>
      </c>
      <c r="G741" s="244"/>
      <c r="H741" s="246" t="s">
        <v>1</v>
      </c>
      <c r="I741" s="248"/>
      <c r="J741" s="244"/>
      <c r="K741" s="244"/>
      <c r="L741" s="249"/>
      <c r="M741" s="250"/>
      <c r="N741" s="251"/>
      <c r="O741" s="251"/>
      <c r="P741" s="251"/>
      <c r="Q741" s="251"/>
      <c r="R741" s="251"/>
      <c r="S741" s="251"/>
      <c r="T741" s="252"/>
      <c r="AT741" s="253" t="s">
        <v>199</v>
      </c>
      <c r="AU741" s="253" t="s">
        <v>207</v>
      </c>
      <c r="AV741" s="12" t="s">
        <v>83</v>
      </c>
      <c r="AW741" s="12" t="s">
        <v>32</v>
      </c>
      <c r="AX741" s="12" t="s">
        <v>76</v>
      </c>
      <c r="AY741" s="253" t="s">
        <v>190</v>
      </c>
    </row>
    <row r="742" spans="2:51" s="13" customFormat="1" ht="12">
      <c r="B742" s="254"/>
      <c r="C742" s="255"/>
      <c r="D742" s="245" t="s">
        <v>199</v>
      </c>
      <c r="E742" s="256" t="s">
        <v>1</v>
      </c>
      <c r="F742" s="257" t="s">
        <v>1014</v>
      </c>
      <c r="G742" s="255"/>
      <c r="H742" s="258">
        <v>1.568</v>
      </c>
      <c r="I742" s="259"/>
      <c r="J742" s="255"/>
      <c r="K742" s="255"/>
      <c r="L742" s="260"/>
      <c r="M742" s="261"/>
      <c r="N742" s="262"/>
      <c r="O742" s="262"/>
      <c r="P742" s="262"/>
      <c r="Q742" s="262"/>
      <c r="R742" s="262"/>
      <c r="S742" s="262"/>
      <c r="T742" s="263"/>
      <c r="AT742" s="264" t="s">
        <v>199</v>
      </c>
      <c r="AU742" s="264" t="s">
        <v>207</v>
      </c>
      <c r="AV742" s="13" t="s">
        <v>85</v>
      </c>
      <c r="AW742" s="13" t="s">
        <v>32</v>
      </c>
      <c r="AX742" s="13" t="s">
        <v>76</v>
      </c>
      <c r="AY742" s="264" t="s">
        <v>190</v>
      </c>
    </row>
    <row r="743" spans="2:65" s="1" customFormat="1" ht="24" customHeight="1">
      <c r="B743" s="37"/>
      <c r="C743" s="230" t="s">
        <v>1015</v>
      </c>
      <c r="D743" s="230" t="s">
        <v>192</v>
      </c>
      <c r="E743" s="231" t="s">
        <v>1016</v>
      </c>
      <c r="F743" s="232" t="s">
        <v>1017</v>
      </c>
      <c r="G743" s="233" t="s">
        <v>195</v>
      </c>
      <c r="H743" s="234">
        <v>1.281</v>
      </c>
      <c r="I743" s="235"/>
      <c r="J743" s="236">
        <f>ROUND(I743*H743,2)</f>
        <v>0</v>
      </c>
      <c r="K743" s="232" t="s">
        <v>196</v>
      </c>
      <c r="L743" s="42"/>
      <c r="M743" s="237" t="s">
        <v>1</v>
      </c>
      <c r="N743" s="238" t="s">
        <v>41</v>
      </c>
      <c r="O743" s="85"/>
      <c r="P743" s="239">
        <f>O743*H743</f>
        <v>0</v>
      </c>
      <c r="Q743" s="239">
        <v>0</v>
      </c>
      <c r="R743" s="239">
        <f>Q743*H743</f>
        <v>0</v>
      </c>
      <c r="S743" s="239">
        <v>1.8</v>
      </c>
      <c r="T743" s="240">
        <f>S743*H743</f>
        <v>2.3058</v>
      </c>
      <c r="AR743" s="241" t="s">
        <v>197</v>
      </c>
      <c r="AT743" s="241" t="s">
        <v>192</v>
      </c>
      <c r="AU743" s="241" t="s">
        <v>207</v>
      </c>
      <c r="AY743" s="16" t="s">
        <v>190</v>
      </c>
      <c r="BE743" s="242">
        <f>IF(N743="základní",J743,0)</f>
        <v>0</v>
      </c>
      <c r="BF743" s="242">
        <f>IF(N743="snížená",J743,0)</f>
        <v>0</v>
      </c>
      <c r="BG743" s="242">
        <f>IF(N743="zákl. přenesená",J743,0)</f>
        <v>0</v>
      </c>
      <c r="BH743" s="242">
        <f>IF(N743="sníž. přenesená",J743,0)</f>
        <v>0</v>
      </c>
      <c r="BI743" s="242">
        <f>IF(N743="nulová",J743,0)</f>
        <v>0</v>
      </c>
      <c r="BJ743" s="16" t="s">
        <v>83</v>
      </c>
      <c r="BK743" s="242">
        <f>ROUND(I743*H743,2)</f>
        <v>0</v>
      </c>
      <c r="BL743" s="16" t="s">
        <v>197</v>
      </c>
      <c r="BM743" s="241" t="s">
        <v>1018</v>
      </c>
    </row>
    <row r="744" spans="2:51" s="13" customFormat="1" ht="12">
      <c r="B744" s="254"/>
      <c r="C744" s="255"/>
      <c r="D744" s="245" t="s">
        <v>199</v>
      </c>
      <c r="E744" s="256" t="s">
        <v>1</v>
      </c>
      <c r="F744" s="257" t="s">
        <v>1019</v>
      </c>
      <c r="G744" s="255"/>
      <c r="H744" s="258">
        <v>1.281</v>
      </c>
      <c r="I744" s="259"/>
      <c r="J744" s="255"/>
      <c r="K744" s="255"/>
      <c r="L744" s="260"/>
      <c r="M744" s="261"/>
      <c r="N744" s="262"/>
      <c r="O744" s="262"/>
      <c r="P744" s="262"/>
      <c r="Q744" s="262"/>
      <c r="R744" s="262"/>
      <c r="S744" s="262"/>
      <c r="T744" s="263"/>
      <c r="AT744" s="264" t="s">
        <v>199</v>
      </c>
      <c r="AU744" s="264" t="s">
        <v>207</v>
      </c>
      <c r="AV744" s="13" t="s">
        <v>85</v>
      </c>
      <c r="AW744" s="13" t="s">
        <v>32</v>
      </c>
      <c r="AX744" s="13" t="s">
        <v>83</v>
      </c>
      <c r="AY744" s="264" t="s">
        <v>190</v>
      </c>
    </row>
    <row r="745" spans="2:65" s="1" customFormat="1" ht="24" customHeight="1">
      <c r="B745" s="37"/>
      <c r="C745" s="230" t="s">
        <v>1020</v>
      </c>
      <c r="D745" s="230" t="s">
        <v>192</v>
      </c>
      <c r="E745" s="231" t="s">
        <v>1021</v>
      </c>
      <c r="F745" s="232" t="s">
        <v>1022</v>
      </c>
      <c r="G745" s="233" t="s">
        <v>195</v>
      </c>
      <c r="H745" s="234">
        <v>0.252</v>
      </c>
      <c r="I745" s="235"/>
      <c r="J745" s="236">
        <f>ROUND(I745*H745,2)</f>
        <v>0</v>
      </c>
      <c r="K745" s="232" t="s">
        <v>196</v>
      </c>
      <c r="L745" s="42"/>
      <c r="M745" s="237" t="s">
        <v>1</v>
      </c>
      <c r="N745" s="238" t="s">
        <v>41</v>
      </c>
      <c r="O745" s="85"/>
      <c r="P745" s="239">
        <f>O745*H745</f>
        <v>0</v>
      </c>
      <c r="Q745" s="239">
        <v>0</v>
      </c>
      <c r="R745" s="239">
        <f>Q745*H745</f>
        <v>0</v>
      </c>
      <c r="S745" s="239">
        <v>2.4</v>
      </c>
      <c r="T745" s="240">
        <f>S745*H745</f>
        <v>0.6048</v>
      </c>
      <c r="AR745" s="241" t="s">
        <v>197</v>
      </c>
      <c r="AT745" s="241" t="s">
        <v>192</v>
      </c>
      <c r="AU745" s="241" t="s">
        <v>207</v>
      </c>
      <c r="AY745" s="16" t="s">
        <v>190</v>
      </c>
      <c r="BE745" s="242">
        <f>IF(N745="základní",J745,0)</f>
        <v>0</v>
      </c>
      <c r="BF745" s="242">
        <f>IF(N745="snížená",J745,0)</f>
        <v>0</v>
      </c>
      <c r="BG745" s="242">
        <f>IF(N745="zákl. přenesená",J745,0)</f>
        <v>0</v>
      </c>
      <c r="BH745" s="242">
        <f>IF(N745="sníž. přenesená",J745,0)</f>
        <v>0</v>
      </c>
      <c r="BI745" s="242">
        <f>IF(N745="nulová",J745,0)</f>
        <v>0</v>
      </c>
      <c r="BJ745" s="16" t="s">
        <v>83</v>
      </c>
      <c r="BK745" s="242">
        <f>ROUND(I745*H745,2)</f>
        <v>0</v>
      </c>
      <c r="BL745" s="16" t="s">
        <v>197</v>
      </c>
      <c r="BM745" s="241" t="s">
        <v>1023</v>
      </c>
    </row>
    <row r="746" spans="2:51" s="13" customFormat="1" ht="12">
      <c r="B746" s="254"/>
      <c r="C746" s="255"/>
      <c r="D746" s="245" t="s">
        <v>199</v>
      </c>
      <c r="E746" s="256" t="s">
        <v>1</v>
      </c>
      <c r="F746" s="257" t="s">
        <v>1024</v>
      </c>
      <c r="G746" s="255"/>
      <c r="H746" s="258">
        <v>0.252</v>
      </c>
      <c r="I746" s="259"/>
      <c r="J746" s="255"/>
      <c r="K746" s="255"/>
      <c r="L746" s="260"/>
      <c r="M746" s="261"/>
      <c r="N746" s="262"/>
      <c r="O746" s="262"/>
      <c r="P746" s="262"/>
      <c r="Q746" s="262"/>
      <c r="R746" s="262"/>
      <c r="S746" s="262"/>
      <c r="T746" s="263"/>
      <c r="AT746" s="264" t="s">
        <v>199</v>
      </c>
      <c r="AU746" s="264" t="s">
        <v>207</v>
      </c>
      <c r="AV746" s="13" t="s">
        <v>85</v>
      </c>
      <c r="AW746" s="13" t="s">
        <v>32</v>
      </c>
      <c r="AX746" s="13" t="s">
        <v>83</v>
      </c>
      <c r="AY746" s="264" t="s">
        <v>190</v>
      </c>
    </row>
    <row r="747" spans="2:65" s="1" customFormat="1" ht="24" customHeight="1">
      <c r="B747" s="37"/>
      <c r="C747" s="230" t="s">
        <v>1025</v>
      </c>
      <c r="D747" s="230" t="s">
        <v>192</v>
      </c>
      <c r="E747" s="231" t="s">
        <v>1026</v>
      </c>
      <c r="F747" s="232" t="s">
        <v>1027</v>
      </c>
      <c r="G747" s="233" t="s">
        <v>427</v>
      </c>
      <c r="H747" s="234">
        <v>9</v>
      </c>
      <c r="I747" s="235"/>
      <c r="J747" s="236">
        <f>ROUND(I747*H747,2)</f>
        <v>0</v>
      </c>
      <c r="K747" s="232" t="s">
        <v>196</v>
      </c>
      <c r="L747" s="42"/>
      <c r="M747" s="237" t="s">
        <v>1</v>
      </c>
      <c r="N747" s="238" t="s">
        <v>41</v>
      </c>
      <c r="O747" s="85"/>
      <c r="P747" s="239">
        <f>O747*H747</f>
        <v>0</v>
      </c>
      <c r="Q747" s="239">
        <v>0</v>
      </c>
      <c r="R747" s="239">
        <f>Q747*H747</f>
        <v>0</v>
      </c>
      <c r="S747" s="239">
        <v>0.054</v>
      </c>
      <c r="T747" s="240">
        <f>S747*H747</f>
        <v>0.486</v>
      </c>
      <c r="AR747" s="241" t="s">
        <v>197</v>
      </c>
      <c r="AT747" s="241" t="s">
        <v>192</v>
      </c>
      <c r="AU747" s="241" t="s">
        <v>207</v>
      </c>
      <c r="AY747" s="16" t="s">
        <v>190</v>
      </c>
      <c r="BE747" s="242">
        <f>IF(N747="základní",J747,0)</f>
        <v>0</v>
      </c>
      <c r="BF747" s="242">
        <f>IF(N747="snížená",J747,0)</f>
        <v>0</v>
      </c>
      <c r="BG747" s="242">
        <f>IF(N747="zákl. přenesená",J747,0)</f>
        <v>0</v>
      </c>
      <c r="BH747" s="242">
        <f>IF(N747="sníž. přenesená",J747,0)</f>
        <v>0</v>
      </c>
      <c r="BI747" s="242">
        <f>IF(N747="nulová",J747,0)</f>
        <v>0</v>
      </c>
      <c r="BJ747" s="16" t="s">
        <v>83</v>
      </c>
      <c r="BK747" s="242">
        <f>ROUND(I747*H747,2)</f>
        <v>0</v>
      </c>
      <c r="BL747" s="16" t="s">
        <v>197</v>
      </c>
      <c r="BM747" s="241" t="s">
        <v>1028</v>
      </c>
    </row>
    <row r="748" spans="2:51" s="13" customFormat="1" ht="12">
      <c r="B748" s="254"/>
      <c r="C748" s="255"/>
      <c r="D748" s="245" t="s">
        <v>199</v>
      </c>
      <c r="E748" s="256" t="s">
        <v>1</v>
      </c>
      <c r="F748" s="257" t="s">
        <v>1029</v>
      </c>
      <c r="G748" s="255"/>
      <c r="H748" s="258">
        <v>3</v>
      </c>
      <c r="I748" s="259"/>
      <c r="J748" s="255"/>
      <c r="K748" s="255"/>
      <c r="L748" s="260"/>
      <c r="M748" s="261"/>
      <c r="N748" s="262"/>
      <c r="O748" s="262"/>
      <c r="P748" s="262"/>
      <c r="Q748" s="262"/>
      <c r="R748" s="262"/>
      <c r="S748" s="262"/>
      <c r="T748" s="263"/>
      <c r="AT748" s="264" t="s">
        <v>199</v>
      </c>
      <c r="AU748" s="264" t="s">
        <v>207</v>
      </c>
      <c r="AV748" s="13" t="s">
        <v>85</v>
      </c>
      <c r="AW748" s="13" t="s">
        <v>32</v>
      </c>
      <c r="AX748" s="13" t="s">
        <v>76</v>
      </c>
      <c r="AY748" s="264" t="s">
        <v>190</v>
      </c>
    </row>
    <row r="749" spans="2:51" s="13" customFormat="1" ht="12">
      <c r="B749" s="254"/>
      <c r="C749" s="255"/>
      <c r="D749" s="245" t="s">
        <v>199</v>
      </c>
      <c r="E749" s="256" t="s">
        <v>1</v>
      </c>
      <c r="F749" s="257" t="s">
        <v>1030</v>
      </c>
      <c r="G749" s="255"/>
      <c r="H749" s="258">
        <v>3</v>
      </c>
      <c r="I749" s="259"/>
      <c r="J749" s="255"/>
      <c r="K749" s="255"/>
      <c r="L749" s="260"/>
      <c r="M749" s="261"/>
      <c r="N749" s="262"/>
      <c r="O749" s="262"/>
      <c r="P749" s="262"/>
      <c r="Q749" s="262"/>
      <c r="R749" s="262"/>
      <c r="S749" s="262"/>
      <c r="T749" s="263"/>
      <c r="AT749" s="264" t="s">
        <v>199</v>
      </c>
      <c r="AU749" s="264" t="s">
        <v>207</v>
      </c>
      <c r="AV749" s="13" t="s">
        <v>85</v>
      </c>
      <c r="AW749" s="13" t="s">
        <v>32</v>
      </c>
      <c r="AX749" s="13" t="s">
        <v>76</v>
      </c>
      <c r="AY749" s="264" t="s">
        <v>190</v>
      </c>
    </row>
    <row r="750" spans="2:51" s="13" customFormat="1" ht="12">
      <c r="B750" s="254"/>
      <c r="C750" s="255"/>
      <c r="D750" s="245" t="s">
        <v>199</v>
      </c>
      <c r="E750" s="256" t="s">
        <v>1</v>
      </c>
      <c r="F750" s="257" t="s">
        <v>1031</v>
      </c>
      <c r="G750" s="255"/>
      <c r="H750" s="258">
        <v>3</v>
      </c>
      <c r="I750" s="259"/>
      <c r="J750" s="255"/>
      <c r="K750" s="255"/>
      <c r="L750" s="260"/>
      <c r="M750" s="261"/>
      <c r="N750" s="262"/>
      <c r="O750" s="262"/>
      <c r="P750" s="262"/>
      <c r="Q750" s="262"/>
      <c r="R750" s="262"/>
      <c r="S750" s="262"/>
      <c r="T750" s="263"/>
      <c r="AT750" s="264" t="s">
        <v>199</v>
      </c>
      <c r="AU750" s="264" t="s">
        <v>207</v>
      </c>
      <c r="AV750" s="13" t="s">
        <v>85</v>
      </c>
      <c r="AW750" s="13" t="s">
        <v>32</v>
      </c>
      <c r="AX750" s="13" t="s">
        <v>76</v>
      </c>
      <c r="AY750" s="264" t="s">
        <v>190</v>
      </c>
    </row>
    <row r="751" spans="2:65" s="1" customFormat="1" ht="24" customHeight="1">
      <c r="B751" s="37"/>
      <c r="C751" s="230" t="s">
        <v>1032</v>
      </c>
      <c r="D751" s="230" t="s">
        <v>192</v>
      </c>
      <c r="E751" s="231" t="s">
        <v>1033</v>
      </c>
      <c r="F751" s="232" t="s">
        <v>1034</v>
      </c>
      <c r="G751" s="233" t="s">
        <v>195</v>
      </c>
      <c r="H751" s="234">
        <v>0.265</v>
      </c>
      <c r="I751" s="235"/>
      <c r="J751" s="236">
        <f>ROUND(I751*H751,2)</f>
        <v>0</v>
      </c>
      <c r="K751" s="232" t="s">
        <v>196</v>
      </c>
      <c r="L751" s="42"/>
      <c r="M751" s="237" t="s">
        <v>1</v>
      </c>
      <c r="N751" s="238" t="s">
        <v>41</v>
      </c>
      <c r="O751" s="85"/>
      <c r="P751" s="239">
        <f>O751*H751</f>
        <v>0</v>
      </c>
      <c r="Q751" s="239">
        <v>0</v>
      </c>
      <c r="R751" s="239">
        <f>Q751*H751</f>
        <v>0</v>
      </c>
      <c r="S751" s="239">
        <v>1.8</v>
      </c>
      <c r="T751" s="240">
        <f>S751*H751</f>
        <v>0.47700000000000004</v>
      </c>
      <c r="AR751" s="241" t="s">
        <v>197</v>
      </c>
      <c r="AT751" s="241" t="s">
        <v>192</v>
      </c>
      <c r="AU751" s="241" t="s">
        <v>207</v>
      </c>
      <c r="AY751" s="16" t="s">
        <v>190</v>
      </c>
      <c r="BE751" s="242">
        <f>IF(N751="základní",J751,0)</f>
        <v>0</v>
      </c>
      <c r="BF751" s="242">
        <f>IF(N751="snížená",J751,0)</f>
        <v>0</v>
      </c>
      <c r="BG751" s="242">
        <f>IF(N751="zákl. přenesená",J751,0)</f>
        <v>0</v>
      </c>
      <c r="BH751" s="242">
        <f>IF(N751="sníž. přenesená",J751,0)</f>
        <v>0</v>
      </c>
      <c r="BI751" s="242">
        <f>IF(N751="nulová",J751,0)</f>
        <v>0</v>
      </c>
      <c r="BJ751" s="16" t="s">
        <v>83</v>
      </c>
      <c r="BK751" s="242">
        <f>ROUND(I751*H751,2)</f>
        <v>0</v>
      </c>
      <c r="BL751" s="16" t="s">
        <v>197</v>
      </c>
      <c r="BM751" s="241" t="s">
        <v>1035</v>
      </c>
    </row>
    <row r="752" spans="2:51" s="13" customFormat="1" ht="12">
      <c r="B752" s="254"/>
      <c r="C752" s="255"/>
      <c r="D752" s="245" t="s">
        <v>199</v>
      </c>
      <c r="E752" s="256" t="s">
        <v>1</v>
      </c>
      <c r="F752" s="257" t="s">
        <v>1036</v>
      </c>
      <c r="G752" s="255"/>
      <c r="H752" s="258">
        <v>0.115</v>
      </c>
      <c r="I752" s="259"/>
      <c r="J752" s="255"/>
      <c r="K752" s="255"/>
      <c r="L752" s="260"/>
      <c r="M752" s="261"/>
      <c r="N752" s="262"/>
      <c r="O752" s="262"/>
      <c r="P752" s="262"/>
      <c r="Q752" s="262"/>
      <c r="R752" s="262"/>
      <c r="S752" s="262"/>
      <c r="T752" s="263"/>
      <c r="AT752" s="264" t="s">
        <v>199</v>
      </c>
      <c r="AU752" s="264" t="s">
        <v>207</v>
      </c>
      <c r="AV752" s="13" t="s">
        <v>85</v>
      </c>
      <c r="AW752" s="13" t="s">
        <v>32</v>
      </c>
      <c r="AX752" s="13" t="s">
        <v>76</v>
      </c>
      <c r="AY752" s="264" t="s">
        <v>190</v>
      </c>
    </row>
    <row r="753" spans="2:51" s="12" customFormat="1" ht="12">
      <c r="B753" s="243"/>
      <c r="C753" s="244"/>
      <c r="D753" s="245" t="s">
        <v>199</v>
      </c>
      <c r="E753" s="246" t="s">
        <v>1</v>
      </c>
      <c r="F753" s="247" t="s">
        <v>344</v>
      </c>
      <c r="G753" s="244"/>
      <c r="H753" s="246" t="s">
        <v>1</v>
      </c>
      <c r="I753" s="248"/>
      <c r="J753" s="244"/>
      <c r="K753" s="244"/>
      <c r="L753" s="249"/>
      <c r="M753" s="250"/>
      <c r="N753" s="251"/>
      <c r="O753" s="251"/>
      <c r="P753" s="251"/>
      <c r="Q753" s="251"/>
      <c r="R753" s="251"/>
      <c r="S753" s="251"/>
      <c r="T753" s="252"/>
      <c r="AT753" s="253" t="s">
        <v>199</v>
      </c>
      <c r="AU753" s="253" t="s">
        <v>207</v>
      </c>
      <c r="AV753" s="12" t="s">
        <v>83</v>
      </c>
      <c r="AW753" s="12" t="s">
        <v>32</v>
      </c>
      <c r="AX753" s="12" t="s">
        <v>76</v>
      </c>
      <c r="AY753" s="253" t="s">
        <v>190</v>
      </c>
    </row>
    <row r="754" spans="2:51" s="12" customFormat="1" ht="12">
      <c r="B754" s="243"/>
      <c r="C754" s="244"/>
      <c r="D754" s="245" t="s">
        <v>199</v>
      </c>
      <c r="E754" s="246" t="s">
        <v>1</v>
      </c>
      <c r="F754" s="247" t="s">
        <v>660</v>
      </c>
      <c r="G754" s="244"/>
      <c r="H754" s="246" t="s">
        <v>1</v>
      </c>
      <c r="I754" s="248"/>
      <c r="J754" s="244"/>
      <c r="K754" s="244"/>
      <c r="L754" s="249"/>
      <c r="M754" s="250"/>
      <c r="N754" s="251"/>
      <c r="O754" s="251"/>
      <c r="P754" s="251"/>
      <c r="Q754" s="251"/>
      <c r="R754" s="251"/>
      <c r="S754" s="251"/>
      <c r="T754" s="252"/>
      <c r="AT754" s="253" t="s">
        <v>199</v>
      </c>
      <c r="AU754" s="253" t="s">
        <v>207</v>
      </c>
      <c r="AV754" s="12" t="s">
        <v>83</v>
      </c>
      <c r="AW754" s="12" t="s">
        <v>32</v>
      </c>
      <c r="AX754" s="12" t="s">
        <v>76</v>
      </c>
      <c r="AY754" s="253" t="s">
        <v>190</v>
      </c>
    </row>
    <row r="755" spans="2:51" s="13" customFormat="1" ht="12">
      <c r="B755" s="254"/>
      <c r="C755" s="255"/>
      <c r="D755" s="245" t="s">
        <v>199</v>
      </c>
      <c r="E755" s="256" t="s">
        <v>1</v>
      </c>
      <c r="F755" s="257" t="s">
        <v>1037</v>
      </c>
      <c r="G755" s="255"/>
      <c r="H755" s="258">
        <v>0.15</v>
      </c>
      <c r="I755" s="259"/>
      <c r="J755" s="255"/>
      <c r="K755" s="255"/>
      <c r="L755" s="260"/>
      <c r="M755" s="261"/>
      <c r="N755" s="262"/>
      <c r="O755" s="262"/>
      <c r="P755" s="262"/>
      <c r="Q755" s="262"/>
      <c r="R755" s="262"/>
      <c r="S755" s="262"/>
      <c r="T755" s="263"/>
      <c r="AT755" s="264" t="s">
        <v>199</v>
      </c>
      <c r="AU755" s="264" t="s">
        <v>207</v>
      </c>
      <c r="AV755" s="13" t="s">
        <v>85</v>
      </c>
      <c r="AW755" s="13" t="s">
        <v>32</v>
      </c>
      <c r="AX755" s="13" t="s">
        <v>76</v>
      </c>
      <c r="AY755" s="264" t="s">
        <v>190</v>
      </c>
    </row>
    <row r="756" spans="2:65" s="1" customFormat="1" ht="24" customHeight="1">
      <c r="B756" s="37"/>
      <c r="C756" s="230" t="s">
        <v>1038</v>
      </c>
      <c r="D756" s="230" t="s">
        <v>192</v>
      </c>
      <c r="E756" s="231" t="s">
        <v>1039</v>
      </c>
      <c r="F756" s="232" t="s">
        <v>1040</v>
      </c>
      <c r="G756" s="233" t="s">
        <v>427</v>
      </c>
      <c r="H756" s="234">
        <v>1</v>
      </c>
      <c r="I756" s="235"/>
      <c r="J756" s="236">
        <f>ROUND(I756*H756,2)</f>
        <v>0</v>
      </c>
      <c r="K756" s="232" t="s">
        <v>196</v>
      </c>
      <c r="L756" s="42"/>
      <c r="M756" s="237" t="s">
        <v>1</v>
      </c>
      <c r="N756" s="238" t="s">
        <v>41</v>
      </c>
      <c r="O756" s="85"/>
      <c r="P756" s="239">
        <f>O756*H756</f>
        <v>0</v>
      </c>
      <c r="Q756" s="239">
        <v>0</v>
      </c>
      <c r="R756" s="239">
        <f>Q756*H756</f>
        <v>0</v>
      </c>
      <c r="S756" s="239">
        <v>0.344</v>
      </c>
      <c r="T756" s="240">
        <f>S756*H756</f>
        <v>0.344</v>
      </c>
      <c r="AR756" s="241" t="s">
        <v>197</v>
      </c>
      <c r="AT756" s="241" t="s">
        <v>192</v>
      </c>
      <c r="AU756" s="241" t="s">
        <v>207</v>
      </c>
      <c r="AY756" s="16" t="s">
        <v>190</v>
      </c>
      <c r="BE756" s="242">
        <f>IF(N756="základní",J756,0)</f>
        <v>0</v>
      </c>
      <c r="BF756" s="242">
        <f>IF(N756="snížená",J756,0)</f>
        <v>0</v>
      </c>
      <c r="BG756" s="242">
        <f>IF(N756="zákl. přenesená",J756,0)</f>
        <v>0</v>
      </c>
      <c r="BH756" s="242">
        <f>IF(N756="sníž. přenesená",J756,0)</f>
        <v>0</v>
      </c>
      <c r="BI756" s="242">
        <f>IF(N756="nulová",J756,0)</f>
        <v>0</v>
      </c>
      <c r="BJ756" s="16" t="s">
        <v>83</v>
      </c>
      <c r="BK756" s="242">
        <f>ROUND(I756*H756,2)</f>
        <v>0</v>
      </c>
      <c r="BL756" s="16" t="s">
        <v>197</v>
      </c>
      <c r="BM756" s="241" t="s">
        <v>1041</v>
      </c>
    </row>
    <row r="757" spans="2:51" s="13" customFormat="1" ht="12">
      <c r="B757" s="254"/>
      <c r="C757" s="255"/>
      <c r="D757" s="245" t="s">
        <v>199</v>
      </c>
      <c r="E757" s="256" t="s">
        <v>1</v>
      </c>
      <c r="F757" s="257" t="s">
        <v>1042</v>
      </c>
      <c r="G757" s="255"/>
      <c r="H757" s="258">
        <v>1</v>
      </c>
      <c r="I757" s="259"/>
      <c r="J757" s="255"/>
      <c r="K757" s="255"/>
      <c r="L757" s="260"/>
      <c r="M757" s="261"/>
      <c r="N757" s="262"/>
      <c r="O757" s="262"/>
      <c r="P757" s="262"/>
      <c r="Q757" s="262"/>
      <c r="R757" s="262"/>
      <c r="S757" s="262"/>
      <c r="T757" s="263"/>
      <c r="AT757" s="264" t="s">
        <v>199</v>
      </c>
      <c r="AU757" s="264" t="s">
        <v>207</v>
      </c>
      <c r="AV757" s="13" t="s">
        <v>85</v>
      </c>
      <c r="AW757" s="13" t="s">
        <v>32</v>
      </c>
      <c r="AX757" s="13" t="s">
        <v>83</v>
      </c>
      <c r="AY757" s="264" t="s">
        <v>190</v>
      </c>
    </row>
    <row r="758" spans="2:65" s="1" customFormat="1" ht="24" customHeight="1">
      <c r="B758" s="37"/>
      <c r="C758" s="230" t="s">
        <v>1043</v>
      </c>
      <c r="D758" s="230" t="s">
        <v>192</v>
      </c>
      <c r="E758" s="231" t="s">
        <v>1044</v>
      </c>
      <c r="F758" s="232" t="s">
        <v>1045</v>
      </c>
      <c r="G758" s="233" t="s">
        <v>195</v>
      </c>
      <c r="H758" s="234">
        <v>1.219</v>
      </c>
      <c r="I758" s="235"/>
      <c r="J758" s="236">
        <f>ROUND(I758*H758,2)</f>
        <v>0</v>
      </c>
      <c r="K758" s="232" t="s">
        <v>196</v>
      </c>
      <c r="L758" s="42"/>
      <c r="M758" s="237" t="s">
        <v>1</v>
      </c>
      <c r="N758" s="238" t="s">
        <v>41</v>
      </c>
      <c r="O758" s="85"/>
      <c r="P758" s="239">
        <f>O758*H758</f>
        <v>0</v>
      </c>
      <c r="Q758" s="239">
        <v>0</v>
      </c>
      <c r="R758" s="239">
        <f>Q758*H758</f>
        <v>0</v>
      </c>
      <c r="S758" s="239">
        <v>1.8</v>
      </c>
      <c r="T758" s="240">
        <f>S758*H758</f>
        <v>2.1942000000000004</v>
      </c>
      <c r="AR758" s="241" t="s">
        <v>197</v>
      </c>
      <c r="AT758" s="241" t="s">
        <v>192</v>
      </c>
      <c r="AU758" s="241" t="s">
        <v>207</v>
      </c>
      <c r="AY758" s="16" t="s">
        <v>190</v>
      </c>
      <c r="BE758" s="242">
        <f>IF(N758="základní",J758,0)</f>
        <v>0</v>
      </c>
      <c r="BF758" s="242">
        <f>IF(N758="snížená",J758,0)</f>
        <v>0</v>
      </c>
      <c r="BG758" s="242">
        <f>IF(N758="zákl. přenesená",J758,0)</f>
        <v>0</v>
      </c>
      <c r="BH758" s="242">
        <f>IF(N758="sníž. přenesená",J758,0)</f>
        <v>0</v>
      </c>
      <c r="BI758" s="242">
        <f>IF(N758="nulová",J758,0)</f>
        <v>0</v>
      </c>
      <c r="BJ758" s="16" t="s">
        <v>83</v>
      </c>
      <c r="BK758" s="242">
        <f>ROUND(I758*H758,2)</f>
        <v>0</v>
      </c>
      <c r="BL758" s="16" t="s">
        <v>197</v>
      </c>
      <c r="BM758" s="241" t="s">
        <v>1046</v>
      </c>
    </row>
    <row r="759" spans="2:51" s="13" customFormat="1" ht="12">
      <c r="B759" s="254"/>
      <c r="C759" s="255"/>
      <c r="D759" s="245" t="s">
        <v>199</v>
      </c>
      <c r="E759" s="256" t="s">
        <v>1</v>
      </c>
      <c r="F759" s="257" t="s">
        <v>1047</v>
      </c>
      <c r="G759" s="255"/>
      <c r="H759" s="258">
        <v>1.219</v>
      </c>
      <c r="I759" s="259"/>
      <c r="J759" s="255"/>
      <c r="K759" s="255"/>
      <c r="L759" s="260"/>
      <c r="M759" s="261"/>
      <c r="N759" s="262"/>
      <c r="O759" s="262"/>
      <c r="P759" s="262"/>
      <c r="Q759" s="262"/>
      <c r="R759" s="262"/>
      <c r="S759" s="262"/>
      <c r="T759" s="263"/>
      <c r="AT759" s="264" t="s">
        <v>199</v>
      </c>
      <c r="AU759" s="264" t="s">
        <v>207</v>
      </c>
      <c r="AV759" s="13" t="s">
        <v>85</v>
      </c>
      <c r="AW759" s="13" t="s">
        <v>32</v>
      </c>
      <c r="AX759" s="13" t="s">
        <v>83</v>
      </c>
      <c r="AY759" s="264" t="s">
        <v>190</v>
      </c>
    </row>
    <row r="760" spans="2:65" s="1" customFormat="1" ht="24" customHeight="1">
      <c r="B760" s="37"/>
      <c r="C760" s="230" t="s">
        <v>1048</v>
      </c>
      <c r="D760" s="230" t="s">
        <v>192</v>
      </c>
      <c r="E760" s="231" t="s">
        <v>1049</v>
      </c>
      <c r="F760" s="232" t="s">
        <v>1050</v>
      </c>
      <c r="G760" s="233" t="s">
        <v>195</v>
      </c>
      <c r="H760" s="234">
        <v>1.215</v>
      </c>
      <c r="I760" s="235"/>
      <c r="J760" s="236">
        <f>ROUND(I760*H760,2)</f>
        <v>0</v>
      </c>
      <c r="K760" s="232" t="s">
        <v>196</v>
      </c>
      <c r="L760" s="42"/>
      <c r="M760" s="237" t="s">
        <v>1</v>
      </c>
      <c r="N760" s="238" t="s">
        <v>41</v>
      </c>
      <c r="O760" s="85"/>
      <c r="P760" s="239">
        <f>O760*H760</f>
        <v>0</v>
      </c>
      <c r="Q760" s="239">
        <v>0</v>
      </c>
      <c r="R760" s="239">
        <f>Q760*H760</f>
        <v>0</v>
      </c>
      <c r="S760" s="239">
        <v>1.8</v>
      </c>
      <c r="T760" s="240">
        <f>S760*H760</f>
        <v>2.1870000000000003</v>
      </c>
      <c r="AR760" s="241" t="s">
        <v>197</v>
      </c>
      <c r="AT760" s="241" t="s">
        <v>192</v>
      </c>
      <c r="AU760" s="241" t="s">
        <v>207</v>
      </c>
      <c r="AY760" s="16" t="s">
        <v>190</v>
      </c>
      <c r="BE760" s="242">
        <f>IF(N760="základní",J760,0)</f>
        <v>0</v>
      </c>
      <c r="BF760" s="242">
        <f>IF(N760="snížená",J760,0)</f>
        <v>0</v>
      </c>
      <c r="BG760" s="242">
        <f>IF(N760="zákl. přenesená",J760,0)</f>
        <v>0</v>
      </c>
      <c r="BH760" s="242">
        <f>IF(N760="sníž. přenesená",J760,0)</f>
        <v>0</v>
      </c>
      <c r="BI760" s="242">
        <f>IF(N760="nulová",J760,0)</f>
        <v>0</v>
      </c>
      <c r="BJ760" s="16" t="s">
        <v>83</v>
      </c>
      <c r="BK760" s="242">
        <f>ROUND(I760*H760,2)</f>
        <v>0</v>
      </c>
      <c r="BL760" s="16" t="s">
        <v>197</v>
      </c>
      <c r="BM760" s="241" t="s">
        <v>1051</v>
      </c>
    </row>
    <row r="761" spans="2:51" s="13" customFormat="1" ht="12">
      <c r="B761" s="254"/>
      <c r="C761" s="255"/>
      <c r="D761" s="245" t="s">
        <v>199</v>
      </c>
      <c r="E761" s="256" t="s">
        <v>1</v>
      </c>
      <c r="F761" s="257" t="s">
        <v>1052</v>
      </c>
      <c r="G761" s="255"/>
      <c r="H761" s="258">
        <v>1.215</v>
      </c>
      <c r="I761" s="259"/>
      <c r="J761" s="255"/>
      <c r="K761" s="255"/>
      <c r="L761" s="260"/>
      <c r="M761" s="261"/>
      <c r="N761" s="262"/>
      <c r="O761" s="262"/>
      <c r="P761" s="262"/>
      <c r="Q761" s="262"/>
      <c r="R761" s="262"/>
      <c r="S761" s="262"/>
      <c r="T761" s="263"/>
      <c r="AT761" s="264" t="s">
        <v>199</v>
      </c>
      <c r="AU761" s="264" t="s">
        <v>207</v>
      </c>
      <c r="AV761" s="13" t="s">
        <v>85</v>
      </c>
      <c r="AW761" s="13" t="s">
        <v>32</v>
      </c>
      <c r="AX761" s="13" t="s">
        <v>83</v>
      </c>
      <c r="AY761" s="264" t="s">
        <v>190</v>
      </c>
    </row>
    <row r="762" spans="2:65" s="1" customFormat="1" ht="24" customHeight="1">
      <c r="B762" s="37"/>
      <c r="C762" s="230" t="s">
        <v>1053</v>
      </c>
      <c r="D762" s="230" t="s">
        <v>192</v>
      </c>
      <c r="E762" s="231" t="s">
        <v>1054</v>
      </c>
      <c r="F762" s="232" t="s">
        <v>1055</v>
      </c>
      <c r="G762" s="233" t="s">
        <v>398</v>
      </c>
      <c r="H762" s="234">
        <v>2.4</v>
      </c>
      <c r="I762" s="235"/>
      <c r="J762" s="236">
        <f>ROUND(I762*H762,2)</f>
        <v>0</v>
      </c>
      <c r="K762" s="232" t="s">
        <v>196</v>
      </c>
      <c r="L762" s="42"/>
      <c r="M762" s="237" t="s">
        <v>1</v>
      </c>
      <c r="N762" s="238" t="s">
        <v>41</v>
      </c>
      <c r="O762" s="85"/>
      <c r="P762" s="239">
        <f>O762*H762</f>
        <v>0</v>
      </c>
      <c r="Q762" s="239">
        <v>0.00122</v>
      </c>
      <c r="R762" s="239">
        <f>Q762*H762</f>
        <v>0.0029279999999999996</v>
      </c>
      <c r="S762" s="239">
        <v>0.07</v>
      </c>
      <c r="T762" s="240">
        <f>S762*H762</f>
        <v>0.168</v>
      </c>
      <c r="AR762" s="241" t="s">
        <v>197</v>
      </c>
      <c r="AT762" s="241" t="s">
        <v>192</v>
      </c>
      <c r="AU762" s="241" t="s">
        <v>207</v>
      </c>
      <c r="AY762" s="16" t="s">
        <v>190</v>
      </c>
      <c r="BE762" s="242">
        <f>IF(N762="základní",J762,0)</f>
        <v>0</v>
      </c>
      <c r="BF762" s="242">
        <f>IF(N762="snížená",J762,0)</f>
        <v>0</v>
      </c>
      <c r="BG762" s="242">
        <f>IF(N762="zákl. přenesená",J762,0)</f>
        <v>0</v>
      </c>
      <c r="BH762" s="242">
        <f>IF(N762="sníž. přenesená",J762,0)</f>
        <v>0</v>
      </c>
      <c r="BI762" s="242">
        <f>IF(N762="nulová",J762,0)</f>
        <v>0</v>
      </c>
      <c r="BJ762" s="16" t="s">
        <v>83</v>
      </c>
      <c r="BK762" s="242">
        <f>ROUND(I762*H762,2)</f>
        <v>0</v>
      </c>
      <c r="BL762" s="16" t="s">
        <v>197</v>
      </c>
      <c r="BM762" s="241" t="s">
        <v>1056</v>
      </c>
    </row>
    <row r="763" spans="2:51" s="12" customFormat="1" ht="12">
      <c r="B763" s="243"/>
      <c r="C763" s="244"/>
      <c r="D763" s="245" t="s">
        <v>199</v>
      </c>
      <c r="E763" s="246" t="s">
        <v>1</v>
      </c>
      <c r="F763" s="247" t="s">
        <v>660</v>
      </c>
      <c r="G763" s="244"/>
      <c r="H763" s="246" t="s">
        <v>1</v>
      </c>
      <c r="I763" s="248"/>
      <c r="J763" s="244"/>
      <c r="K763" s="244"/>
      <c r="L763" s="249"/>
      <c r="M763" s="250"/>
      <c r="N763" s="251"/>
      <c r="O763" s="251"/>
      <c r="P763" s="251"/>
      <c r="Q763" s="251"/>
      <c r="R763" s="251"/>
      <c r="S763" s="251"/>
      <c r="T763" s="252"/>
      <c r="AT763" s="253" t="s">
        <v>199</v>
      </c>
      <c r="AU763" s="253" t="s">
        <v>207</v>
      </c>
      <c r="AV763" s="12" t="s">
        <v>83</v>
      </c>
      <c r="AW763" s="12" t="s">
        <v>32</v>
      </c>
      <c r="AX763" s="12" t="s">
        <v>76</v>
      </c>
      <c r="AY763" s="253" t="s">
        <v>190</v>
      </c>
    </row>
    <row r="764" spans="2:51" s="13" customFormat="1" ht="12">
      <c r="B764" s="254"/>
      <c r="C764" s="255"/>
      <c r="D764" s="245" t="s">
        <v>199</v>
      </c>
      <c r="E764" s="256" t="s">
        <v>1</v>
      </c>
      <c r="F764" s="257" t="s">
        <v>1057</v>
      </c>
      <c r="G764" s="255"/>
      <c r="H764" s="258">
        <v>2.4</v>
      </c>
      <c r="I764" s="259"/>
      <c r="J764" s="255"/>
      <c r="K764" s="255"/>
      <c r="L764" s="260"/>
      <c r="M764" s="261"/>
      <c r="N764" s="262"/>
      <c r="O764" s="262"/>
      <c r="P764" s="262"/>
      <c r="Q764" s="262"/>
      <c r="R764" s="262"/>
      <c r="S764" s="262"/>
      <c r="T764" s="263"/>
      <c r="AT764" s="264" t="s">
        <v>199</v>
      </c>
      <c r="AU764" s="264" t="s">
        <v>207</v>
      </c>
      <c r="AV764" s="13" t="s">
        <v>85</v>
      </c>
      <c r="AW764" s="13" t="s">
        <v>32</v>
      </c>
      <c r="AX764" s="13" t="s">
        <v>76</v>
      </c>
      <c r="AY764" s="264" t="s">
        <v>190</v>
      </c>
    </row>
    <row r="765" spans="2:65" s="1" customFormat="1" ht="24" customHeight="1">
      <c r="B765" s="37"/>
      <c r="C765" s="230" t="s">
        <v>1058</v>
      </c>
      <c r="D765" s="230" t="s">
        <v>192</v>
      </c>
      <c r="E765" s="231" t="s">
        <v>1059</v>
      </c>
      <c r="F765" s="232" t="s">
        <v>1060</v>
      </c>
      <c r="G765" s="233" t="s">
        <v>398</v>
      </c>
      <c r="H765" s="234">
        <v>1.2</v>
      </c>
      <c r="I765" s="235"/>
      <c r="J765" s="236">
        <f>ROUND(I765*H765,2)</f>
        <v>0</v>
      </c>
      <c r="K765" s="232" t="s">
        <v>196</v>
      </c>
      <c r="L765" s="42"/>
      <c r="M765" s="237" t="s">
        <v>1</v>
      </c>
      <c r="N765" s="238" t="s">
        <v>41</v>
      </c>
      <c r="O765" s="85"/>
      <c r="P765" s="239">
        <f>O765*H765</f>
        <v>0</v>
      </c>
      <c r="Q765" s="239">
        <v>0.00282</v>
      </c>
      <c r="R765" s="239">
        <f>Q765*H765</f>
        <v>0.003384</v>
      </c>
      <c r="S765" s="239">
        <v>0.101</v>
      </c>
      <c r="T765" s="240">
        <f>S765*H765</f>
        <v>0.1212</v>
      </c>
      <c r="AR765" s="241" t="s">
        <v>197</v>
      </c>
      <c r="AT765" s="241" t="s">
        <v>192</v>
      </c>
      <c r="AU765" s="241" t="s">
        <v>207</v>
      </c>
      <c r="AY765" s="16" t="s">
        <v>190</v>
      </c>
      <c r="BE765" s="242">
        <f>IF(N765="základní",J765,0)</f>
        <v>0</v>
      </c>
      <c r="BF765" s="242">
        <f>IF(N765="snížená",J765,0)</f>
        <v>0</v>
      </c>
      <c r="BG765" s="242">
        <f>IF(N765="zákl. přenesená",J765,0)</f>
        <v>0</v>
      </c>
      <c r="BH765" s="242">
        <f>IF(N765="sníž. přenesená",J765,0)</f>
        <v>0</v>
      </c>
      <c r="BI765" s="242">
        <f>IF(N765="nulová",J765,0)</f>
        <v>0</v>
      </c>
      <c r="BJ765" s="16" t="s">
        <v>83</v>
      </c>
      <c r="BK765" s="242">
        <f>ROUND(I765*H765,2)</f>
        <v>0</v>
      </c>
      <c r="BL765" s="16" t="s">
        <v>197</v>
      </c>
      <c r="BM765" s="241" t="s">
        <v>1061</v>
      </c>
    </row>
    <row r="766" spans="2:51" s="13" customFormat="1" ht="12">
      <c r="B766" s="254"/>
      <c r="C766" s="255"/>
      <c r="D766" s="245" t="s">
        <v>199</v>
      </c>
      <c r="E766" s="256" t="s">
        <v>1</v>
      </c>
      <c r="F766" s="257" t="s">
        <v>1062</v>
      </c>
      <c r="G766" s="255"/>
      <c r="H766" s="258">
        <v>1.2</v>
      </c>
      <c r="I766" s="259"/>
      <c r="J766" s="255"/>
      <c r="K766" s="255"/>
      <c r="L766" s="260"/>
      <c r="M766" s="261"/>
      <c r="N766" s="262"/>
      <c r="O766" s="262"/>
      <c r="P766" s="262"/>
      <c r="Q766" s="262"/>
      <c r="R766" s="262"/>
      <c r="S766" s="262"/>
      <c r="T766" s="263"/>
      <c r="AT766" s="264" t="s">
        <v>199</v>
      </c>
      <c r="AU766" s="264" t="s">
        <v>207</v>
      </c>
      <c r="AV766" s="13" t="s">
        <v>85</v>
      </c>
      <c r="AW766" s="13" t="s">
        <v>32</v>
      </c>
      <c r="AX766" s="13" t="s">
        <v>83</v>
      </c>
      <c r="AY766" s="264" t="s">
        <v>190</v>
      </c>
    </row>
    <row r="767" spans="2:65" s="1" customFormat="1" ht="36" customHeight="1">
      <c r="B767" s="37"/>
      <c r="C767" s="230" t="s">
        <v>1063</v>
      </c>
      <c r="D767" s="230" t="s">
        <v>192</v>
      </c>
      <c r="E767" s="231" t="s">
        <v>1064</v>
      </c>
      <c r="F767" s="232" t="s">
        <v>1065</v>
      </c>
      <c r="G767" s="233" t="s">
        <v>195</v>
      </c>
      <c r="H767" s="234">
        <v>0.16</v>
      </c>
      <c r="I767" s="235"/>
      <c r="J767" s="236">
        <f>ROUND(I767*H767,2)</f>
        <v>0</v>
      </c>
      <c r="K767" s="232" t="s">
        <v>196</v>
      </c>
      <c r="L767" s="42"/>
      <c r="M767" s="237" t="s">
        <v>1</v>
      </c>
      <c r="N767" s="238" t="s">
        <v>41</v>
      </c>
      <c r="O767" s="85"/>
      <c r="P767" s="239">
        <f>O767*H767</f>
        <v>0</v>
      </c>
      <c r="Q767" s="239">
        <v>0</v>
      </c>
      <c r="R767" s="239">
        <f>Q767*H767</f>
        <v>0</v>
      </c>
      <c r="S767" s="239">
        <v>2.2</v>
      </c>
      <c r="T767" s="240">
        <f>S767*H767</f>
        <v>0.35200000000000004</v>
      </c>
      <c r="AR767" s="241" t="s">
        <v>197</v>
      </c>
      <c r="AT767" s="241" t="s">
        <v>192</v>
      </c>
      <c r="AU767" s="241" t="s">
        <v>207</v>
      </c>
      <c r="AY767" s="16" t="s">
        <v>190</v>
      </c>
      <c r="BE767" s="242">
        <f>IF(N767="základní",J767,0)</f>
        <v>0</v>
      </c>
      <c r="BF767" s="242">
        <f>IF(N767="snížená",J767,0)</f>
        <v>0</v>
      </c>
      <c r="BG767" s="242">
        <f>IF(N767="zákl. přenesená",J767,0)</f>
        <v>0</v>
      </c>
      <c r="BH767" s="242">
        <f>IF(N767="sníž. přenesená",J767,0)</f>
        <v>0</v>
      </c>
      <c r="BI767" s="242">
        <f>IF(N767="nulová",J767,0)</f>
        <v>0</v>
      </c>
      <c r="BJ767" s="16" t="s">
        <v>83</v>
      </c>
      <c r="BK767" s="242">
        <f>ROUND(I767*H767,2)</f>
        <v>0</v>
      </c>
      <c r="BL767" s="16" t="s">
        <v>197</v>
      </c>
      <c r="BM767" s="241" t="s">
        <v>1066</v>
      </c>
    </row>
    <row r="768" spans="2:51" s="12" customFormat="1" ht="12">
      <c r="B768" s="243"/>
      <c r="C768" s="244"/>
      <c r="D768" s="245" t="s">
        <v>199</v>
      </c>
      <c r="E768" s="246" t="s">
        <v>1</v>
      </c>
      <c r="F768" s="247" t="s">
        <v>660</v>
      </c>
      <c r="G768" s="244"/>
      <c r="H768" s="246" t="s">
        <v>1</v>
      </c>
      <c r="I768" s="248"/>
      <c r="J768" s="244"/>
      <c r="K768" s="244"/>
      <c r="L768" s="249"/>
      <c r="M768" s="250"/>
      <c r="N768" s="251"/>
      <c r="O768" s="251"/>
      <c r="P768" s="251"/>
      <c r="Q768" s="251"/>
      <c r="R768" s="251"/>
      <c r="S768" s="251"/>
      <c r="T768" s="252"/>
      <c r="AT768" s="253" t="s">
        <v>199</v>
      </c>
      <c r="AU768" s="253" t="s">
        <v>207</v>
      </c>
      <c r="AV768" s="12" t="s">
        <v>83</v>
      </c>
      <c r="AW768" s="12" t="s">
        <v>32</v>
      </c>
      <c r="AX768" s="12" t="s">
        <v>76</v>
      </c>
      <c r="AY768" s="253" t="s">
        <v>190</v>
      </c>
    </row>
    <row r="769" spans="2:51" s="13" customFormat="1" ht="12">
      <c r="B769" s="254"/>
      <c r="C769" s="255"/>
      <c r="D769" s="245" t="s">
        <v>199</v>
      </c>
      <c r="E769" s="256" t="s">
        <v>1</v>
      </c>
      <c r="F769" s="257" t="s">
        <v>661</v>
      </c>
      <c r="G769" s="255"/>
      <c r="H769" s="258">
        <v>0.16</v>
      </c>
      <c r="I769" s="259"/>
      <c r="J769" s="255"/>
      <c r="K769" s="255"/>
      <c r="L769" s="260"/>
      <c r="M769" s="261"/>
      <c r="N769" s="262"/>
      <c r="O769" s="262"/>
      <c r="P769" s="262"/>
      <c r="Q769" s="262"/>
      <c r="R769" s="262"/>
      <c r="S769" s="262"/>
      <c r="T769" s="263"/>
      <c r="AT769" s="264" t="s">
        <v>199</v>
      </c>
      <c r="AU769" s="264" t="s">
        <v>207</v>
      </c>
      <c r="AV769" s="13" t="s">
        <v>85</v>
      </c>
      <c r="AW769" s="13" t="s">
        <v>32</v>
      </c>
      <c r="AX769" s="13" t="s">
        <v>76</v>
      </c>
      <c r="AY769" s="264" t="s">
        <v>190</v>
      </c>
    </row>
    <row r="770" spans="2:65" s="1" customFormat="1" ht="36" customHeight="1">
      <c r="B770" s="37"/>
      <c r="C770" s="230" t="s">
        <v>1067</v>
      </c>
      <c r="D770" s="230" t="s">
        <v>192</v>
      </c>
      <c r="E770" s="231" t="s">
        <v>1068</v>
      </c>
      <c r="F770" s="232" t="s">
        <v>1069</v>
      </c>
      <c r="G770" s="233" t="s">
        <v>195</v>
      </c>
      <c r="H770" s="234">
        <v>6.894</v>
      </c>
      <c r="I770" s="235"/>
      <c r="J770" s="236">
        <f>ROUND(I770*H770,2)</f>
        <v>0</v>
      </c>
      <c r="K770" s="232" t="s">
        <v>196</v>
      </c>
      <c r="L770" s="42"/>
      <c r="M770" s="237" t="s">
        <v>1</v>
      </c>
      <c r="N770" s="238" t="s">
        <v>41</v>
      </c>
      <c r="O770" s="85"/>
      <c r="P770" s="239">
        <f>O770*H770</f>
        <v>0</v>
      </c>
      <c r="Q770" s="239">
        <v>0</v>
      </c>
      <c r="R770" s="239">
        <f>Q770*H770</f>
        <v>0</v>
      </c>
      <c r="S770" s="239">
        <v>2.2</v>
      </c>
      <c r="T770" s="240">
        <f>S770*H770</f>
        <v>15.166800000000002</v>
      </c>
      <c r="AR770" s="241" t="s">
        <v>197</v>
      </c>
      <c r="AT770" s="241" t="s">
        <v>192</v>
      </c>
      <c r="AU770" s="241" t="s">
        <v>207</v>
      </c>
      <c r="AY770" s="16" t="s">
        <v>190</v>
      </c>
      <c r="BE770" s="242">
        <f>IF(N770="základní",J770,0)</f>
        <v>0</v>
      </c>
      <c r="BF770" s="242">
        <f>IF(N770="snížená",J770,0)</f>
        <v>0</v>
      </c>
      <c r="BG770" s="242">
        <f>IF(N770="zákl. přenesená",J770,0)</f>
        <v>0</v>
      </c>
      <c r="BH770" s="242">
        <f>IF(N770="sníž. přenesená",J770,0)</f>
        <v>0</v>
      </c>
      <c r="BI770" s="242">
        <f>IF(N770="nulová",J770,0)</f>
        <v>0</v>
      </c>
      <c r="BJ770" s="16" t="s">
        <v>83</v>
      </c>
      <c r="BK770" s="242">
        <f>ROUND(I770*H770,2)</f>
        <v>0</v>
      </c>
      <c r="BL770" s="16" t="s">
        <v>197</v>
      </c>
      <c r="BM770" s="241" t="s">
        <v>1070</v>
      </c>
    </row>
    <row r="771" spans="2:51" s="13" customFormat="1" ht="12">
      <c r="B771" s="254"/>
      <c r="C771" s="255"/>
      <c r="D771" s="245" t="s">
        <v>199</v>
      </c>
      <c r="E771" s="256" t="s">
        <v>1</v>
      </c>
      <c r="F771" s="257" t="s">
        <v>1071</v>
      </c>
      <c r="G771" s="255"/>
      <c r="H771" s="258">
        <v>3.146</v>
      </c>
      <c r="I771" s="259"/>
      <c r="J771" s="255"/>
      <c r="K771" s="255"/>
      <c r="L771" s="260"/>
      <c r="M771" s="261"/>
      <c r="N771" s="262"/>
      <c r="O771" s="262"/>
      <c r="P771" s="262"/>
      <c r="Q771" s="262"/>
      <c r="R771" s="262"/>
      <c r="S771" s="262"/>
      <c r="T771" s="263"/>
      <c r="AT771" s="264" t="s">
        <v>199</v>
      </c>
      <c r="AU771" s="264" t="s">
        <v>207</v>
      </c>
      <c r="AV771" s="13" t="s">
        <v>85</v>
      </c>
      <c r="AW771" s="13" t="s">
        <v>32</v>
      </c>
      <c r="AX771" s="13" t="s">
        <v>76</v>
      </c>
      <c r="AY771" s="264" t="s">
        <v>190</v>
      </c>
    </row>
    <row r="772" spans="2:51" s="12" customFormat="1" ht="12">
      <c r="B772" s="243"/>
      <c r="C772" s="244"/>
      <c r="D772" s="245" t="s">
        <v>199</v>
      </c>
      <c r="E772" s="246" t="s">
        <v>1</v>
      </c>
      <c r="F772" s="247" t="s">
        <v>1072</v>
      </c>
      <c r="G772" s="244"/>
      <c r="H772" s="246" t="s">
        <v>1</v>
      </c>
      <c r="I772" s="248"/>
      <c r="J772" s="244"/>
      <c r="K772" s="244"/>
      <c r="L772" s="249"/>
      <c r="M772" s="250"/>
      <c r="N772" s="251"/>
      <c r="O772" s="251"/>
      <c r="P772" s="251"/>
      <c r="Q772" s="251"/>
      <c r="R772" s="251"/>
      <c r="S772" s="251"/>
      <c r="T772" s="252"/>
      <c r="AT772" s="253" t="s">
        <v>199</v>
      </c>
      <c r="AU772" s="253" t="s">
        <v>207</v>
      </c>
      <c r="AV772" s="12" t="s">
        <v>83</v>
      </c>
      <c r="AW772" s="12" t="s">
        <v>32</v>
      </c>
      <c r="AX772" s="12" t="s">
        <v>76</v>
      </c>
      <c r="AY772" s="253" t="s">
        <v>190</v>
      </c>
    </row>
    <row r="773" spans="2:51" s="13" customFormat="1" ht="12">
      <c r="B773" s="254"/>
      <c r="C773" s="255"/>
      <c r="D773" s="245" t="s">
        <v>199</v>
      </c>
      <c r="E773" s="256" t="s">
        <v>1</v>
      </c>
      <c r="F773" s="257" t="s">
        <v>1073</v>
      </c>
      <c r="G773" s="255"/>
      <c r="H773" s="258">
        <v>0.05</v>
      </c>
      <c r="I773" s="259"/>
      <c r="J773" s="255"/>
      <c r="K773" s="255"/>
      <c r="L773" s="260"/>
      <c r="M773" s="261"/>
      <c r="N773" s="262"/>
      <c r="O773" s="262"/>
      <c r="P773" s="262"/>
      <c r="Q773" s="262"/>
      <c r="R773" s="262"/>
      <c r="S773" s="262"/>
      <c r="T773" s="263"/>
      <c r="AT773" s="264" t="s">
        <v>199</v>
      </c>
      <c r="AU773" s="264" t="s">
        <v>207</v>
      </c>
      <c r="AV773" s="13" t="s">
        <v>85</v>
      </c>
      <c r="AW773" s="13" t="s">
        <v>32</v>
      </c>
      <c r="AX773" s="13" t="s">
        <v>76</v>
      </c>
      <c r="AY773" s="264" t="s">
        <v>190</v>
      </c>
    </row>
    <row r="774" spans="2:51" s="12" customFormat="1" ht="12">
      <c r="B774" s="243"/>
      <c r="C774" s="244"/>
      <c r="D774" s="245" t="s">
        <v>199</v>
      </c>
      <c r="E774" s="246" t="s">
        <v>1</v>
      </c>
      <c r="F774" s="247" t="s">
        <v>200</v>
      </c>
      <c r="G774" s="244"/>
      <c r="H774" s="246" t="s">
        <v>1</v>
      </c>
      <c r="I774" s="248"/>
      <c r="J774" s="244"/>
      <c r="K774" s="244"/>
      <c r="L774" s="249"/>
      <c r="M774" s="250"/>
      <c r="N774" s="251"/>
      <c r="O774" s="251"/>
      <c r="P774" s="251"/>
      <c r="Q774" s="251"/>
      <c r="R774" s="251"/>
      <c r="S774" s="251"/>
      <c r="T774" s="252"/>
      <c r="AT774" s="253" t="s">
        <v>199</v>
      </c>
      <c r="AU774" s="253" t="s">
        <v>207</v>
      </c>
      <c r="AV774" s="12" t="s">
        <v>83</v>
      </c>
      <c r="AW774" s="12" t="s">
        <v>32</v>
      </c>
      <c r="AX774" s="12" t="s">
        <v>76</v>
      </c>
      <c r="AY774" s="253" t="s">
        <v>190</v>
      </c>
    </row>
    <row r="775" spans="2:51" s="13" customFormat="1" ht="12">
      <c r="B775" s="254"/>
      <c r="C775" s="255"/>
      <c r="D775" s="245" t="s">
        <v>199</v>
      </c>
      <c r="E775" s="256" t="s">
        <v>1</v>
      </c>
      <c r="F775" s="257" t="s">
        <v>1074</v>
      </c>
      <c r="G775" s="255"/>
      <c r="H775" s="258">
        <v>1.223</v>
      </c>
      <c r="I775" s="259"/>
      <c r="J775" s="255"/>
      <c r="K775" s="255"/>
      <c r="L775" s="260"/>
      <c r="M775" s="261"/>
      <c r="N775" s="262"/>
      <c r="O775" s="262"/>
      <c r="P775" s="262"/>
      <c r="Q775" s="262"/>
      <c r="R775" s="262"/>
      <c r="S775" s="262"/>
      <c r="T775" s="263"/>
      <c r="AT775" s="264" t="s">
        <v>199</v>
      </c>
      <c r="AU775" s="264" t="s">
        <v>207</v>
      </c>
      <c r="AV775" s="13" t="s">
        <v>85</v>
      </c>
      <c r="AW775" s="13" t="s">
        <v>32</v>
      </c>
      <c r="AX775" s="13" t="s">
        <v>76</v>
      </c>
      <c r="AY775" s="264" t="s">
        <v>190</v>
      </c>
    </row>
    <row r="776" spans="2:51" s="13" customFormat="1" ht="12">
      <c r="B776" s="254"/>
      <c r="C776" s="255"/>
      <c r="D776" s="245" t="s">
        <v>199</v>
      </c>
      <c r="E776" s="256" t="s">
        <v>1</v>
      </c>
      <c r="F776" s="257" t="s">
        <v>1075</v>
      </c>
      <c r="G776" s="255"/>
      <c r="H776" s="258">
        <v>2.475</v>
      </c>
      <c r="I776" s="259"/>
      <c r="J776" s="255"/>
      <c r="K776" s="255"/>
      <c r="L776" s="260"/>
      <c r="M776" s="261"/>
      <c r="N776" s="262"/>
      <c r="O776" s="262"/>
      <c r="P776" s="262"/>
      <c r="Q776" s="262"/>
      <c r="R776" s="262"/>
      <c r="S776" s="262"/>
      <c r="T776" s="263"/>
      <c r="AT776" s="264" t="s">
        <v>199</v>
      </c>
      <c r="AU776" s="264" t="s">
        <v>207</v>
      </c>
      <c r="AV776" s="13" t="s">
        <v>85</v>
      </c>
      <c r="AW776" s="13" t="s">
        <v>32</v>
      </c>
      <c r="AX776" s="13" t="s">
        <v>76</v>
      </c>
      <c r="AY776" s="264" t="s">
        <v>190</v>
      </c>
    </row>
    <row r="777" spans="2:65" s="1" customFormat="1" ht="36" customHeight="1">
      <c r="B777" s="37"/>
      <c r="C777" s="230" t="s">
        <v>1076</v>
      </c>
      <c r="D777" s="230" t="s">
        <v>192</v>
      </c>
      <c r="E777" s="231" t="s">
        <v>1077</v>
      </c>
      <c r="F777" s="232" t="s">
        <v>1078</v>
      </c>
      <c r="G777" s="233" t="s">
        <v>195</v>
      </c>
      <c r="H777" s="234">
        <v>4.29</v>
      </c>
      <c r="I777" s="235"/>
      <c r="J777" s="236">
        <f>ROUND(I777*H777,2)</f>
        <v>0</v>
      </c>
      <c r="K777" s="232" t="s">
        <v>196</v>
      </c>
      <c r="L777" s="42"/>
      <c r="M777" s="237" t="s">
        <v>1</v>
      </c>
      <c r="N777" s="238" t="s">
        <v>41</v>
      </c>
      <c r="O777" s="85"/>
      <c r="P777" s="239">
        <f>O777*H777</f>
        <v>0</v>
      </c>
      <c r="Q777" s="239">
        <v>0</v>
      </c>
      <c r="R777" s="239">
        <f>Q777*H777</f>
        <v>0</v>
      </c>
      <c r="S777" s="239">
        <v>2.2</v>
      </c>
      <c r="T777" s="240">
        <f>S777*H777</f>
        <v>9.438</v>
      </c>
      <c r="AR777" s="241" t="s">
        <v>197</v>
      </c>
      <c r="AT777" s="241" t="s">
        <v>192</v>
      </c>
      <c r="AU777" s="241" t="s">
        <v>207</v>
      </c>
      <c r="AY777" s="16" t="s">
        <v>190</v>
      </c>
      <c r="BE777" s="242">
        <f>IF(N777="základní",J777,0)</f>
        <v>0</v>
      </c>
      <c r="BF777" s="242">
        <f>IF(N777="snížená",J777,0)</f>
        <v>0</v>
      </c>
      <c r="BG777" s="242">
        <f>IF(N777="zákl. přenesená",J777,0)</f>
        <v>0</v>
      </c>
      <c r="BH777" s="242">
        <f>IF(N777="sníž. přenesená",J777,0)</f>
        <v>0</v>
      </c>
      <c r="BI777" s="242">
        <f>IF(N777="nulová",J777,0)</f>
        <v>0</v>
      </c>
      <c r="BJ777" s="16" t="s">
        <v>83</v>
      </c>
      <c r="BK777" s="242">
        <f>ROUND(I777*H777,2)</f>
        <v>0</v>
      </c>
      <c r="BL777" s="16" t="s">
        <v>197</v>
      </c>
      <c r="BM777" s="241" t="s">
        <v>1079</v>
      </c>
    </row>
    <row r="778" spans="2:51" s="12" customFormat="1" ht="12">
      <c r="B778" s="243"/>
      <c r="C778" s="244"/>
      <c r="D778" s="245" t="s">
        <v>199</v>
      </c>
      <c r="E778" s="246" t="s">
        <v>1</v>
      </c>
      <c r="F778" s="247" t="s">
        <v>1080</v>
      </c>
      <c r="G778" s="244"/>
      <c r="H778" s="246" t="s">
        <v>1</v>
      </c>
      <c r="I778" s="248"/>
      <c r="J778" s="244"/>
      <c r="K778" s="244"/>
      <c r="L778" s="249"/>
      <c r="M778" s="250"/>
      <c r="N778" s="251"/>
      <c r="O778" s="251"/>
      <c r="P778" s="251"/>
      <c r="Q778" s="251"/>
      <c r="R778" s="251"/>
      <c r="S778" s="251"/>
      <c r="T778" s="252"/>
      <c r="AT778" s="253" t="s">
        <v>199</v>
      </c>
      <c r="AU778" s="253" t="s">
        <v>207</v>
      </c>
      <c r="AV778" s="12" t="s">
        <v>83</v>
      </c>
      <c r="AW778" s="12" t="s">
        <v>32</v>
      </c>
      <c r="AX778" s="12" t="s">
        <v>76</v>
      </c>
      <c r="AY778" s="253" t="s">
        <v>190</v>
      </c>
    </row>
    <row r="779" spans="2:51" s="13" customFormat="1" ht="12">
      <c r="B779" s="254"/>
      <c r="C779" s="255"/>
      <c r="D779" s="245" t="s">
        <v>199</v>
      </c>
      <c r="E779" s="256" t="s">
        <v>1</v>
      </c>
      <c r="F779" s="257" t="s">
        <v>1081</v>
      </c>
      <c r="G779" s="255"/>
      <c r="H779" s="258">
        <v>4.05</v>
      </c>
      <c r="I779" s="259"/>
      <c r="J779" s="255"/>
      <c r="K779" s="255"/>
      <c r="L779" s="260"/>
      <c r="M779" s="261"/>
      <c r="N779" s="262"/>
      <c r="O779" s="262"/>
      <c r="P779" s="262"/>
      <c r="Q779" s="262"/>
      <c r="R779" s="262"/>
      <c r="S779" s="262"/>
      <c r="T779" s="263"/>
      <c r="AT779" s="264" t="s">
        <v>199</v>
      </c>
      <c r="AU779" s="264" t="s">
        <v>207</v>
      </c>
      <c r="AV779" s="13" t="s">
        <v>85</v>
      </c>
      <c r="AW779" s="13" t="s">
        <v>32</v>
      </c>
      <c r="AX779" s="13" t="s">
        <v>76</v>
      </c>
      <c r="AY779" s="264" t="s">
        <v>190</v>
      </c>
    </row>
    <row r="780" spans="2:51" s="12" customFormat="1" ht="12">
      <c r="B780" s="243"/>
      <c r="C780" s="244"/>
      <c r="D780" s="245" t="s">
        <v>199</v>
      </c>
      <c r="E780" s="246" t="s">
        <v>1</v>
      </c>
      <c r="F780" s="247" t="s">
        <v>660</v>
      </c>
      <c r="G780" s="244"/>
      <c r="H780" s="246" t="s">
        <v>1</v>
      </c>
      <c r="I780" s="248"/>
      <c r="J780" s="244"/>
      <c r="K780" s="244"/>
      <c r="L780" s="249"/>
      <c r="M780" s="250"/>
      <c r="N780" s="251"/>
      <c r="O780" s="251"/>
      <c r="P780" s="251"/>
      <c r="Q780" s="251"/>
      <c r="R780" s="251"/>
      <c r="S780" s="251"/>
      <c r="T780" s="252"/>
      <c r="AT780" s="253" t="s">
        <v>199</v>
      </c>
      <c r="AU780" s="253" t="s">
        <v>207</v>
      </c>
      <c r="AV780" s="12" t="s">
        <v>83</v>
      </c>
      <c r="AW780" s="12" t="s">
        <v>32</v>
      </c>
      <c r="AX780" s="12" t="s">
        <v>76</v>
      </c>
      <c r="AY780" s="253" t="s">
        <v>190</v>
      </c>
    </row>
    <row r="781" spans="2:51" s="13" customFormat="1" ht="12">
      <c r="B781" s="254"/>
      <c r="C781" s="255"/>
      <c r="D781" s="245" t="s">
        <v>199</v>
      </c>
      <c r="E781" s="256" t="s">
        <v>1</v>
      </c>
      <c r="F781" s="257" t="s">
        <v>667</v>
      </c>
      <c r="G781" s="255"/>
      <c r="H781" s="258">
        <v>0.24</v>
      </c>
      <c r="I781" s="259"/>
      <c r="J781" s="255"/>
      <c r="K781" s="255"/>
      <c r="L781" s="260"/>
      <c r="M781" s="261"/>
      <c r="N781" s="262"/>
      <c r="O781" s="262"/>
      <c r="P781" s="262"/>
      <c r="Q781" s="262"/>
      <c r="R781" s="262"/>
      <c r="S781" s="262"/>
      <c r="T781" s="263"/>
      <c r="AT781" s="264" t="s">
        <v>199</v>
      </c>
      <c r="AU781" s="264" t="s">
        <v>207</v>
      </c>
      <c r="AV781" s="13" t="s">
        <v>85</v>
      </c>
      <c r="AW781" s="13" t="s">
        <v>32</v>
      </c>
      <c r="AX781" s="13" t="s">
        <v>76</v>
      </c>
      <c r="AY781" s="264" t="s">
        <v>190</v>
      </c>
    </row>
    <row r="782" spans="2:65" s="1" customFormat="1" ht="24" customHeight="1">
      <c r="B782" s="37"/>
      <c r="C782" s="230" t="s">
        <v>1082</v>
      </c>
      <c r="D782" s="230" t="s">
        <v>192</v>
      </c>
      <c r="E782" s="231" t="s">
        <v>1083</v>
      </c>
      <c r="F782" s="232" t="s">
        <v>1084</v>
      </c>
      <c r="G782" s="233" t="s">
        <v>195</v>
      </c>
      <c r="H782" s="234">
        <v>0.12</v>
      </c>
      <c r="I782" s="235"/>
      <c r="J782" s="236">
        <f>ROUND(I782*H782,2)</f>
        <v>0</v>
      </c>
      <c r="K782" s="232" t="s">
        <v>196</v>
      </c>
      <c r="L782" s="42"/>
      <c r="M782" s="237" t="s">
        <v>1</v>
      </c>
      <c r="N782" s="238" t="s">
        <v>41</v>
      </c>
      <c r="O782" s="85"/>
      <c r="P782" s="239">
        <f>O782*H782</f>
        <v>0</v>
      </c>
      <c r="Q782" s="239">
        <v>0</v>
      </c>
      <c r="R782" s="239">
        <f>Q782*H782</f>
        <v>0</v>
      </c>
      <c r="S782" s="239">
        <v>2.2</v>
      </c>
      <c r="T782" s="240">
        <f>S782*H782</f>
        <v>0.264</v>
      </c>
      <c r="AR782" s="241" t="s">
        <v>197</v>
      </c>
      <c r="AT782" s="241" t="s">
        <v>192</v>
      </c>
      <c r="AU782" s="241" t="s">
        <v>207</v>
      </c>
      <c r="AY782" s="16" t="s">
        <v>190</v>
      </c>
      <c r="BE782" s="242">
        <f>IF(N782="základní",J782,0)</f>
        <v>0</v>
      </c>
      <c r="BF782" s="242">
        <f>IF(N782="snížená",J782,0)</f>
        <v>0</v>
      </c>
      <c r="BG782" s="242">
        <f>IF(N782="zákl. přenesená",J782,0)</f>
        <v>0</v>
      </c>
      <c r="BH782" s="242">
        <f>IF(N782="sníž. přenesená",J782,0)</f>
        <v>0</v>
      </c>
      <c r="BI782" s="242">
        <f>IF(N782="nulová",J782,0)</f>
        <v>0</v>
      </c>
      <c r="BJ782" s="16" t="s">
        <v>83</v>
      </c>
      <c r="BK782" s="242">
        <f>ROUND(I782*H782,2)</f>
        <v>0</v>
      </c>
      <c r="BL782" s="16" t="s">
        <v>197</v>
      </c>
      <c r="BM782" s="241" t="s">
        <v>1085</v>
      </c>
    </row>
    <row r="783" spans="2:51" s="12" customFormat="1" ht="12">
      <c r="B783" s="243"/>
      <c r="C783" s="244"/>
      <c r="D783" s="245" t="s">
        <v>199</v>
      </c>
      <c r="E783" s="246" t="s">
        <v>1</v>
      </c>
      <c r="F783" s="247" t="s">
        <v>1086</v>
      </c>
      <c r="G783" s="244"/>
      <c r="H783" s="246" t="s">
        <v>1</v>
      </c>
      <c r="I783" s="248"/>
      <c r="J783" s="244"/>
      <c r="K783" s="244"/>
      <c r="L783" s="249"/>
      <c r="M783" s="250"/>
      <c r="N783" s="251"/>
      <c r="O783" s="251"/>
      <c r="P783" s="251"/>
      <c r="Q783" s="251"/>
      <c r="R783" s="251"/>
      <c r="S783" s="251"/>
      <c r="T783" s="252"/>
      <c r="AT783" s="253" t="s">
        <v>199</v>
      </c>
      <c r="AU783" s="253" t="s">
        <v>207</v>
      </c>
      <c r="AV783" s="12" t="s">
        <v>83</v>
      </c>
      <c r="AW783" s="12" t="s">
        <v>32</v>
      </c>
      <c r="AX783" s="12" t="s">
        <v>76</v>
      </c>
      <c r="AY783" s="253" t="s">
        <v>190</v>
      </c>
    </row>
    <row r="784" spans="2:51" s="13" customFormat="1" ht="12">
      <c r="B784" s="254"/>
      <c r="C784" s="255"/>
      <c r="D784" s="245" t="s">
        <v>199</v>
      </c>
      <c r="E784" s="256" t="s">
        <v>1</v>
      </c>
      <c r="F784" s="257" t="s">
        <v>1087</v>
      </c>
      <c r="G784" s="255"/>
      <c r="H784" s="258">
        <v>0.12</v>
      </c>
      <c r="I784" s="259"/>
      <c r="J784" s="255"/>
      <c r="K784" s="255"/>
      <c r="L784" s="260"/>
      <c r="M784" s="261"/>
      <c r="N784" s="262"/>
      <c r="O784" s="262"/>
      <c r="P784" s="262"/>
      <c r="Q784" s="262"/>
      <c r="R784" s="262"/>
      <c r="S784" s="262"/>
      <c r="T784" s="263"/>
      <c r="AT784" s="264" t="s">
        <v>199</v>
      </c>
      <c r="AU784" s="264" t="s">
        <v>207</v>
      </c>
      <c r="AV784" s="13" t="s">
        <v>85</v>
      </c>
      <c r="AW784" s="13" t="s">
        <v>32</v>
      </c>
      <c r="AX784" s="13" t="s">
        <v>83</v>
      </c>
      <c r="AY784" s="264" t="s">
        <v>190</v>
      </c>
    </row>
    <row r="785" spans="2:65" s="1" customFormat="1" ht="24" customHeight="1">
      <c r="B785" s="37"/>
      <c r="C785" s="230" t="s">
        <v>1088</v>
      </c>
      <c r="D785" s="230" t="s">
        <v>192</v>
      </c>
      <c r="E785" s="231" t="s">
        <v>1089</v>
      </c>
      <c r="F785" s="232" t="s">
        <v>1090</v>
      </c>
      <c r="G785" s="233" t="s">
        <v>195</v>
      </c>
      <c r="H785" s="234">
        <v>9.438</v>
      </c>
      <c r="I785" s="235"/>
      <c r="J785" s="236">
        <f>ROUND(I785*H785,2)</f>
        <v>0</v>
      </c>
      <c r="K785" s="232" t="s">
        <v>196</v>
      </c>
      <c r="L785" s="42"/>
      <c r="M785" s="237" t="s">
        <v>1</v>
      </c>
      <c r="N785" s="238" t="s">
        <v>41</v>
      </c>
      <c r="O785" s="85"/>
      <c r="P785" s="239">
        <f>O785*H785</f>
        <v>0</v>
      </c>
      <c r="Q785" s="239">
        <v>0</v>
      </c>
      <c r="R785" s="239">
        <f>Q785*H785</f>
        <v>0</v>
      </c>
      <c r="S785" s="239">
        <v>1.6</v>
      </c>
      <c r="T785" s="240">
        <f>S785*H785</f>
        <v>15.100800000000001</v>
      </c>
      <c r="AR785" s="241" t="s">
        <v>197</v>
      </c>
      <c r="AT785" s="241" t="s">
        <v>192</v>
      </c>
      <c r="AU785" s="241" t="s">
        <v>207</v>
      </c>
      <c r="AY785" s="16" t="s">
        <v>190</v>
      </c>
      <c r="BE785" s="242">
        <f>IF(N785="základní",J785,0)</f>
        <v>0</v>
      </c>
      <c r="BF785" s="242">
        <f>IF(N785="snížená",J785,0)</f>
        <v>0</v>
      </c>
      <c r="BG785" s="242">
        <f>IF(N785="zákl. přenesená",J785,0)</f>
        <v>0</v>
      </c>
      <c r="BH785" s="242">
        <f>IF(N785="sníž. přenesená",J785,0)</f>
        <v>0</v>
      </c>
      <c r="BI785" s="242">
        <f>IF(N785="nulová",J785,0)</f>
        <v>0</v>
      </c>
      <c r="BJ785" s="16" t="s">
        <v>83</v>
      </c>
      <c r="BK785" s="242">
        <f>ROUND(I785*H785,2)</f>
        <v>0</v>
      </c>
      <c r="BL785" s="16" t="s">
        <v>197</v>
      </c>
      <c r="BM785" s="241" t="s">
        <v>1091</v>
      </c>
    </row>
    <row r="786" spans="2:51" s="13" customFormat="1" ht="12">
      <c r="B786" s="254"/>
      <c r="C786" s="255"/>
      <c r="D786" s="245" t="s">
        <v>199</v>
      </c>
      <c r="E786" s="256" t="s">
        <v>1</v>
      </c>
      <c r="F786" s="257" t="s">
        <v>1092</v>
      </c>
      <c r="G786" s="255"/>
      <c r="H786" s="258">
        <v>9.438</v>
      </c>
      <c r="I786" s="259"/>
      <c r="J786" s="255"/>
      <c r="K786" s="255"/>
      <c r="L786" s="260"/>
      <c r="M786" s="261"/>
      <c r="N786" s="262"/>
      <c r="O786" s="262"/>
      <c r="P786" s="262"/>
      <c r="Q786" s="262"/>
      <c r="R786" s="262"/>
      <c r="S786" s="262"/>
      <c r="T786" s="263"/>
      <c r="AT786" s="264" t="s">
        <v>199</v>
      </c>
      <c r="AU786" s="264" t="s">
        <v>207</v>
      </c>
      <c r="AV786" s="13" t="s">
        <v>85</v>
      </c>
      <c r="AW786" s="13" t="s">
        <v>32</v>
      </c>
      <c r="AX786" s="13" t="s">
        <v>83</v>
      </c>
      <c r="AY786" s="264" t="s">
        <v>190</v>
      </c>
    </row>
    <row r="787" spans="2:65" s="1" customFormat="1" ht="24" customHeight="1">
      <c r="B787" s="37"/>
      <c r="C787" s="230" t="s">
        <v>1093</v>
      </c>
      <c r="D787" s="230" t="s">
        <v>192</v>
      </c>
      <c r="E787" s="231" t="s">
        <v>1094</v>
      </c>
      <c r="F787" s="232" t="s">
        <v>1095</v>
      </c>
      <c r="G787" s="233" t="s">
        <v>398</v>
      </c>
      <c r="H787" s="234">
        <v>79.04</v>
      </c>
      <c r="I787" s="235"/>
      <c r="J787" s="236">
        <f>ROUND(I787*H787,2)</f>
        <v>0</v>
      </c>
      <c r="K787" s="232" t="s">
        <v>196</v>
      </c>
      <c r="L787" s="42"/>
      <c r="M787" s="237" t="s">
        <v>1</v>
      </c>
      <c r="N787" s="238" t="s">
        <v>41</v>
      </c>
      <c r="O787" s="85"/>
      <c r="P787" s="239">
        <f>O787*H787</f>
        <v>0</v>
      </c>
      <c r="Q787" s="239">
        <v>8E-05</v>
      </c>
      <c r="R787" s="239">
        <f>Q787*H787</f>
        <v>0.006323200000000001</v>
      </c>
      <c r="S787" s="239">
        <v>0</v>
      </c>
      <c r="T787" s="240">
        <f>S787*H787</f>
        <v>0</v>
      </c>
      <c r="AR787" s="241" t="s">
        <v>197</v>
      </c>
      <c r="AT787" s="241" t="s">
        <v>192</v>
      </c>
      <c r="AU787" s="241" t="s">
        <v>207</v>
      </c>
      <c r="AY787" s="16" t="s">
        <v>190</v>
      </c>
      <c r="BE787" s="242">
        <f>IF(N787="základní",J787,0)</f>
        <v>0</v>
      </c>
      <c r="BF787" s="242">
        <f>IF(N787="snížená",J787,0)</f>
        <v>0</v>
      </c>
      <c r="BG787" s="242">
        <f>IF(N787="zákl. přenesená",J787,0)</f>
        <v>0</v>
      </c>
      <c r="BH787" s="242">
        <f>IF(N787="sníž. přenesená",J787,0)</f>
        <v>0</v>
      </c>
      <c r="BI787" s="242">
        <f>IF(N787="nulová",J787,0)</f>
        <v>0</v>
      </c>
      <c r="BJ787" s="16" t="s">
        <v>83</v>
      </c>
      <c r="BK787" s="242">
        <f>ROUND(I787*H787,2)</f>
        <v>0</v>
      </c>
      <c r="BL787" s="16" t="s">
        <v>197</v>
      </c>
      <c r="BM787" s="241" t="s">
        <v>1096</v>
      </c>
    </row>
    <row r="788" spans="2:51" s="12" customFormat="1" ht="12">
      <c r="B788" s="243"/>
      <c r="C788" s="244"/>
      <c r="D788" s="245" t="s">
        <v>199</v>
      </c>
      <c r="E788" s="246" t="s">
        <v>1</v>
      </c>
      <c r="F788" s="247" t="s">
        <v>1097</v>
      </c>
      <c r="G788" s="244"/>
      <c r="H788" s="246" t="s">
        <v>1</v>
      </c>
      <c r="I788" s="248"/>
      <c r="J788" s="244"/>
      <c r="K788" s="244"/>
      <c r="L788" s="249"/>
      <c r="M788" s="250"/>
      <c r="N788" s="251"/>
      <c r="O788" s="251"/>
      <c r="P788" s="251"/>
      <c r="Q788" s="251"/>
      <c r="R788" s="251"/>
      <c r="S788" s="251"/>
      <c r="T788" s="252"/>
      <c r="AT788" s="253" t="s">
        <v>199</v>
      </c>
      <c r="AU788" s="253" t="s">
        <v>207</v>
      </c>
      <c r="AV788" s="12" t="s">
        <v>83</v>
      </c>
      <c r="AW788" s="12" t="s">
        <v>32</v>
      </c>
      <c r="AX788" s="12" t="s">
        <v>76</v>
      </c>
      <c r="AY788" s="253" t="s">
        <v>190</v>
      </c>
    </row>
    <row r="789" spans="2:51" s="13" customFormat="1" ht="12">
      <c r="B789" s="254"/>
      <c r="C789" s="255"/>
      <c r="D789" s="245" t="s">
        <v>199</v>
      </c>
      <c r="E789" s="256" t="s">
        <v>1</v>
      </c>
      <c r="F789" s="257" t="s">
        <v>1098</v>
      </c>
      <c r="G789" s="255"/>
      <c r="H789" s="258">
        <v>2</v>
      </c>
      <c r="I789" s="259"/>
      <c r="J789" s="255"/>
      <c r="K789" s="255"/>
      <c r="L789" s="260"/>
      <c r="M789" s="261"/>
      <c r="N789" s="262"/>
      <c r="O789" s="262"/>
      <c r="P789" s="262"/>
      <c r="Q789" s="262"/>
      <c r="R789" s="262"/>
      <c r="S789" s="262"/>
      <c r="T789" s="263"/>
      <c r="AT789" s="264" t="s">
        <v>199</v>
      </c>
      <c r="AU789" s="264" t="s">
        <v>207</v>
      </c>
      <c r="AV789" s="13" t="s">
        <v>85</v>
      </c>
      <c r="AW789" s="13" t="s">
        <v>32</v>
      </c>
      <c r="AX789" s="13" t="s">
        <v>76</v>
      </c>
      <c r="AY789" s="264" t="s">
        <v>190</v>
      </c>
    </row>
    <row r="790" spans="2:51" s="12" customFormat="1" ht="12">
      <c r="B790" s="243"/>
      <c r="C790" s="244"/>
      <c r="D790" s="245" t="s">
        <v>199</v>
      </c>
      <c r="E790" s="246" t="s">
        <v>1</v>
      </c>
      <c r="F790" s="247" t="s">
        <v>1099</v>
      </c>
      <c r="G790" s="244"/>
      <c r="H790" s="246" t="s">
        <v>1</v>
      </c>
      <c r="I790" s="248"/>
      <c r="J790" s="244"/>
      <c r="K790" s="244"/>
      <c r="L790" s="249"/>
      <c r="M790" s="250"/>
      <c r="N790" s="251"/>
      <c r="O790" s="251"/>
      <c r="P790" s="251"/>
      <c r="Q790" s="251"/>
      <c r="R790" s="251"/>
      <c r="S790" s="251"/>
      <c r="T790" s="252"/>
      <c r="AT790" s="253" t="s">
        <v>199</v>
      </c>
      <c r="AU790" s="253" t="s">
        <v>207</v>
      </c>
      <c r="AV790" s="12" t="s">
        <v>83</v>
      </c>
      <c r="AW790" s="12" t="s">
        <v>32</v>
      </c>
      <c r="AX790" s="12" t="s">
        <v>76</v>
      </c>
      <c r="AY790" s="253" t="s">
        <v>190</v>
      </c>
    </row>
    <row r="791" spans="2:51" s="13" customFormat="1" ht="12">
      <c r="B791" s="254"/>
      <c r="C791" s="255"/>
      <c r="D791" s="245" t="s">
        <v>199</v>
      </c>
      <c r="E791" s="256" t="s">
        <v>1</v>
      </c>
      <c r="F791" s="257" t="s">
        <v>1100</v>
      </c>
      <c r="G791" s="255"/>
      <c r="H791" s="258">
        <v>4</v>
      </c>
      <c r="I791" s="259"/>
      <c r="J791" s="255"/>
      <c r="K791" s="255"/>
      <c r="L791" s="260"/>
      <c r="M791" s="261"/>
      <c r="N791" s="262"/>
      <c r="O791" s="262"/>
      <c r="P791" s="262"/>
      <c r="Q791" s="262"/>
      <c r="R791" s="262"/>
      <c r="S791" s="262"/>
      <c r="T791" s="263"/>
      <c r="AT791" s="264" t="s">
        <v>199</v>
      </c>
      <c r="AU791" s="264" t="s">
        <v>207</v>
      </c>
      <c r="AV791" s="13" t="s">
        <v>85</v>
      </c>
      <c r="AW791" s="13" t="s">
        <v>32</v>
      </c>
      <c r="AX791" s="13" t="s">
        <v>76</v>
      </c>
      <c r="AY791" s="264" t="s">
        <v>190</v>
      </c>
    </row>
    <row r="792" spans="2:51" s="12" customFormat="1" ht="12">
      <c r="B792" s="243"/>
      <c r="C792" s="244"/>
      <c r="D792" s="245" t="s">
        <v>199</v>
      </c>
      <c r="E792" s="246" t="s">
        <v>1</v>
      </c>
      <c r="F792" s="247" t="s">
        <v>1101</v>
      </c>
      <c r="G792" s="244"/>
      <c r="H792" s="246" t="s">
        <v>1</v>
      </c>
      <c r="I792" s="248"/>
      <c r="J792" s="244"/>
      <c r="K792" s="244"/>
      <c r="L792" s="249"/>
      <c r="M792" s="250"/>
      <c r="N792" s="251"/>
      <c r="O792" s="251"/>
      <c r="P792" s="251"/>
      <c r="Q792" s="251"/>
      <c r="R792" s="251"/>
      <c r="S792" s="251"/>
      <c r="T792" s="252"/>
      <c r="AT792" s="253" t="s">
        <v>199</v>
      </c>
      <c r="AU792" s="253" t="s">
        <v>207</v>
      </c>
      <c r="AV792" s="12" t="s">
        <v>83</v>
      </c>
      <c r="AW792" s="12" t="s">
        <v>32</v>
      </c>
      <c r="AX792" s="12" t="s">
        <v>76</v>
      </c>
      <c r="AY792" s="253" t="s">
        <v>190</v>
      </c>
    </row>
    <row r="793" spans="2:51" s="13" customFormat="1" ht="12">
      <c r="B793" s="254"/>
      <c r="C793" s="255"/>
      <c r="D793" s="245" t="s">
        <v>199</v>
      </c>
      <c r="E793" s="256" t="s">
        <v>1</v>
      </c>
      <c r="F793" s="257" t="s">
        <v>1102</v>
      </c>
      <c r="G793" s="255"/>
      <c r="H793" s="258">
        <v>18.85</v>
      </c>
      <c r="I793" s="259"/>
      <c r="J793" s="255"/>
      <c r="K793" s="255"/>
      <c r="L793" s="260"/>
      <c r="M793" s="261"/>
      <c r="N793" s="262"/>
      <c r="O793" s="262"/>
      <c r="P793" s="262"/>
      <c r="Q793" s="262"/>
      <c r="R793" s="262"/>
      <c r="S793" s="262"/>
      <c r="T793" s="263"/>
      <c r="AT793" s="264" t="s">
        <v>199</v>
      </c>
      <c r="AU793" s="264" t="s">
        <v>207</v>
      </c>
      <c r="AV793" s="13" t="s">
        <v>85</v>
      </c>
      <c r="AW793" s="13" t="s">
        <v>32</v>
      </c>
      <c r="AX793" s="13" t="s">
        <v>76</v>
      </c>
      <c r="AY793" s="264" t="s">
        <v>190</v>
      </c>
    </row>
    <row r="794" spans="2:51" s="12" customFormat="1" ht="12">
      <c r="B794" s="243"/>
      <c r="C794" s="244"/>
      <c r="D794" s="245" t="s">
        <v>199</v>
      </c>
      <c r="E794" s="246" t="s">
        <v>1</v>
      </c>
      <c r="F794" s="247" t="s">
        <v>1103</v>
      </c>
      <c r="G794" s="244"/>
      <c r="H794" s="246" t="s">
        <v>1</v>
      </c>
      <c r="I794" s="248"/>
      <c r="J794" s="244"/>
      <c r="K794" s="244"/>
      <c r="L794" s="249"/>
      <c r="M794" s="250"/>
      <c r="N794" s="251"/>
      <c r="O794" s="251"/>
      <c r="P794" s="251"/>
      <c r="Q794" s="251"/>
      <c r="R794" s="251"/>
      <c r="S794" s="251"/>
      <c r="T794" s="252"/>
      <c r="AT794" s="253" t="s">
        <v>199</v>
      </c>
      <c r="AU794" s="253" t="s">
        <v>207</v>
      </c>
      <c r="AV794" s="12" t="s">
        <v>83</v>
      </c>
      <c r="AW794" s="12" t="s">
        <v>32</v>
      </c>
      <c r="AX794" s="12" t="s">
        <v>76</v>
      </c>
      <c r="AY794" s="253" t="s">
        <v>190</v>
      </c>
    </row>
    <row r="795" spans="2:51" s="13" customFormat="1" ht="12">
      <c r="B795" s="254"/>
      <c r="C795" s="255"/>
      <c r="D795" s="245" t="s">
        <v>199</v>
      </c>
      <c r="E795" s="256" t="s">
        <v>1</v>
      </c>
      <c r="F795" s="257" t="s">
        <v>1104</v>
      </c>
      <c r="G795" s="255"/>
      <c r="H795" s="258">
        <v>1.79</v>
      </c>
      <c r="I795" s="259"/>
      <c r="J795" s="255"/>
      <c r="K795" s="255"/>
      <c r="L795" s="260"/>
      <c r="M795" s="261"/>
      <c r="N795" s="262"/>
      <c r="O795" s="262"/>
      <c r="P795" s="262"/>
      <c r="Q795" s="262"/>
      <c r="R795" s="262"/>
      <c r="S795" s="262"/>
      <c r="T795" s="263"/>
      <c r="AT795" s="264" t="s">
        <v>199</v>
      </c>
      <c r="AU795" s="264" t="s">
        <v>207</v>
      </c>
      <c r="AV795" s="13" t="s">
        <v>85</v>
      </c>
      <c r="AW795" s="13" t="s">
        <v>32</v>
      </c>
      <c r="AX795" s="13" t="s">
        <v>76</v>
      </c>
      <c r="AY795" s="264" t="s">
        <v>190</v>
      </c>
    </row>
    <row r="796" spans="2:51" s="12" customFormat="1" ht="12">
      <c r="B796" s="243"/>
      <c r="C796" s="244"/>
      <c r="D796" s="245" t="s">
        <v>199</v>
      </c>
      <c r="E796" s="246" t="s">
        <v>1</v>
      </c>
      <c r="F796" s="247" t="s">
        <v>1105</v>
      </c>
      <c r="G796" s="244"/>
      <c r="H796" s="246" t="s">
        <v>1</v>
      </c>
      <c r="I796" s="248"/>
      <c r="J796" s="244"/>
      <c r="K796" s="244"/>
      <c r="L796" s="249"/>
      <c r="M796" s="250"/>
      <c r="N796" s="251"/>
      <c r="O796" s="251"/>
      <c r="P796" s="251"/>
      <c r="Q796" s="251"/>
      <c r="R796" s="251"/>
      <c r="S796" s="251"/>
      <c r="T796" s="252"/>
      <c r="AT796" s="253" t="s">
        <v>199</v>
      </c>
      <c r="AU796" s="253" t="s">
        <v>207</v>
      </c>
      <c r="AV796" s="12" t="s">
        <v>83</v>
      </c>
      <c r="AW796" s="12" t="s">
        <v>32</v>
      </c>
      <c r="AX796" s="12" t="s">
        <v>76</v>
      </c>
      <c r="AY796" s="253" t="s">
        <v>190</v>
      </c>
    </row>
    <row r="797" spans="2:51" s="13" customFormat="1" ht="12">
      <c r="B797" s="254"/>
      <c r="C797" s="255"/>
      <c r="D797" s="245" t="s">
        <v>199</v>
      </c>
      <c r="E797" s="256" t="s">
        <v>1</v>
      </c>
      <c r="F797" s="257" t="s">
        <v>1106</v>
      </c>
      <c r="G797" s="255"/>
      <c r="H797" s="258">
        <v>32.6</v>
      </c>
      <c r="I797" s="259"/>
      <c r="J797" s="255"/>
      <c r="K797" s="255"/>
      <c r="L797" s="260"/>
      <c r="M797" s="261"/>
      <c r="N797" s="262"/>
      <c r="O797" s="262"/>
      <c r="P797" s="262"/>
      <c r="Q797" s="262"/>
      <c r="R797" s="262"/>
      <c r="S797" s="262"/>
      <c r="T797" s="263"/>
      <c r="AT797" s="264" t="s">
        <v>199</v>
      </c>
      <c r="AU797" s="264" t="s">
        <v>207</v>
      </c>
      <c r="AV797" s="13" t="s">
        <v>85</v>
      </c>
      <c r="AW797" s="13" t="s">
        <v>32</v>
      </c>
      <c r="AX797" s="13" t="s">
        <v>76</v>
      </c>
      <c r="AY797" s="264" t="s">
        <v>190</v>
      </c>
    </row>
    <row r="798" spans="2:51" s="13" customFormat="1" ht="12">
      <c r="B798" s="254"/>
      <c r="C798" s="255"/>
      <c r="D798" s="245" t="s">
        <v>199</v>
      </c>
      <c r="E798" s="256" t="s">
        <v>1</v>
      </c>
      <c r="F798" s="257" t="s">
        <v>1107</v>
      </c>
      <c r="G798" s="255"/>
      <c r="H798" s="258">
        <v>19.8</v>
      </c>
      <c r="I798" s="259"/>
      <c r="J798" s="255"/>
      <c r="K798" s="255"/>
      <c r="L798" s="260"/>
      <c r="M798" s="261"/>
      <c r="N798" s="262"/>
      <c r="O798" s="262"/>
      <c r="P798" s="262"/>
      <c r="Q798" s="262"/>
      <c r="R798" s="262"/>
      <c r="S798" s="262"/>
      <c r="T798" s="263"/>
      <c r="AT798" s="264" t="s">
        <v>199</v>
      </c>
      <c r="AU798" s="264" t="s">
        <v>207</v>
      </c>
      <c r="AV798" s="13" t="s">
        <v>85</v>
      </c>
      <c r="AW798" s="13" t="s">
        <v>32</v>
      </c>
      <c r="AX798" s="13" t="s">
        <v>76</v>
      </c>
      <c r="AY798" s="264" t="s">
        <v>190</v>
      </c>
    </row>
    <row r="799" spans="2:65" s="1" customFormat="1" ht="24" customHeight="1">
      <c r="B799" s="37"/>
      <c r="C799" s="230" t="s">
        <v>1108</v>
      </c>
      <c r="D799" s="230" t="s">
        <v>192</v>
      </c>
      <c r="E799" s="231" t="s">
        <v>1109</v>
      </c>
      <c r="F799" s="232" t="s">
        <v>1110</v>
      </c>
      <c r="G799" s="233" t="s">
        <v>398</v>
      </c>
      <c r="H799" s="234">
        <v>86.188</v>
      </c>
      <c r="I799" s="235"/>
      <c r="J799" s="236">
        <f>ROUND(I799*H799,2)</f>
        <v>0</v>
      </c>
      <c r="K799" s="232" t="s">
        <v>196</v>
      </c>
      <c r="L799" s="42"/>
      <c r="M799" s="237" t="s">
        <v>1</v>
      </c>
      <c r="N799" s="238" t="s">
        <v>41</v>
      </c>
      <c r="O799" s="85"/>
      <c r="P799" s="239">
        <f>O799*H799</f>
        <v>0</v>
      </c>
      <c r="Q799" s="239">
        <v>0.00022</v>
      </c>
      <c r="R799" s="239">
        <f>Q799*H799</f>
        <v>0.01896136</v>
      </c>
      <c r="S799" s="239">
        <v>0</v>
      </c>
      <c r="T799" s="240">
        <f>S799*H799</f>
        <v>0</v>
      </c>
      <c r="AR799" s="241" t="s">
        <v>197</v>
      </c>
      <c r="AT799" s="241" t="s">
        <v>192</v>
      </c>
      <c r="AU799" s="241" t="s">
        <v>207</v>
      </c>
      <c r="AY799" s="16" t="s">
        <v>190</v>
      </c>
      <c r="BE799" s="242">
        <f>IF(N799="základní",J799,0)</f>
        <v>0</v>
      </c>
      <c r="BF799" s="242">
        <f>IF(N799="snížená",J799,0)</f>
        <v>0</v>
      </c>
      <c r="BG799" s="242">
        <f>IF(N799="zákl. přenesená",J799,0)</f>
        <v>0</v>
      </c>
      <c r="BH799" s="242">
        <f>IF(N799="sníž. přenesená",J799,0)</f>
        <v>0</v>
      </c>
      <c r="BI799" s="242">
        <f>IF(N799="nulová",J799,0)</f>
        <v>0</v>
      </c>
      <c r="BJ799" s="16" t="s">
        <v>83</v>
      </c>
      <c r="BK799" s="242">
        <f>ROUND(I799*H799,2)</f>
        <v>0</v>
      </c>
      <c r="BL799" s="16" t="s">
        <v>197</v>
      </c>
      <c r="BM799" s="241" t="s">
        <v>1111</v>
      </c>
    </row>
    <row r="800" spans="2:51" s="12" customFormat="1" ht="12">
      <c r="B800" s="243"/>
      <c r="C800" s="244"/>
      <c r="D800" s="245" t="s">
        <v>199</v>
      </c>
      <c r="E800" s="246" t="s">
        <v>1</v>
      </c>
      <c r="F800" s="247" t="s">
        <v>1112</v>
      </c>
      <c r="G800" s="244"/>
      <c r="H800" s="246" t="s">
        <v>1</v>
      </c>
      <c r="I800" s="248"/>
      <c r="J800" s="244"/>
      <c r="K800" s="244"/>
      <c r="L800" s="249"/>
      <c r="M800" s="250"/>
      <c r="N800" s="251"/>
      <c r="O800" s="251"/>
      <c r="P800" s="251"/>
      <c r="Q800" s="251"/>
      <c r="R800" s="251"/>
      <c r="S800" s="251"/>
      <c r="T800" s="252"/>
      <c r="AT800" s="253" t="s">
        <v>199</v>
      </c>
      <c r="AU800" s="253" t="s">
        <v>207</v>
      </c>
      <c r="AV800" s="12" t="s">
        <v>83</v>
      </c>
      <c r="AW800" s="12" t="s">
        <v>32</v>
      </c>
      <c r="AX800" s="12" t="s">
        <v>76</v>
      </c>
      <c r="AY800" s="253" t="s">
        <v>190</v>
      </c>
    </row>
    <row r="801" spans="2:51" s="13" customFormat="1" ht="12">
      <c r="B801" s="254"/>
      <c r="C801" s="255"/>
      <c r="D801" s="245" t="s">
        <v>199</v>
      </c>
      <c r="E801" s="256" t="s">
        <v>1</v>
      </c>
      <c r="F801" s="257" t="s">
        <v>1113</v>
      </c>
      <c r="G801" s="255"/>
      <c r="H801" s="258">
        <v>86.188</v>
      </c>
      <c r="I801" s="259"/>
      <c r="J801" s="255"/>
      <c r="K801" s="255"/>
      <c r="L801" s="260"/>
      <c r="M801" s="261"/>
      <c r="N801" s="262"/>
      <c r="O801" s="262"/>
      <c r="P801" s="262"/>
      <c r="Q801" s="262"/>
      <c r="R801" s="262"/>
      <c r="S801" s="262"/>
      <c r="T801" s="263"/>
      <c r="AT801" s="264" t="s">
        <v>199</v>
      </c>
      <c r="AU801" s="264" t="s">
        <v>207</v>
      </c>
      <c r="AV801" s="13" t="s">
        <v>85</v>
      </c>
      <c r="AW801" s="13" t="s">
        <v>32</v>
      </c>
      <c r="AX801" s="13" t="s">
        <v>76</v>
      </c>
      <c r="AY801" s="264" t="s">
        <v>190</v>
      </c>
    </row>
    <row r="802" spans="2:65" s="1" customFormat="1" ht="24" customHeight="1">
      <c r="B802" s="37"/>
      <c r="C802" s="230" t="s">
        <v>1114</v>
      </c>
      <c r="D802" s="230" t="s">
        <v>192</v>
      </c>
      <c r="E802" s="231" t="s">
        <v>1115</v>
      </c>
      <c r="F802" s="232" t="s">
        <v>1116</v>
      </c>
      <c r="G802" s="233" t="s">
        <v>398</v>
      </c>
      <c r="H802" s="234">
        <v>4.8</v>
      </c>
      <c r="I802" s="235"/>
      <c r="J802" s="236">
        <f>ROUND(I802*H802,2)</f>
        <v>0</v>
      </c>
      <c r="K802" s="232" t="s">
        <v>196</v>
      </c>
      <c r="L802" s="42"/>
      <c r="M802" s="237" t="s">
        <v>1</v>
      </c>
      <c r="N802" s="238" t="s">
        <v>41</v>
      </c>
      <c r="O802" s="85"/>
      <c r="P802" s="239">
        <f>O802*H802</f>
        <v>0</v>
      </c>
      <c r="Q802" s="239">
        <v>0</v>
      </c>
      <c r="R802" s="239">
        <f>Q802*H802</f>
        <v>0</v>
      </c>
      <c r="S802" s="239">
        <v>0</v>
      </c>
      <c r="T802" s="240">
        <f>S802*H802</f>
        <v>0</v>
      </c>
      <c r="AR802" s="241" t="s">
        <v>197</v>
      </c>
      <c r="AT802" s="241" t="s">
        <v>192</v>
      </c>
      <c r="AU802" s="241" t="s">
        <v>207</v>
      </c>
      <c r="AY802" s="16" t="s">
        <v>190</v>
      </c>
      <c r="BE802" s="242">
        <f>IF(N802="základní",J802,0)</f>
        <v>0</v>
      </c>
      <c r="BF802" s="242">
        <f>IF(N802="snížená",J802,0)</f>
        <v>0</v>
      </c>
      <c r="BG802" s="242">
        <f>IF(N802="zákl. přenesená",J802,0)</f>
        <v>0</v>
      </c>
      <c r="BH802" s="242">
        <f>IF(N802="sníž. přenesená",J802,0)</f>
        <v>0</v>
      </c>
      <c r="BI802" s="242">
        <f>IF(N802="nulová",J802,0)</f>
        <v>0</v>
      </c>
      <c r="BJ802" s="16" t="s">
        <v>83</v>
      </c>
      <c r="BK802" s="242">
        <f>ROUND(I802*H802,2)</f>
        <v>0</v>
      </c>
      <c r="BL802" s="16" t="s">
        <v>197</v>
      </c>
      <c r="BM802" s="241" t="s">
        <v>1117</v>
      </c>
    </row>
    <row r="803" spans="2:51" s="12" customFormat="1" ht="12">
      <c r="B803" s="243"/>
      <c r="C803" s="244"/>
      <c r="D803" s="245" t="s">
        <v>199</v>
      </c>
      <c r="E803" s="246" t="s">
        <v>1</v>
      </c>
      <c r="F803" s="247" t="s">
        <v>660</v>
      </c>
      <c r="G803" s="244"/>
      <c r="H803" s="246" t="s">
        <v>1</v>
      </c>
      <c r="I803" s="248"/>
      <c r="J803" s="244"/>
      <c r="K803" s="244"/>
      <c r="L803" s="249"/>
      <c r="M803" s="250"/>
      <c r="N803" s="251"/>
      <c r="O803" s="251"/>
      <c r="P803" s="251"/>
      <c r="Q803" s="251"/>
      <c r="R803" s="251"/>
      <c r="S803" s="251"/>
      <c r="T803" s="252"/>
      <c r="AT803" s="253" t="s">
        <v>199</v>
      </c>
      <c r="AU803" s="253" t="s">
        <v>207</v>
      </c>
      <c r="AV803" s="12" t="s">
        <v>83</v>
      </c>
      <c r="AW803" s="12" t="s">
        <v>32</v>
      </c>
      <c r="AX803" s="12" t="s">
        <v>76</v>
      </c>
      <c r="AY803" s="253" t="s">
        <v>190</v>
      </c>
    </row>
    <row r="804" spans="2:51" s="13" customFormat="1" ht="12">
      <c r="B804" s="254"/>
      <c r="C804" s="255"/>
      <c r="D804" s="245" t="s">
        <v>199</v>
      </c>
      <c r="E804" s="256" t="s">
        <v>1</v>
      </c>
      <c r="F804" s="257" t="s">
        <v>1118</v>
      </c>
      <c r="G804" s="255"/>
      <c r="H804" s="258">
        <v>4.8</v>
      </c>
      <c r="I804" s="259"/>
      <c r="J804" s="255"/>
      <c r="K804" s="255"/>
      <c r="L804" s="260"/>
      <c r="M804" s="261"/>
      <c r="N804" s="262"/>
      <c r="O804" s="262"/>
      <c r="P804" s="262"/>
      <c r="Q804" s="262"/>
      <c r="R804" s="262"/>
      <c r="S804" s="262"/>
      <c r="T804" s="263"/>
      <c r="AT804" s="264" t="s">
        <v>199</v>
      </c>
      <c r="AU804" s="264" t="s">
        <v>207</v>
      </c>
      <c r="AV804" s="13" t="s">
        <v>85</v>
      </c>
      <c r="AW804" s="13" t="s">
        <v>32</v>
      </c>
      <c r="AX804" s="13" t="s">
        <v>76</v>
      </c>
      <c r="AY804" s="264" t="s">
        <v>190</v>
      </c>
    </row>
    <row r="805" spans="2:65" s="1" customFormat="1" ht="24" customHeight="1">
      <c r="B805" s="37"/>
      <c r="C805" s="230" t="s">
        <v>1119</v>
      </c>
      <c r="D805" s="230" t="s">
        <v>192</v>
      </c>
      <c r="E805" s="231" t="s">
        <v>1120</v>
      </c>
      <c r="F805" s="232" t="s">
        <v>1121</v>
      </c>
      <c r="G805" s="233" t="s">
        <v>398</v>
      </c>
      <c r="H805" s="234">
        <v>4.8</v>
      </c>
      <c r="I805" s="235"/>
      <c r="J805" s="236">
        <f>ROUND(I805*H805,2)</f>
        <v>0</v>
      </c>
      <c r="K805" s="232" t="s">
        <v>196</v>
      </c>
      <c r="L805" s="42"/>
      <c r="M805" s="237" t="s">
        <v>1</v>
      </c>
      <c r="N805" s="238" t="s">
        <v>41</v>
      </c>
      <c r="O805" s="85"/>
      <c r="P805" s="239">
        <f>O805*H805</f>
        <v>0</v>
      </c>
      <c r="Q805" s="239">
        <v>0</v>
      </c>
      <c r="R805" s="239">
        <f>Q805*H805</f>
        <v>0</v>
      </c>
      <c r="S805" s="239">
        <v>0</v>
      </c>
      <c r="T805" s="240">
        <f>S805*H805</f>
        <v>0</v>
      </c>
      <c r="AR805" s="241" t="s">
        <v>197</v>
      </c>
      <c r="AT805" s="241" t="s">
        <v>192</v>
      </c>
      <c r="AU805" s="241" t="s">
        <v>207</v>
      </c>
      <c r="AY805" s="16" t="s">
        <v>190</v>
      </c>
      <c r="BE805" s="242">
        <f>IF(N805="základní",J805,0)</f>
        <v>0</v>
      </c>
      <c r="BF805" s="242">
        <f>IF(N805="snížená",J805,0)</f>
        <v>0</v>
      </c>
      <c r="BG805" s="242">
        <f>IF(N805="zákl. přenesená",J805,0)</f>
        <v>0</v>
      </c>
      <c r="BH805" s="242">
        <f>IF(N805="sníž. přenesená",J805,0)</f>
        <v>0</v>
      </c>
      <c r="BI805" s="242">
        <f>IF(N805="nulová",J805,0)</f>
        <v>0</v>
      </c>
      <c r="BJ805" s="16" t="s">
        <v>83</v>
      </c>
      <c r="BK805" s="242">
        <f>ROUND(I805*H805,2)</f>
        <v>0</v>
      </c>
      <c r="BL805" s="16" t="s">
        <v>197</v>
      </c>
      <c r="BM805" s="241" t="s">
        <v>1122</v>
      </c>
    </row>
    <row r="806" spans="2:51" s="12" customFormat="1" ht="12">
      <c r="B806" s="243"/>
      <c r="C806" s="244"/>
      <c r="D806" s="245" t="s">
        <v>199</v>
      </c>
      <c r="E806" s="246" t="s">
        <v>1</v>
      </c>
      <c r="F806" s="247" t="s">
        <v>660</v>
      </c>
      <c r="G806" s="244"/>
      <c r="H806" s="246" t="s">
        <v>1</v>
      </c>
      <c r="I806" s="248"/>
      <c r="J806" s="244"/>
      <c r="K806" s="244"/>
      <c r="L806" s="249"/>
      <c r="M806" s="250"/>
      <c r="N806" s="251"/>
      <c r="O806" s="251"/>
      <c r="P806" s="251"/>
      <c r="Q806" s="251"/>
      <c r="R806" s="251"/>
      <c r="S806" s="251"/>
      <c r="T806" s="252"/>
      <c r="AT806" s="253" t="s">
        <v>199</v>
      </c>
      <c r="AU806" s="253" t="s">
        <v>207</v>
      </c>
      <c r="AV806" s="12" t="s">
        <v>83</v>
      </c>
      <c r="AW806" s="12" t="s">
        <v>32</v>
      </c>
      <c r="AX806" s="12" t="s">
        <v>76</v>
      </c>
      <c r="AY806" s="253" t="s">
        <v>190</v>
      </c>
    </row>
    <row r="807" spans="2:51" s="13" customFormat="1" ht="12">
      <c r="B807" s="254"/>
      <c r="C807" s="255"/>
      <c r="D807" s="245" t="s">
        <v>199</v>
      </c>
      <c r="E807" s="256" t="s">
        <v>1</v>
      </c>
      <c r="F807" s="257" t="s">
        <v>1118</v>
      </c>
      <c r="G807" s="255"/>
      <c r="H807" s="258">
        <v>4.8</v>
      </c>
      <c r="I807" s="259"/>
      <c r="J807" s="255"/>
      <c r="K807" s="255"/>
      <c r="L807" s="260"/>
      <c r="M807" s="261"/>
      <c r="N807" s="262"/>
      <c r="O807" s="262"/>
      <c r="P807" s="262"/>
      <c r="Q807" s="262"/>
      <c r="R807" s="262"/>
      <c r="S807" s="262"/>
      <c r="T807" s="263"/>
      <c r="AT807" s="264" t="s">
        <v>199</v>
      </c>
      <c r="AU807" s="264" t="s">
        <v>207</v>
      </c>
      <c r="AV807" s="13" t="s">
        <v>85</v>
      </c>
      <c r="AW807" s="13" t="s">
        <v>32</v>
      </c>
      <c r="AX807" s="13" t="s">
        <v>76</v>
      </c>
      <c r="AY807" s="264" t="s">
        <v>190</v>
      </c>
    </row>
    <row r="808" spans="2:63" s="11" customFormat="1" ht="20.85" customHeight="1">
      <c r="B808" s="214"/>
      <c r="C808" s="215"/>
      <c r="D808" s="216" t="s">
        <v>75</v>
      </c>
      <c r="E808" s="228" t="s">
        <v>804</v>
      </c>
      <c r="F808" s="228" t="s">
        <v>1123</v>
      </c>
      <c r="G808" s="215"/>
      <c r="H808" s="215"/>
      <c r="I808" s="218"/>
      <c r="J808" s="229">
        <f>BK808</f>
        <v>0</v>
      </c>
      <c r="K808" s="215"/>
      <c r="L808" s="220"/>
      <c r="M808" s="221"/>
      <c r="N808" s="222"/>
      <c r="O808" s="222"/>
      <c r="P808" s="223">
        <f>SUM(P809:P818)</f>
        <v>0</v>
      </c>
      <c r="Q808" s="222"/>
      <c r="R808" s="223">
        <f>SUM(R809:R818)</f>
        <v>0.00048</v>
      </c>
      <c r="S808" s="222"/>
      <c r="T808" s="224">
        <f>SUM(T809:T818)</f>
        <v>100.401</v>
      </c>
      <c r="AR808" s="225" t="s">
        <v>83</v>
      </c>
      <c r="AT808" s="226" t="s">
        <v>75</v>
      </c>
      <c r="AU808" s="226" t="s">
        <v>85</v>
      </c>
      <c r="AY808" s="225" t="s">
        <v>190</v>
      </c>
      <c r="BK808" s="227">
        <f>SUM(BK809:BK818)</f>
        <v>0</v>
      </c>
    </row>
    <row r="809" spans="2:65" s="1" customFormat="1" ht="24" customHeight="1">
      <c r="B809" s="37"/>
      <c r="C809" s="230" t="s">
        <v>1124</v>
      </c>
      <c r="D809" s="230" t="s">
        <v>192</v>
      </c>
      <c r="E809" s="231" t="s">
        <v>1125</v>
      </c>
      <c r="F809" s="232" t="s">
        <v>1126</v>
      </c>
      <c r="G809" s="233" t="s">
        <v>195</v>
      </c>
      <c r="H809" s="234">
        <v>163.38</v>
      </c>
      <c r="I809" s="235"/>
      <c r="J809" s="236">
        <f>ROUND(I809*H809,2)</f>
        <v>0</v>
      </c>
      <c r="K809" s="232" t="s">
        <v>196</v>
      </c>
      <c r="L809" s="42"/>
      <c r="M809" s="237" t="s">
        <v>1</v>
      </c>
      <c r="N809" s="238" t="s">
        <v>41</v>
      </c>
      <c r="O809" s="85"/>
      <c r="P809" s="239">
        <f>O809*H809</f>
        <v>0</v>
      </c>
      <c r="Q809" s="239">
        <v>0</v>
      </c>
      <c r="R809" s="239">
        <f>Q809*H809</f>
        <v>0</v>
      </c>
      <c r="S809" s="239">
        <v>0.45</v>
      </c>
      <c r="T809" s="240">
        <f>S809*H809</f>
        <v>73.521</v>
      </c>
      <c r="AR809" s="241" t="s">
        <v>197</v>
      </c>
      <c r="AT809" s="241" t="s">
        <v>192</v>
      </c>
      <c r="AU809" s="241" t="s">
        <v>207</v>
      </c>
      <c r="AY809" s="16" t="s">
        <v>190</v>
      </c>
      <c r="BE809" s="242">
        <f>IF(N809="základní",J809,0)</f>
        <v>0</v>
      </c>
      <c r="BF809" s="242">
        <f>IF(N809="snížená",J809,0)</f>
        <v>0</v>
      </c>
      <c r="BG809" s="242">
        <f>IF(N809="zákl. přenesená",J809,0)</f>
        <v>0</v>
      </c>
      <c r="BH809" s="242">
        <f>IF(N809="sníž. přenesená",J809,0)</f>
        <v>0</v>
      </c>
      <c r="BI809" s="242">
        <f>IF(N809="nulová",J809,0)</f>
        <v>0</v>
      </c>
      <c r="BJ809" s="16" t="s">
        <v>83</v>
      </c>
      <c r="BK809" s="242">
        <f>ROUND(I809*H809,2)</f>
        <v>0</v>
      </c>
      <c r="BL809" s="16" t="s">
        <v>197</v>
      </c>
      <c r="BM809" s="241" t="s">
        <v>1127</v>
      </c>
    </row>
    <row r="810" spans="2:51" s="12" customFormat="1" ht="12">
      <c r="B810" s="243"/>
      <c r="C810" s="244"/>
      <c r="D810" s="245" t="s">
        <v>199</v>
      </c>
      <c r="E810" s="246" t="s">
        <v>1</v>
      </c>
      <c r="F810" s="247" t="s">
        <v>1128</v>
      </c>
      <c r="G810" s="244"/>
      <c r="H810" s="246" t="s">
        <v>1</v>
      </c>
      <c r="I810" s="248"/>
      <c r="J810" s="244"/>
      <c r="K810" s="244"/>
      <c r="L810" s="249"/>
      <c r="M810" s="250"/>
      <c r="N810" s="251"/>
      <c r="O810" s="251"/>
      <c r="P810" s="251"/>
      <c r="Q810" s="251"/>
      <c r="R810" s="251"/>
      <c r="S810" s="251"/>
      <c r="T810" s="252"/>
      <c r="AT810" s="253" t="s">
        <v>199</v>
      </c>
      <c r="AU810" s="253" t="s">
        <v>207</v>
      </c>
      <c r="AV810" s="12" t="s">
        <v>83</v>
      </c>
      <c r="AW810" s="12" t="s">
        <v>32</v>
      </c>
      <c r="AX810" s="12" t="s">
        <v>76</v>
      </c>
      <c r="AY810" s="253" t="s">
        <v>190</v>
      </c>
    </row>
    <row r="811" spans="2:51" s="13" customFormat="1" ht="12">
      <c r="B811" s="254"/>
      <c r="C811" s="255"/>
      <c r="D811" s="245" t="s">
        <v>199</v>
      </c>
      <c r="E811" s="256" t="s">
        <v>1</v>
      </c>
      <c r="F811" s="257" t="s">
        <v>1129</v>
      </c>
      <c r="G811" s="255"/>
      <c r="H811" s="258">
        <v>32.43</v>
      </c>
      <c r="I811" s="259"/>
      <c r="J811" s="255"/>
      <c r="K811" s="255"/>
      <c r="L811" s="260"/>
      <c r="M811" s="261"/>
      <c r="N811" s="262"/>
      <c r="O811" s="262"/>
      <c r="P811" s="262"/>
      <c r="Q811" s="262"/>
      <c r="R811" s="262"/>
      <c r="S811" s="262"/>
      <c r="T811" s="263"/>
      <c r="AT811" s="264" t="s">
        <v>199</v>
      </c>
      <c r="AU811" s="264" t="s">
        <v>207</v>
      </c>
      <c r="AV811" s="13" t="s">
        <v>85</v>
      </c>
      <c r="AW811" s="13" t="s">
        <v>32</v>
      </c>
      <c r="AX811" s="13" t="s">
        <v>76</v>
      </c>
      <c r="AY811" s="264" t="s">
        <v>190</v>
      </c>
    </row>
    <row r="812" spans="2:51" s="13" customFormat="1" ht="12">
      <c r="B812" s="254"/>
      <c r="C812" s="255"/>
      <c r="D812" s="245" t="s">
        <v>199</v>
      </c>
      <c r="E812" s="256" t="s">
        <v>1</v>
      </c>
      <c r="F812" s="257" t="s">
        <v>1130</v>
      </c>
      <c r="G812" s="255"/>
      <c r="H812" s="258">
        <v>130.95</v>
      </c>
      <c r="I812" s="259"/>
      <c r="J812" s="255"/>
      <c r="K812" s="255"/>
      <c r="L812" s="260"/>
      <c r="M812" s="261"/>
      <c r="N812" s="262"/>
      <c r="O812" s="262"/>
      <c r="P812" s="262"/>
      <c r="Q812" s="262"/>
      <c r="R812" s="262"/>
      <c r="S812" s="262"/>
      <c r="T812" s="263"/>
      <c r="AT812" s="264" t="s">
        <v>199</v>
      </c>
      <c r="AU812" s="264" t="s">
        <v>207</v>
      </c>
      <c r="AV812" s="13" t="s">
        <v>85</v>
      </c>
      <c r="AW812" s="13" t="s">
        <v>32</v>
      </c>
      <c r="AX812" s="13" t="s">
        <v>76</v>
      </c>
      <c r="AY812" s="264" t="s">
        <v>190</v>
      </c>
    </row>
    <row r="813" spans="2:65" s="1" customFormat="1" ht="24" customHeight="1">
      <c r="B813" s="37"/>
      <c r="C813" s="230" t="s">
        <v>1131</v>
      </c>
      <c r="D813" s="230" t="s">
        <v>192</v>
      </c>
      <c r="E813" s="231" t="s">
        <v>1132</v>
      </c>
      <c r="F813" s="232" t="s">
        <v>1133</v>
      </c>
      <c r="G813" s="233" t="s">
        <v>195</v>
      </c>
      <c r="H813" s="234">
        <v>4.8</v>
      </c>
      <c r="I813" s="235"/>
      <c r="J813" s="236">
        <f>ROUND(I813*H813,2)</f>
        <v>0</v>
      </c>
      <c r="K813" s="232" t="s">
        <v>196</v>
      </c>
      <c r="L813" s="42"/>
      <c r="M813" s="237" t="s">
        <v>1</v>
      </c>
      <c r="N813" s="238" t="s">
        <v>41</v>
      </c>
      <c r="O813" s="85"/>
      <c r="P813" s="239">
        <f>O813*H813</f>
        <v>0</v>
      </c>
      <c r="Q813" s="239">
        <v>0.0001</v>
      </c>
      <c r="R813" s="239">
        <f>Q813*H813</f>
        <v>0.00048</v>
      </c>
      <c r="S813" s="239">
        <v>2.41</v>
      </c>
      <c r="T813" s="240">
        <f>S813*H813</f>
        <v>11.568</v>
      </c>
      <c r="AR813" s="241" t="s">
        <v>197</v>
      </c>
      <c r="AT813" s="241" t="s">
        <v>192</v>
      </c>
      <c r="AU813" s="241" t="s">
        <v>207</v>
      </c>
      <c r="AY813" s="16" t="s">
        <v>190</v>
      </c>
      <c r="BE813" s="242">
        <f>IF(N813="základní",J813,0)</f>
        <v>0</v>
      </c>
      <c r="BF813" s="242">
        <f>IF(N813="snížená",J813,0)</f>
        <v>0</v>
      </c>
      <c r="BG813" s="242">
        <f>IF(N813="zákl. přenesená",J813,0)</f>
        <v>0</v>
      </c>
      <c r="BH813" s="242">
        <f>IF(N813="sníž. přenesená",J813,0)</f>
        <v>0</v>
      </c>
      <c r="BI813" s="242">
        <f>IF(N813="nulová",J813,0)</f>
        <v>0</v>
      </c>
      <c r="BJ813" s="16" t="s">
        <v>83</v>
      </c>
      <c r="BK813" s="242">
        <f>ROUND(I813*H813,2)</f>
        <v>0</v>
      </c>
      <c r="BL813" s="16" t="s">
        <v>197</v>
      </c>
      <c r="BM813" s="241" t="s">
        <v>1134</v>
      </c>
    </row>
    <row r="814" spans="2:51" s="12" customFormat="1" ht="12">
      <c r="B814" s="243"/>
      <c r="C814" s="244"/>
      <c r="D814" s="245" t="s">
        <v>199</v>
      </c>
      <c r="E814" s="246" t="s">
        <v>1</v>
      </c>
      <c r="F814" s="247" t="s">
        <v>1135</v>
      </c>
      <c r="G814" s="244"/>
      <c r="H814" s="246" t="s">
        <v>1</v>
      </c>
      <c r="I814" s="248"/>
      <c r="J814" s="244"/>
      <c r="K814" s="244"/>
      <c r="L814" s="249"/>
      <c r="M814" s="250"/>
      <c r="N814" s="251"/>
      <c r="O814" s="251"/>
      <c r="P814" s="251"/>
      <c r="Q814" s="251"/>
      <c r="R814" s="251"/>
      <c r="S814" s="251"/>
      <c r="T814" s="252"/>
      <c r="AT814" s="253" t="s">
        <v>199</v>
      </c>
      <c r="AU814" s="253" t="s">
        <v>207</v>
      </c>
      <c r="AV814" s="12" t="s">
        <v>83</v>
      </c>
      <c r="AW814" s="12" t="s">
        <v>32</v>
      </c>
      <c r="AX814" s="12" t="s">
        <v>76</v>
      </c>
      <c r="AY814" s="253" t="s">
        <v>190</v>
      </c>
    </row>
    <row r="815" spans="2:51" s="13" customFormat="1" ht="12">
      <c r="B815" s="254"/>
      <c r="C815" s="255"/>
      <c r="D815" s="245" t="s">
        <v>199</v>
      </c>
      <c r="E815" s="256" t="s">
        <v>1</v>
      </c>
      <c r="F815" s="257" t="s">
        <v>1136</v>
      </c>
      <c r="G815" s="255"/>
      <c r="H815" s="258">
        <v>4.8</v>
      </c>
      <c r="I815" s="259"/>
      <c r="J815" s="255"/>
      <c r="K815" s="255"/>
      <c r="L815" s="260"/>
      <c r="M815" s="261"/>
      <c r="N815" s="262"/>
      <c r="O815" s="262"/>
      <c r="P815" s="262"/>
      <c r="Q815" s="262"/>
      <c r="R815" s="262"/>
      <c r="S815" s="262"/>
      <c r="T815" s="263"/>
      <c r="AT815" s="264" t="s">
        <v>199</v>
      </c>
      <c r="AU815" s="264" t="s">
        <v>207</v>
      </c>
      <c r="AV815" s="13" t="s">
        <v>85</v>
      </c>
      <c r="AW815" s="13" t="s">
        <v>32</v>
      </c>
      <c r="AX815" s="13" t="s">
        <v>76</v>
      </c>
      <c r="AY815" s="264" t="s">
        <v>190</v>
      </c>
    </row>
    <row r="816" spans="2:65" s="1" customFormat="1" ht="24" customHeight="1">
      <c r="B816" s="37"/>
      <c r="C816" s="230" t="s">
        <v>1137</v>
      </c>
      <c r="D816" s="230" t="s">
        <v>192</v>
      </c>
      <c r="E816" s="231" t="s">
        <v>1138</v>
      </c>
      <c r="F816" s="232" t="s">
        <v>1139</v>
      </c>
      <c r="G816" s="233" t="s">
        <v>195</v>
      </c>
      <c r="H816" s="234">
        <v>6.96</v>
      </c>
      <c r="I816" s="235"/>
      <c r="J816" s="236">
        <f>ROUND(I816*H816,2)</f>
        <v>0</v>
      </c>
      <c r="K816" s="232" t="s">
        <v>196</v>
      </c>
      <c r="L816" s="42"/>
      <c r="M816" s="237" t="s">
        <v>1</v>
      </c>
      <c r="N816" s="238" t="s">
        <v>41</v>
      </c>
      <c r="O816" s="85"/>
      <c r="P816" s="239">
        <f>O816*H816</f>
        <v>0</v>
      </c>
      <c r="Q816" s="239">
        <v>0</v>
      </c>
      <c r="R816" s="239">
        <f>Q816*H816</f>
        <v>0</v>
      </c>
      <c r="S816" s="239">
        <v>2.2</v>
      </c>
      <c r="T816" s="240">
        <f>S816*H816</f>
        <v>15.312000000000001</v>
      </c>
      <c r="AR816" s="241" t="s">
        <v>197</v>
      </c>
      <c r="AT816" s="241" t="s">
        <v>192</v>
      </c>
      <c r="AU816" s="241" t="s">
        <v>207</v>
      </c>
      <c r="AY816" s="16" t="s">
        <v>190</v>
      </c>
      <c r="BE816" s="242">
        <f>IF(N816="základní",J816,0)</f>
        <v>0</v>
      </c>
      <c r="BF816" s="242">
        <f>IF(N816="snížená",J816,0)</f>
        <v>0</v>
      </c>
      <c r="BG816" s="242">
        <f>IF(N816="zákl. přenesená",J816,0)</f>
        <v>0</v>
      </c>
      <c r="BH816" s="242">
        <f>IF(N816="sníž. přenesená",J816,0)</f>
        <v>0</v>
      </c>
      <c r="BI816" s="242">
        <f>IF(N816="nulová",J816,0)</f>
        <v>0</v>
      </c>
      <c r="BJ816" s="16" t="s">
        <v>83</v>
      </c>
      <c r="BK816" s="242">
        <f>ROUND(I816*H816,2)</f>
        <v>0</v>
      </c>
      <c r="BL816" s="16" t="s">
        <v>197</v>
      </c>
      <c r="BM816" s="241" t="s">
        <v>1140</v>
      </c>
    </row>
    <row r="817" spans="2:51" s="12" customFormat="1" ht="12">
      <c r="B817" s="243"/>
      <c r="C817" s="244"/>
      <c r="D817" s="245" t="s">
        <v>199</v>
      </c>
      <c r="E817" s="246" t="s">
        <v>1</v>
      </c>
      <c r="F817" s="247" t="s">
        <v>1141</v>
      </c>
      <c r="G817" s="244"/>
      <c r="H817" s="246" t="s">
        <v>1</v>
      </c>
      <c r="I817" s="248"/>
      <c r="J817" s="244"/>
      <c r="K817" s="244"/>
      <c r="L817" s="249"/>
      <c r="M817" s="250"/>
      <c r="N817" s="251"/>
      <c r="O817" s="251"/>
      <c r="P817" s="251"/>
      <c r="Q817" s="251"/>
      <c r="R817" s="251"/>
      <c r="S817" s="251"/>
      <c r="T817" s="252"/>
      <c r="AT817" s="253" t="s">
        <v>199</v>
      </c>
      <c r="AU817" s="253" t="s">
        <v>207</v>
      </c>
      <c r="AV817" s="12" t="s">
        <v>83</v>
      </c>
      <c r="AW817" s="12" t="s">
        <v>32</v>
      </c>
      <c r="AX817" s="12" t="s">
        <v>76</v>
      </c>
      <c r="AY817" s="253" t="s">
        <v>190</v>
      </c>
    </row>
    <row r="818" spans="2:51" s="13" customFormat="1" ht="12">
      <c r="B818" s="254"/>
      <c r="C818" s="255"/>
      <c r="D818" s="245" t="s">
        <v>199</v>
      </c>
      <c r="E818" s="256" t="s">
        <v>1</v>
      </c>
      <c r="F818" s="257" t="s">
        <v>1142</v>
      </c>
      <c r="G818" s="255"/>
      <c r="H818" s="258">
        <v>6.96</v>
      </c>
      <c r="I818" s="259"/>
      <c r="J818" s="255"/>
      <c r="K818" s="255"/>
      <c r="L818" s="260"/>
      <c r="M818" s="261"/>
      <c r="N818" s="262"/>
      <c r="O818" s="262"/>
      <c r="P818" s="262"/>
      <c r="Q818" s="262"/>
      <c r="R818" s="262"/>
      <c r="S818" s="262"/>
      <c r="T818" s="263"/>
      <c r="AT818" s="264" t="s">
        <v>199</v>
      </c>
      <c r="AU818" s="264" t="s">
        <v>207</v>
      </c>
      <c r="AV818" s="13" t="s">
        <v>85</v>
      </c>
      <c r="AW818" s="13" t="s">
        <v>32</v>
      </c>
      <c r="AX818" s="13" t="s">
        <v>76</v>
      </c>
      <c r="AY818" s="264" t="s">
        <v>190</v>
      </c>
    </row>
    <row r="819" spans="2:63" s="11" customFormat="1" ht="22.8" customHeight="1">
      <c r="B819" s="214"/>
      <c r="C819" s="215"/>
      <c r="D819" s="216" t="s">
        <v>75</v>
      </c>
      <c r="E819" s="228" t="s">
        <v>810</v>
      </c>
      <c r="F819" s="228" t="s">
        <v>1143</v>
      </c>
      <c r="G819" s="215"/>
      <c r="H819" s="215"/>
      <c r="I819" s="218"/>
      <c r="J819" s="229">
        <f>BK819</f>
        <v>0</v>
      </c>
      <c r="K819" s="215"/>
      <c r="L819" s="220"/>
      <c r="M819" s="221"/>
      <c r="N819" s="222"/>
      <c r="O819" s="222"/>
      <c r="P819" s="223">
        <f>SUM(P820:P838)</f>
        <v>0</v>
      </c>
      <c r="Q819" s="222"/>
      <c r="R819" s="223">
        <f>SUM(R820:R838)</f>
        <v>0</v>
      </c>
      <c r="S819" s="222"/>
      <c r="T819" s="224">
        <f>SUM(T820:T838)</f>
        <v>0</v>
      </c>
      <c r="AR819" s="225" t="s">
        <v>83</v>
      </c>
      <c r="AT819" s="226" t="s">
        <v>75</v>
      </c>
      <c r="AU819" s="226" t="s">
        <v>83</v>
      </c>
      <c r="AY819" s="225" t="s">
        <v>190</v>
      </c>
      <c r="BK819" s="227">
        <f>SUM(BK820:BK838)</f>
        <v>0</v>
      </c>
    </row>
    <row r="820" spans="2:65" s="1" customFormat="1" ht="24" customHeight="1">
      <c r="B820" s="37"/>
      <c r="C820" s="230" t="s">
        <v>1144</v>
      </c>
      <c r="D820" s="230" t="s">
        <v>192</v>
      </c>
      <c r="E820" s="231" t="s">
        <v>1145</v>
      </c>
      <c r="F820" s="232" t="s">
        <v>1146</v>
      </c>
      <c r="G820" s="233" t="s">
        <v>245</v>
      </c>
      <c r="H820" s="234">
        <v>224.869</v>
      </c>
      <c r="I820" s="235"/>
      <c r="J820" s="236">
        <f>ROUND(I820*H820,2)</f>
        <v>0</v>
      </c>
      <c r="K820" s="232" t="s">
        <v>196</v>
      </c>
      <c r="L820" s="42"/>
      <c r="M820" s="237" t="s">
        <v>1</v>
      </c>
      <c r="N820" s="238" t="s">
        <v>41</v>
      </c>
      <c r="O820" s="85"/>
      <c r="P820" s="239">
        <f>O820*H820</f>
        <v>0</v>
      </c>
      <c r="Q820" s="239">
        <v>0</v>
      </c>
      <c r="R820" s="239">
        <f>Q820*H820</f>
        <v>0</v>
      </c>
      <c r="S820" s="239">
        <v>0</v>
      </c>
      <c r="T820" s="240">
        <f>S820*H820</f>
        <v>0</v>
      </c>
      <c r="AR820" s="241" t="s">
        <v>197</v>
      </c>
      <c r="AT820" s="241" t="s">
        <v>192</v>
      </c>
      <c r="AU820" s="241" t="s">
        <v>85</v>
      </c>
      <c r="AY820" s="16" t="s">
        <v>190</v>
      </c>
      <c r="BE820" s="242">
        <f>IF(N820="základní",J820,0)</f>
        <v>0</v>
      </c>
      <c r="BF820" s="242">
        <f>IF(N820="snížená",J820,0)</f>
        <v>0</v>
      </c>
      <c r="BG820" s="242">
        <f>IF(N820="zákl. přenesená",J820,0)</f>
        <v>0</v>
      </c>
      <c r="BH820" s="242">
        <f>IF(N820="sníž. přenesená",J820,0)</f>
        <v>0</v>
      </c>
      <c r="BI820" s="242">
        <f>IF(N820="nulová",J820,0)</f>
        <v>0</v>
      </c>
      <c r="BJ820" s="16" t="s">
        <v>83</v>
      </c>
      <c r="BK820" s="242">
        <f>ROUND(I820*H820,2)</f>
        <v>0</v>
      </c>
      <c r="BL820" s="16" t="s">
        <v>197</v>
      </c>
      <c r="BM820" s="241" t="s">
        <v>1147</v>
      </c>
    </row>
    <row r="821" spans="2:65" s="1" customFormat="1" ht="24" customHeight="1">
      <c r="B821" s="37"/>
      <c r="C821" s="230" t="s">
        <v>1148</v>
      </c>
      <c r="D821" s="230" t="s">
        <v>192</v>
      </c>
      <c r="E821" s="231" t="s">
        <v>1149</v>
      </c>
      <c r="F821" s="232" t="s">
        <v>1150</v>
      </c>
      <c r="G821" s="233" t="s">
        <v>245</v>
      </c>
      <c r="H821" s="234">
        <v>224.869</v>
      </c>
      <c r="I821" s="235"/>
      <c r="J821" s="236">
        <f>ROUND(I821*H821,2)</f>
        <v>0</v>
      </c>
      <c r="K821" s="232" t="s">
        <v>196</v>
      </c>
      <c r="L821" s="42"/>
      <c r="M821" s="237" t="s">
        <v>1</v>
      </c>
      <c r="N821" s="238" t="s">
        <v>41</v>
      </c>
      <c r="O821" s="85"/>
      <c r="P821" s="239">
        <f>O821*H821</f>
        <v>0</v>
      </c>
      <c r="Q821" s="239">
        <v>0</v>
      </c>
      <c r="R821" s="239">
        <f>Q821*H821</f>
        <v>0</v>
      </c>
      <c r="S821" s="239">
        <v>0</v>
      </c>
      <c r="T821" s="240">
        <f>S821*H821</f>
        <v>0</v>
      </c>
      <c r="AR821" s="241" t="s">
        <v>197</v>
      </c>
      <c r="AT821" s="241" t="s">
        <v>192</v>
      </c>
      <c r="AU821" s="241" t="s">
        <v>85</v>
      </c>
      <c r="AY821" s="16" t="s">
        <v>190</v>
      </c>
      <c r="BE821" s="242">
        <f>IF(N821="základní",J821,0)</f>
        <v>0</v>
      </c>
      <c r="BF821" s="242">
        <f>IF(N821="snížená",J821,0)</f>
        <v>0</v>
      </c>
      <c r="BG821" s="242">
        <f>IF(N821="zákl. přenesená",J821,0)</f>
        <v>0</v>
      </c>
      <c r="BH821" s="242">
        <f>IF(N821="sníž. přenesená",J821,0)</f>
        <v>0</v>
      </c>
      <c r="BI821" s="242">
        <f>IF(N821="nulová",J821,0)</f>
        <v>0</v>
      </c>
      <c r="BJ821" s="16" t="s">
        <v>83</v>
      </c>
      <c r="BK821" s="242">
        <f>ROUND(I821*H821,2)</f>
        <v>0</v>
      </c>
      <c r="BL821" s="16" t="s">
        <v>197</v>
      </c>
      <c r="BM821" s="241" t="s">
        <v>1151</v>
      </c>
    </row>
    <row r="822" spans="2:65" s="1" customFormat="1" ht="24" customHeight="1">
      <c r="B822" s="37"/>
      <c r="C822" s="230" t="s">
        <v>1152</v>
      </c>
      <c r="D822" s="230" t="s">
        <v>192</v>
      </c>
      <c r="E822" s="231" t="s">
        <v>1153</v>
      </c>
      <c r="F822" s="232" t="s">
        <v>1154</v>
      </c>
      <c r="G822" s="233" t="s">
        <v>245</v>
      </c>
      <c r="H822" s="234">
        <v>7645.546</v>
      </c>
      <c r="I822" s="235"/>
      <c r="J822" s="236">
        <f>ROUND(I822*H822,2)</f>
        <v>0</v>
      </c>
      <c r="K822" s="232" t="s">
        <v>196</v>
      </c>
      <c r="L822" s="42"/>
      <c r="M822" s="237" t="s">
        <v>1</v>
      </c>
      <c r="N822" s="238" t="s">
        <v>41</v>
      </c>
      <c r="O822" s="85"/>
      <c r="P822" s="239">
        <f>O822*H822</f>
        <v>0</v>
      </c>
      <c r="Q822" s="239">
        <v>0</v>
      </c>
      <c r="R822" s="239">
        <f>Q822*H822</f>
        <v>0</v>
      </c>
      <c r="S822" s="239">
        <v>0</v>
      </c>
      <c r="T822" s="240">
        <f>S822*H822</f>
        <v>0</v>
      </c>
      <c r="AR822" s="241" t="s">
        <v>197</v>
      </c>
      <c r="AT822" s="241" t="s">
        <v>192</v>
      </c>
      <c r="AU822" s="241" t="s">
        <v>85</v>
      </c>
      <c r="AY822" s="16" t="s">
        <v>190</v>
      </c>
      <c r="BE822" s="242">
        <f>IF(N822="základní",J822,0)</f>
        <v>0</v>
      </c>
      <c r="BF822" s="242">
        <f>IF(N822="snížená",J822,0)</f>
        <v>0</v>
      </c>
      <c r="BG822" s="242">
        <f>IF(N822="zákl. přenesená",J822,0)</f>
        <v>0</v>
      </c>
      <c r="BH822" s="242">
        <f>IF(N822="sníž. přenesená",J822,0)</f>
        <v>0</v>
      </c>
      <c r="BI822" s="242">
        <f>IF(N822="nulová",J822,0)</f>
        <v>0</v>
      </c>
      <c r="BJ822" s="16" t="s">
        <v>83</v>
      </c>
      <c r="BK822" s="242">
        <f>ROUND(I822*H822,2)</f>
        <v>0</v>
      </c>
      <c r="BL822" s="16" t="s">
        <v>197</v>
      </c>
      <c r="BM822" s="241" t="s">
        <v>1155</v>
      </c>
    </row>
    <row r="823" spans="2:51" s="13" customFormat="1" ht="12">
      <c r="B823" s="254"/>
      <c r="C823" s="255"/>
      <c r="D823" s="245" t="s">
        <v>199</v>
      </c>
      <c r="E823" s="255"/>
      <c r="F823" s="257" t="s">
        <v>1156</v>
      </c>
      <c r="G823" s="255"/>
      <c r="H823" s="258">
        <v>7645.546</v>
      </c>
      <c r="I823" s="259"/>
      <c r="J823" s="255"/>
      <c r="K823" s="255"/>
      <c r="L823" s="260"/>
      <c r="M823" s="261"/>
      <c r="N823" s="262"/>
      <c r="O823" s="262"/>
      <c r="P823" s="262"/>
      <c r="Q823" s="262"/>
      <c r="R823" s="262"/>
      <c r="S823" s="262"/>
      <c r="T823" s="263"/>
      <c r="AT823" s="264" t="s">
        <v>199</v>
      </c>
      <c r="AU823" s="264" t="s">
        <v>85</v>
      </c>
      <c r="AV823" s="13" t="s">
        <v>85</v>
      </c>
      <c r="AW823" s="13" t="s">
        <v>4</v>
      </c>
      <c r="AX823" s="13" t="s">
        <v>83</v>
      </c>
      <c r="AY823" s="264" t="s">
        <v>190</v>
      </c>
    </row>
    <row r="824" spans="2:65" s="1" customFormat="1" ht="24" customHeight="1">
      <c r="B824" s="37"/>
      <c r="C824" s="230" t="s">
        <v>1157</v>
      </c>
      <c r="D824" s="230" t="s">
        <v>192</v>
      </c>
      <c r="E824" s="231" t="s">
        <v>1158</v>
      </c>
      <c r="F824" s="232" t="s">
        <v>1159</v>
      </c>
      <c r="G824" s="233" t="s">
        <v>245</v>
      </c>
      <c r="H824" s="234">
        <v>22.487</v>
      </c>
      <c r="I824" s="235"/>
      <c r="J824" s="236">
        <f>ROUND(I824*H824,2)</f>
        <v>0</v>
      </c>
      <c r="K824" s="232" t="s">
        <v>196</v>
      </c>
      <c r="L824" s="42"/>
      <c r="M824" s="237" t="s">
        <v>1</v>
      </c>
      <c r="N824" s="238" t="s">
        <v>41</v>
      </c>
      <c r="O824" s="85"/>
      <c r="P824" s="239">
        <f>O824*H824</f>
        <v>0</v>
      </c>
      <c r="Q824" s="239">
        <v>0</v>
      </c>
      <c r="R824" s="239">
        <f>Q824*H824</f>
        <v>0</v>
      </c>
      <c r="S824" s="239">
        <v>0</v>
      </c>
      <c r="T824" s="240">
        <f>S824*H824</f>
        <v>0</v>
      </c>
      <c r="AR824" s="241" t="s">
        <v>197</v>
      </c>
      <c r="AT824" s="241" t="s">
        <v>192</v>
      </c>
      <c r="AU824" s="241" t="s">
        <v>85</v>
      </c>
      <c r="AY824" s="16" t="s">
        <v>190</v>
      </c>
      <c r="BE824" s="242">
        <f>IF(N824="základní",J824,0)</f>
        <v>0</v>
      </c>
      <c r="BF824" s="242">
        <f>IF(N824="snížená",J824,0)</f>
        <v>0</v>
      </c>
      <c r="BG824" s="242">
        <f>IF(N824="zákl. přenesená",J824,0)</f>
        <v>0</v>
      </c>
      <c r="BH824" s="242">
        <f>IF(N824="sníž. přenesená",J824,0)</f>
        <v>0</v>
      </c>
      <c r="BI824" s="242">
        <f>IF(N824="nulová",J824,0)</f>
        <v>0</v>
      </c>
      <c r="BJ824" s="16" t="s">
        <v>83</v>
      </c>
      <c r="BK824" s="242">
        <f>ROUND(I824*H824,2)</f>
        <v>0</v>
      </c>
      <c r="BL824" s="16" t="s">
        <v>197</v>
      </c>
      <c r="BM824" s="241" t="s">
        <v>1160</v>
      </c>
    </row>
    <row r="825" spans="2:51" s="13" customFormat="1" ht="12">
      <c r="B825" s="254"/>
      <c r="C825" s="255"/>
      <c r="D825" s="245" t="s">
        <v>199</v>
      </c>
      <c r="E825" s="255"/>
      <c r="F825" s="257" t="s">
        <v>1161</v>
      </c>
      <c r="G825" s="255"/>
      <c r="H825" s="258">
        <v>22.487</v>
      </c>
      <c r="I825" s="259"/>
      <c r="J825" s="255"/>
      <c r="K825" s="255"/>
      <c r="L825" s="260"/>
      <c r="M825" s="261"/>
      <c r="N825" s="262"/>
      <c r="O825" s="262"/>
      <c r="P825" s="262"/>
      <c r="Q825" s="262"/>
      <c r="R825" s="262"/>
      <c r="S825" s="262"/>
      <c r="T825" s="263"/>
      <c r="AT825" s="264" t="s">
        <v>199</v>
      </c>
      <c r="AU825" s="264" t="s">
        <v>85</v>
      </c>
      <c r="AV825" s="13" t="s">
        <v>85</v>
      </c>
      <c r="AW825" s="13" t="s">
        <v>4</v>
      </c>
      <c r="AX825" s="13" t="s">
        <v>83</v>
      </c>
      <c r="AY825" s="264" t="s">
        <v>190</v>
      </c>
    </row>
    <row r="826" spans="2:65" s="1" customFormat="1" ht="36" customHeight="1">
      <c r="B826" s="37"/>
      <c r="C826" s="230" t="s">
        <v>1162</v>
      </c>
      <c r="D826" s="230" t="s">
        <v>192</v>
      </c>
      <c r="E826" s="231" t="s">
        <v>1163</v>
      </c>
      <c r="F826" s="232" t="s">
        <v>1164</v>
      </c>
      <c r="G826" s="233" t="s">
        <v>245</v>
      </c>
      <c r="H826" s="234">
        <v>22.487</v>
      </c>
      <c r="I826" s="235"/>
      <c r="J826" s="236">
        <f>ROUND(I826*H826,2)</f>
        <v>0</v>
      </c>
      <c r="K826" s="232" t="s">
        <v>196</v>
      </c>
      <c r="L826" s="42"/>
      <c r="M826" s="237" t="s">
        <v>1</v>
      </c>
      <c r="N826" s="238" t="s">
        <v>41</v>
      </c>
      <c r="O826" s="85"/>
      <c r="P826" s="239">
        <f>O826*H826</f>
        <v>0</v>
      </c>
      <c r="Q826" s="239">
        <v>0</v>
      </c>
      <c r="R826" s="239">
        <f>Q826*H826</f>
        <v>0</v>
      </c>
      <c r="S826" s="239">
        <v>0</v>
      </c>
      <c r="T826" s="240">
        <f>S826*H826</f>
        <v>0</v>
      </c>
      <c r="AR826" s="241" t="s">
        <v>197</v>
      </c>
      <c r="AT826" s="241" t="s">
        <v>192</v>
      </c>
      <c r="AU826" s="241" t="s">
        <v>85</v>
      </c>
      <c r="AY826" s="16" t="s">
        <v>190</v>
      </c>
      <c r="BE826" s="242">
        <f>IF(N826="základní",J826,0)</f>
        <v>0</v>
      </c>
      <c r="BF826" s="242">
        <f>IF(N826="snížená",J826,0)</f>
        <v>0</v>
      </c>
      <c r="BG826" s="242">
        <f>IF(N826="zákl. přenesená",J826,0)</f>
        <v>0</v>
      </c>
      <c r="BH826" s="242">
        <f>IF(N826="sníž. přenesená",J826,0)</f>
        <v>0</v>
      </c>
      <c r="BI826" s="242">
        <f>IF(N826="nulová",J826,0)</f>
        <v>0</v>
      </c>
      <c r="BJ826" s="16" t="s">
        <v>83</v>
      </c>
      <c r="BK826" s="242">
        <f>ROUND(I826*H826,2)</f>
        <v>0</v>
      </c>
      <c r="BL826" s="16" t="s">
        <v>197</v>
      </c>
      <c r="BM826" s="241" t="s">
        <v>1165</v>
      </c>
    </row>
    <row r="827" spans="2:51" s="13" customFormat="1" ht="12">
      <c r="B827" s="254"/>
      <c r="C827" s="255"/>
      <c r="D827" s="245" t="s">
        <v>199</v>
      </c>
      <c r="E827" s="255"/>
      <c r="F827" s="257" t="s">
        <v>1161</v>
      </c>
      <c r="G827" s="255"/>
      <c r="H827" s="258">
        <v>22.487</v>
      </c>
      <c r="I827" s="259"/>
      <c r="J827" s="255"/>
      <c r="K827" s="255"/>
      <c r="L827" s="260"/>
      <c r="M827" s="261"/>
      <c r="N827" s="262"/>
      <c r="O827" s="262"/>
      <c r="P827" s="262"/>
      <c r="Q827" s="262"/>
      <c r="R827" s="262"/>
      <c r="S827" s="262"/>
      <c r="T827" s="263"/>
      <c r="AT827" s="264" t="s">
        <v>199</v>
      </c>
      <c r="AU827" s="264" t="s">
        <v>85</v>
      </c>
      <c r="AV827" s="13" t="s">
        <v>85</v>
      </c>
      <c r="AW827" s="13" t="s">
        <v>4</v>
      </c>
      <c r="AX827" s="13" t="s">
        <v>83</v>
      </c>
      <c r="AY827" s="264" t="s">
        <v>190</v>
      </c>
    </row>
    <row r="828" spans="2:65" s="1" customFormat="1" ht="24" customHeight="1">
      <c r="B828" s="37"/>
      <c r="C828" s="230" t="s">
        <v>1166</v>
      </c>
      <c r="D828" s="230" t="s">
        <v>192</v>
      </c>
      <c r="E828" s="231" t="s">
        <v>1167</v>
      </c>
      <c r="F828" s="232" t="s">
        <v>1168</v>
      </c>
      <c r="G828" s="233" t="s">
        <v>245</v>
      </c>
      <c r="H828" s="234">
        <v>157.408</v>
      </c>
      <c r="I828" s="235"/>
      <c r="J828" s="236">
        <f>ROUND(I828*H828,2)</f>
        <v>0</v>
      </c>
      <c r="K828" s="232" t="s">
        <v>196</v>
      </c>
      <c r="L828" s="42"/>
      <c r="M828" s="237" t="s">
        <v>1</v>
      </c>
      <c r="N828" s="238" t="s">
        <v>41</v>
      </c>
      <c r="O828" s="85"/>
      <c r="P828" s="239">
        <f>O828*H828</f>
        <v>0</v>
      </c>
      <c r="Q828" s="239">
        <v>0</v>
      </c>
      <c r="R828" s="239">
        <f>Q828*H828</f>
        <v>0</v>
      </c>
      <c r="S828" s="239">
        <v>0</v>
      </c>
      <c r="T828" s="240">
        <f>S828*H828</f>
        <v>0</v>
      </c>
      <c r="AR828" s="241" t="s">
        <v>197</v>
      </c>
      <c r="AT828" s="241" t="s">
        <v>192</v>
      </c>
      <c r="AU828" s="241" t="s">
        <v>85</v>
      </c>
      <c r="AY828" s="16" t="s">
        <v>190</v>
      </c>
      <c r="BE828" s="242">
        <f>IF(N828="základní",J828,0)</f>
        <v>0</v>
      </c>
      <c r="BF828" s="242">
        <f>IF(N828="snížená",J828,0)</f>
        <v>0</v>
      </c>
      <c r="BG828" s="242">
        <f>IF(N828="zákl. přenesená",J828,0)</f>
        <v>0</v>
      </c>
      <c r="BH828" s="242">
        <f>IF(N828="sníž. přenesená",J828,0)</f>
        <v>0</v>
      </c>
      <c r="BI828" s="242">
        <f>IF(N828="nulová",J828,0)</f>
        <v>0</v>
      </c>
      <c r="BJ828" s="16" t="s">
        <v>83</v>
      </c>
      <c r="BK828" s="242">
        <f>ROUND(I828*H828,2)</f>
        <v>0</v>
      </c>
      <c r="BL828" s="16" t="s">
        <v>197</v>
      </c>
      <c r="BM828" s="241" t="s">
        <v>1169</v>
      </c>
    </row>
    <row r="829" spans="2:51" s="13" customFormat="1" ht="12">
      <c r="B829" s="254"/>
      <c r="C829" s="255"/>
      <c r="D829" s="245" t="s">
        <v>199</v>
      </c>
      <c r="E829" s="255"/>
      <c r="F829" s="257" t="s">
        <v>1170</v>
      </c>
      <c r="G829" s="255"/>
      <c r="H829" s="258">
        <v>157.408</v>
      </c>
      <c r="I829" s="259"/>
      <c r="J829" s="255"/>
      <c r="K829" s="255"/>
      <c r="L829" s="260"/>
      <c r="M829" s="261"/>
      <c r="N829" s="262"/>
      <c r="O829" s="262"/>
      <c r="P829" s="262"/>
      <c r="Q829" s="262"/>
      <c r="R829" s="262"/>
      <c r="S829" s="262"/>
      <c r="T829" s="263"/>
      <c r="AT829" s="264" t="s">
        <v>199</v>
      </c>
      <c r="AU829" s="264" t="s">
        <v>85</v>
      </c>
      <c r="AV829" s="13" t="s">
        <v>85</v>
      </c>
      <c r="AW829" s="13" t="s">
        <v>4</v>
      </c>
      <c r="AX829" s="13" t="s">
        <v>83</v>
      </c>
      <c r="AY829" s="264" t="s">
        <v>190</v>
      </c>
    </row>
    <row r="830" spans="2:65" s="1" customFormat="1" ht="24" customHeight="1">
      <c r="B830" s="37"/>
      <c r="C830" s="230" t="s">
        <v>1171</v>
      </c>
      <c r="D830" s="230" t="s">
        <v>192</v>
      </c>
      <c r="E830" s="231" t="s">
        <v>1172</v>
      </c>
      <c r="F830" s="232" t="s">
        <v>1173</v>
      </c>
      <c r="G830" s="233" t="s">
        <v>245</v>
      </c>
      <c r="H830" s="234">
        <v>11.243</v>
      </c>
      <c r="I830" s="235"/>
      <c r="J830" s="236">
        <f>ROUND(I830*H830,2)</f>
        <v>0</v>
      </c>
      <c r="K830" s="232" t="s">
        <v>196</v>
      </c>
      <c r="L830" s="42"/>
      <c r="M830" s="237" t="s">
        <v>1</v>
      </c>
      <c r="N830" s="238" t="s">
        <v>41</v>
      </c>
      <c r="O830" s="85"/>
      <c r="P830" s="239">
        <f>O830*H830</f>
        <v>0</v>
      </c>
      <c r="Q830" s="239">
        <v>0</v>
      </c>
      <c r="R830" s="239">
        <f>Q830*H830</f>
        <v>0</v>
      </c>
      <c r="S830" s="239">
        <v>0</v>
      </c>
      <c r="T830" s="240">
        <f>S830*H830</f>
        <v>0</v>
      </c>
      <c r="AR830" s="241" t="s">
        <v>197</v>
      </c>
      <c r="AT830" s="241" t="s">
        <v>192</v>
      </c>
      <c r="AU830" s="241" t="s">
        <v>85</v>
      </c>
      <c r="AY830" s="16" t="s">
        <v>190</v>
      </c>
      <c r="BE830" s="242">
        <f>IF(N830="základní",J830,0)</f>
        <v>0</v>
      </c>
      <c r="BF830" s="242">
        <f>IF(N830="snížená",J830,0)</f>
        <v>0</v>
      </c>
      <c r="BG830" s="242">
        <f>IF(N830="zákl. přenesená",J830,0)</f>
        <v>0</v>
      </c>
      <c r="BH830" s="242">
        <f>IF(N830="sníž. přenesená",J830,0)</f>
        <v>0</v>
      </c>
      <c r="BI830" s="242">
        <f>IF(N830="nulová",J830,0)</f>
        <v>0</v>
      </c>
      <c r="BJ830" s="16" t="s">
        <v>83</v>
      </c>
      <c r="BK830" s="242">
        <f>ROUND(I830*H830,2)</f>
        <v>0</v>
      </c>
      <c r="BL830" s="16" t="s">
        <v>197</v>
      </c>
      <c r="BM830" s="241" t="s">
        <v>1174</v>
      </c>
    </row>
    <row r="831" spans="2:51" s="13" customFormat="1" ht="12">
      <c r="B831" s="254"/>
      <c r="C831" s="255"/>
      <c r="D831" s="245" t="s">
        <v>199</v>
      </c>
      <c r="E831" s="255"/>
      <c r="F831" s="257" t="s">
        <v>1175</v>
      </c>
      <c r="G831" s="255"/>
      <c r="H831" s="258">
        <v>11.243</v>
      </c>
      <c r="I831" s="259"/>
      <c r="J831" s="255"/>
      <c r="K831" s="255"/>
      <c r="L831" s="260"/>
      <c r="M831" s="261"/>
      <c r="N831" s="262"/>
      <c r="O831" s="262"/>
      <c r="P831" s="262"/>
      <c r="Q831" s="262"/>
      <c r="R831" s="262"/>
      <c r="S831" s="262"/>
      <c r="T831" s="263"/>
      <c r="AT831" s="264" t="s">
        <v>199</v>
      </c>
      <c r="AU831" s="264" t="s">
        <v>85</v>
      </c>
      <c r="AV831" s="13" t="s">
        <v>85</v>
      </c>
      <c r="AW831" s="13" t="s">
        <v>4</v>
      </c>
      <c r="AX831" s="13" t="s">
        <v>83</v>
      </c>
      <c r="AY831" s="264" t="s">
        <v>190</v>
      </c>
    </row>
    <row r="832" spans="2:65" s="1" customFormat="1" ht="24" customHeight="1">
      <c r="B832" s="37"/>
      <c r="C832" s="230" t="s">
        <v>1176</v>
      </c>
      <c r="D832" s="230" t="s">
        <v>192</v>
      </c>
      <c r="E832" s="231" t="s">
        <v>1177</v>
      </c>
      <c r="F832" s="232" t="s">
        <v>1178</v>
      </c>
      <c r="G832" s="233" t="s">
        <v>245</v>
      </c>
      <c r="H832" s="234">
        <v>6</v>
      </c>
      <c r="I832" s="235"/>
      <c r="J832" s="236">
        <f>ROUND(I832*H832,2)</f>
        <v>0</v>
      </c>
      <c r="K832" s="232" t="s">
        <v>196</v>
      </c>
      <c r="L832" s="42"/>
      <c r="M832" s="237" t="s">
        <v>1</v>
      </c>
      <c r="N832" s="238" t="s">
        <v>41</v>
      </c>
      <c r="O832" s="85"/>
      <c r="P832" s="239">
        <f>O832*H832</f>
        <v>0</v>
      </c>
      <c r="Q832" s="239">
        <v>0</v>
      </c>
      <c r="R832" s="239">
        <f>Q832*H832</f>
        <v>0</v>
      </c>
      <c r="S832" s="239">
        <v>0</v>
      </c>
      <c r="T832" s="240">
        <f>S832*H832</f>
        <v>0</v>
      </c>
      <c r="AR832" s="241" t="s">
        <v>197</v>
      </c>
      <c r="AT832" s="241" t="s">
        <v>192</v>
      </c>
      <c r="AU832" s="241" t="s">
        <v>85</v>
      </c>
      <c r="AY832" s="16" t="s">
        <v>190</v>
      </c>
      <c r="BE832" s="242">
        <f>IF(N832="základní",J832,0)</f>
        <v>0</v>
      </c>
      <c r="BF832" s="242">
        <f>IF(N832="snížená",J832,0)</f>
        <v>0</v>
      </c>
      <c r="BG832" s="242">
        <f>IF(N832="zákl. přenesená",J832,0)</f>
        <v>0</v>
      </c>
      <c r="BH832" s="242">
        <f>IF(N832="sníž. přenesená",J832,0)</f>
        <v>0</v>
      </c>
      <c r="BI832" s="242">
        <f>IF(N832="nulová",J832,0)</f>
        <v>0</v>
      </c>
      <c r="BJ832" s="16" t="s">
        <v>83</v>
      </c>
      <c r="BK832" s="242">
        <f>ROUND(I832*H832,2)</f>
        <v>0</v>
      </c>
      <c r="BL832" s="16" t="s">
        <v>197</v>
      </c>
      <c r="BM832" s="241" t="s">
        <v>1179</v>
      </c>
    </row>
    <row r="833" spans="2:51" s="13" customFormat="1" ht="12">
      <c r="B833" s="254"/>
      <c r="C833" s="255"/>
      <c r="D833" s="245" t="s">
        <v>199</v>
      </c>
      <c r="E833" s="256" t="s">
        <v>1</v>
      </c>
      <c r="F833" s="257" t="s">
        <v>1180</v>
      </c>
      <c r="G833" s="255"/>
      <c r="H833" s="258">
        <v>6</v>
      </c>
      <c r="I833" s="259"/>
      <c r="J833" s="255"/>
      <c r="K833" s="255"/>
      <c r="L833" s="260"/>
      <c r="M833" s="261"/>
      <c r="N833" s="262"/>
      <c r="O833" s="262"/>
      <c r="P833" s="262"/>
      <c r="Q833" s="262"/>
      <c r="R833" s="262"/>
      <c r="S833" s="262"/>
      <c r="T833" s="263"/>
      <c r="AT833" s="264" t="s">
        <v>199</v>
      </c>
      <c r="AU833" s="264" t="s">
        <v>85</v>
      </c>
      <c r="AV833" s="13" t="s">
        <v>85</v>
      </c>
      <c r="AW833" s="13" t="s">
        <v>32</v>
      </c>
      <c r="AX833" s="13" t="s">
        <v>83</v>
      </c>
      <c r="AY833" s="264" t="s">
        <v>190</v>
      </c>
    </row>
    <row r="834" spans="2:65" s="1" customFormat="1" ht="36" customHeight="1">
      <c r="B834" s="37"/>
      <c r="C834" s="230" t="s">
        <v>1181</v>
      </c>
      <c r="D834" s="230" t="s">
        <v>192</v>
      </c>
      <c r="E834" s="231" t="s">
        <v>1182</v>
      </c>
      <c r="F834" s="232" t="s">
        <v>1183</v>
      </c>
      <c r="G834" s="233" t="s">
        <v>245</v>
      </c>
      <c r="H834" s="234">
        <v>3</v>
      </c>
      <c r="I834" s="235"/>
      <c r="J834" s="236">
        <f>ROUND(I834*H834,2)</f>
        <v>0</v>
      </c>
      <c r="K834" s="232" t="s">
        <v>196</v>
      </c>
      <c r="L834" s="42"/>
      <c r="M834" s="237" t="s">
        <v>1</v>
      </c>
      <c r="N834" s="238" t="s">
        <v>41</v>
      </c>
      <c r="O834" s="85"/>
      <c r="P834" s="239">
        <f>O834*H834</f>
        <v>0</v>
      </c>
      <c r="Q834" s="239">
        <v>0</v>
      </c>
      <c r="R834" s="239">
        <f>Q834*H834</f>
        <v>0</v>
      </c>
      <c r="S834" s="239">
        <v>0</v>
      </c>
      <c r="T834" s="240">
        <f>S834*H834</f>
        <v>0</v>
      </c>
      <c r="AR834" s="241" t="s">
        <v>197</v>
      </c>
      <c r="AT834" s="241" t="s">
        <v>192</v>
      </c>
      <c r="AU834" s="241" t="s">
        <v>85</v>
      </c>
      <c r="AY834" s="16" t="s">
        <v>190</v>
      </c>
      <c r="BE834" s="242">
        <f>IF(N834="základní",J834,0)</f>
        <v>0</v>
      </c>
      <c r="BF834" s="242">
        <f>IF(N834="snížená",J834,0)</f>
        <v>0</v>
      </c>
      <c r="BG834" s="242">
        <f>IF(N834="zákl. přenesená",J834,0)</f>
        <v>0</v>
      </c>
      <c r="BH834" s="242">
        <f>IF(N834="sníž. přenesená",J834,0)</f>
        <v>0</v>
      </c>
      <c r="BI834" s="242">
        <f>IF(N834="nulová",J834,0)</f>
        <v>0</v>
      </c>
      <c r="BJ834" s="16" t="s">
        <v>83</v>
      </c>
      <c r="BK834" s="242">
        <f>ROUND(I834*H834,2)</f>
        <v>0</v>
      </c>
      <c r="BL834" s="16" t="s">
        <v>197</v>
      </c>
      <c r="BM834" s="241" t="s">
        <v>1184</v>
      </c>
    </row>
    <row r="835" spans="2:51" s="12" customFormat="1" ht="12">
      <c r="B835" s="243"/>
      <c r="C835" s="244"/>
      <c r="D835" s="245" t="s">
        <v>199</v>
      </c>
      <c r="E835" s="246" t="s">
        <v>1</v>
      </c>
      <c r="F835" s="247" t="s">
        <v>1185</v>
      </c>
      <c r="G835" s="244"/>
      <c r="H835" s="246" t="s">
        <v>1</v>
      </c>
      <c r="I835" s="248"/>
      <c r="J835" s="244"/>
      <c r="K835" s="244"/>
      <c r="L835" s="249"/>
      <c r="M835" s="250"/>
      <c r="N835" s="251"/>
      <c r="O835" s="251"/>
      <c r="P835" s="251"/>
      <c r="Q835" s="251"/>
      <c r="R835" s="251"/>
      <c r="S835" s="251"/>
      <c r="T835" s="252"/>
      <c r="AT835" s="253" t="s">
        <v>199</v>
      </c>
      <c r="AU835" s="253" t="s">
        <v>85</v>
      </c>
      <c r="AV835" s="12" t="s">
        <v>83</v>
      </c>
      <c r="AW835" s="12" t="s">
        <v>32</v>
      </c>
      <c r="AX835" s="12" t="s">
        <v>76</v>
      </c>
      <c r="AY835" s="253" t="s">
        <v>190</v>
      </c>
    </row>
    <row r="836" spans="2:51" s="13" customFormat="1" ht="12">
      <c r="B836" s="254"/>
      <c r="C836" s="255"/>
      <c r="D836" s="245" t="s">
        <v>199</v>
      </c>
      <c r="E836" s="256" t="s">
        <v>1</v>
      </c>
      <c r="F836" s="257" t="s">
        <v>1186</v>
      </c>
      <c r="G836" s="255"/>
      <c r="H836" s="258">
        <v>3</v>
      </c>
      <c r="I836" s="259"/>
      <c r="J836" s="255"/>
      <c r="K836" s="255"/>
      <c r="L836" s="260"/>
      <c r="M836" s="261"/>
      <c r="N836" s="262"/>
      <c r="O836" s="262"/>
      <c r="P836" s="262"/>
      <c r="Q836" s="262"/>
      <c r="R836" s="262"/>
      <c r="S836" s="262"/>
      <c r="T836" s="263"/>
      <c r="AT836" s="264" t="s">
        <v>199</v>
      </c>
      <c r="AU836" s="264" t="s">
        <v>85</v>
      </c>
      <c r="AV836" s="13" t="s">
        <v>85</v>
      </c>
      <c r="AW836" s="13" t="s">
        <v>32</v>
      </c>
      <c r="AX836" s="13" t="s">
        <v>83</v>
      </c>
      <c r="AY836" s="264" t="s">
        <v>190</v>
      </c>
    </row>
    <row r="837" spans="2:65" s="1" customFormat="1" ht="16.5" customHeight="1">
      <c r="B837" s="37"/>
      <c r="C837" s="230" t="s">
        <v>1187</v>
      </c>
      <c r="D837" s="230" t="s">
        <v>192</v>
      </c>
      <c r="E837" s="231" t="s">
        <v>1188</v>
      </c>
      <c r="F837" s="232" t="s">
        <v>1189</v>
      </c>
      <c r="G837" s="233" t="s">
        <v>245</v>
      </c>
      <c r="H837" s="234">
        <v>116.679</v>
      </c>
      <c r="I837" s="235"/>
      <c r="J837" s="236">
        <f>ROUND(I837*H837,2)</f>
        <v>0</v>
      </c>
      <c r="K837" s="232" t="s">
        <v>196</v>
      </c>
      <c r="L837" s="42"/>
      <c r="M837" s="237" t="s">
        <v>1</v>
      </c>
      <c r="N837" s="238" t="s">
        <v>41</v>
      </c>
      <c r="O837" s="85"/>
      <c r="P837" s="239">
        <f>O837*H837</f>
        <v>0</v>
      </c>
      <c r="Q837" s="239">
        <v>0</v>
      </c>
      <c r="R837" s="239">
        <f>Q837*H837</f>
        <v>0</v>
      </c>
      <c r="S837" s="239">
        <v>0</v>
      </c>
      <c r="T837" s="240">
        <f>S837*H837</f>
        <v>0</v>
      </c>
      <c r="AR837" s="241" t="s">
        <v>197</v>
      </c>
      <c r="AT837" s="241" t="s">
        <v>192</v>
      </c>
      <c r="AU837" s="241" t="s">
        <v>85</v>
      </c>
      <c r="AY837" s="16" t="s">
        <v>190</v>
      </c>
      <c r="BE837" s="242">
        <f>IF(N837="základní",J837,0)</f>
        <v>0</v>
      </c>
      <c r="BF837" s="242">
        <f>IF(N837="snížená",J837,0)</f>
        <v>0</v>
      </c>
      <c r="BG837" s="242">
        <f>IF(N837="zákl. přenesená",J837,0)</f>
        <v>0</v>
      </c>
      <c r="BH837" s="242">
        <f>IF(N837="sníž. přenesená",J837,0)</f>
        <v>0</v>
      </c>
      <c r="BI837" s="242">
        <f>IF(N837="nulová",J837,0)</f>
        <v>0</v>
      </c>
      <c r="BJ837" s="16" t="s">
        <v>83</v>
      </c>
      <c r="BK837" s="242">
        <f>ROUND(I837*H837,2)</f>
        <v>0</v>
      </c>
      <c r="BL837" s="16" t="s">
        <v>197</v>
      </c>
      <c r="BM837" s="241" t="s">
        <v>1190</v>
      </c>
    </row>
    <row r="838" spans="2:51" s="13" customFormat="1" ht="12">
      <c r="B838" s="254"/>
      <c r="C838" s="255"/>
      <c r="D838" s="245" t="s">
        <v>199</v>
      </c>
      <c r="E838" s="255"/>
      <c r="F838" s="257" t="s">
        <v>1191</v>
      </c>
      <c r="G838" s="255"/>
      <c r="H838" s="258">
        <v>116.679</v>
      </c>
      <c r="I838" s="259"/>
      <c r="J838" s="255"/>
      <c r="K838" s="255"/>
      <c r="L838" s="260"/>
      <c r="M838" s="261"/>
      <c r="N838" s="262"/>
      <c r="O838" s="262"/>
      <c r="P838" s="262"/>
      <c r="Q838" s="262"/>
      <c r="R838" s="262"/>
      <c r="S838" s="262"/>
      <c r="T838" s="263"/>
      <c r="AT838" s="264" t="s">
        <v>199</v>
      </c>
      <c r="AU838" s="264" t="s">
        <v>85</v>
      </c>
      <c r="AV838" s="13" t="s">
        <v>85</v>
      </c>
      <c r="AW838" s="13" t="s">
        <v>4</v>
      </c>
      <c r="AX838" s="13" t="s">
        <v>83</v>
      </c>
      <c r="AY838" s="264" t="s">
        <v>190</v>
      </c>
    </row>
    <row r="839" spans="2:63" s="11" customFormat="1" ht="25.9" customHeight="1">
      <c r="B839" s="214"/>
      <c r="C839" s="215"/>
      <c r="D839" s="216" t="s">
        <v>75</v>
      </c>
      <c r="E839" s="217" t="s">
        <v>1192</v>
      </c>
      <c r="F839" s="217" t="s">
        <v>1193</v>
      </c>
      <c r="G839" s="215"/>
      <c r="H839" s="215"/>
      <c r="I839" s="218"/>
      <c r="J839" s="219">
        <f>BK839</f>
        <v>0</v>
      </c>
      <c r="K839" s="215"/>
      <c r="L839" s="220"/>
      <c r="M839" s="221"/>
      <c r="N839" s="222"/>
      <c r="O839" s="222"/>
      <c r="P839" s="223">
        <f>P840+P875+P923+P948+P965+P973+P998+P1032+P1054+P1290+P1322+P1342+P1403</f>
        <v>0</v>
      </c>
      <c r="Q839" s="222"/>
      <c r="R839" s="223">
        <f>R840+R875+R923+R948+R965+R973+R998+R1032+R1054+R1290+R1322+R1342+R1403</f>
        <v>15.09326243</v>
      </c>
      <c r="S839" s="222"/>
      <c r="T839" s="224">
        <f>T840+T875+T923+T948+T965+T973+T998+T1032+T1054+T1290+T1322+T1342+T1403</f>
        <v>0</v>
      </c>
      <c r="AR839" s="225" t="s">
        <v>85</v>
      </c>
      <c r="AT839" s="226" t="s">
        <v>75</v>
      </c>
      <c r="AU839" s="226" t="s">
        <v>76</v>
      </c>
      <c r="AY839" s="225" t="s">
        <v>190</v>
      </c>
      <c r="BK839" s="227">
        <f>BK840+BK875+BK923+BK948+BK965+BK973+BK998+BK1032+BK1054+BK1290+BK1322+BK1342+BK1403</f>
        <v>0</v>
      </c>
    </row>
    <row r="840" spans="2:63" s="11" customFormat="1" ht="22.8" customHeight="1">
      <c r="B840" s="214"/>
      <c r="C840" s="215"/>
      <c r="D840" s="216" t="s">
        <v>75</v>
      </c>
      <c r="E840" s="228" t="s">
        <v>1194</v>
      </c>
      <c r="F840" s="228" t="s">
        <v>1195</v>
      </c>
      <c r="G840" s="215"/>
      <c r="H840" s="215"/>
      <c r="I840" s="218"/>
      <c r="J840" s="229">
        <f>BK840</f>
        <v>0</v>
      </c>
      <c r="K840" s="215"/>
      <c r="L840" s="220"/>
      <c r="M840" s="221"/>
      <c r="N840" s="222"/>
      <c r="O840" s="222"/>
      <c r="P840" s="223">
        <f>SUM(P841:P874)</f>
        <v>0</v>
      </c>
      <c r="Q840" s="222"/>
      <c r="R840" s="223">
        <f>SUM(R841:R874)</f>
        <v>0.11263999999999999</v>
      </c>
      <c r="S840" s="222"/>
      <c r="T840" s="224">
        <f>SUM(T841:T874)</f>
        <v>0</v>
      </c>
      <c r="AR840" s="225" t="s">
        <v>85</v>
      </c>
      <c r="AT840" s="226" t="s">
        <v>75</v>
      </c>
      <c r="AU840" s="226" t="s">
        <v>83</v>
      </c>
      <c r="AY840" s="225" t="s">
        <v>190</v>
      </c>
      <c r="BK840" s="227">
        <f>SUM(BK841:BK874)</f>
        <v>0</v>
      </c>
    </row>
    <row r="841" spans="2:65" s="1" customFormat="1" ht="24" customHeight="1">
      <c r="B841" s="37"/>
      <c r="C841" s="230" t="s">
        <v>1196</v>
      </c>
      <c r="D841" s="230" t="s">
        <v>192</v>
      </c>
      <c r="E841" s="231" t="s">
        <v>1197</v>
      </c>
      <c r="F841" s="232" t="s">
        <v>1198</v>
      </c>
      <c r="G841" s="233" t="s">
        <v>255</v>
      </c>
      <c r="H841" s="234">
        <v>36.68</v>
      </c>
      <c r="I841" s="235"/>
      <c r="J841" s="236">
        <f>ROUND(I841*H841,2)</f>
        <v>0</v>
      </c>
      <c r="K841" s="232" t="s">
        <v>196</v>
      </c>
      <c r="L841" s="42"/>
      <c r="M841" s="237" t="s">
        <v>1</v>
      </c>
      <c r="N841" s="238" t="s">
        <v>41</v>
      </c>
      <c r="O841" s="85"/>
      <c r="P841" s="239">
        <f>O841*H841</f>
        <v>0</v>
      </c>
      <c r="Q841" s="239">
        <v>0</v>
      </c>
      <c r="R841" s="239">
        <f>Q841*H841</f>
        <v>0</v>
      </c>
      <c r="S841" s="239">
        <v>0</v>
      </c>
      <c r="T841" s="240">
        <f>S841*H841</f>
        <v>0</v>
      </c>
      <c r="AR841" s="241" t="s">
        <v>272</v>
      </c>
      <c r="AT841" s="241" t="s">
        <v>192</v>
      </c>
      <c r="AU841" s="241" t="s">
        <v>85</v>
      </c>
      <c r="AY841" s="16" t="s">
        <v>190</v>
      </c>
      <c r="BE841" s="242">
        <f>IF(N841="základní",J841,0)</f>
        <v>0</v>
      </c>
      <c r="BF841" s="242">
        <f>IF(N841="snížená",J841,0)</f>
        <v>0</v>
      </c>
      <c r="BG841" s="242">
        <f>IF(N841="zákl. přenesená",J841,0)</f>
        <v>0</v>
      </c>
      <c r="BH841" s="242">
        <f>IF(N841="sníž. přenesená",J841,0)</f>
        <v>0</v>
      </c>
      <c r="BI841" s="242">
        <f>IF(N841="nulová",J841,0)</f>
        <v>0</v>
      </c>
      <c r="BJ841" s="16" t="s">
        <v>83</v>
      </c>
      <c r="BK841" s="242">
        <f>ROUND(I841*H841,2)</f>
        <v>0</v>
      </c>
      <c r="BL841" s="16" t="s">
        <v>272</v>
      </c>
      <c r="BM841" s="241" t="s">
        <v>1199</v>
      </c>
    </row>
    <row r="842" spans="2:51" s="12" customFormat="1" ht="12">
      <c r="B842" s="243"/>
      <c r="C842" s="244"/>
      <c r="D842" s="245" t="s">
        <v>199</v>
      </c>
      <c r="E842" s="246" t="s">
        <v>1</v>
      </c>
      <c r="F842" s="247" t="s">
        <v>1200</v>
      </c>
      <c r="G842" s="244"/>
      <c r="H842" s="246" t="s">
        <v>1</v>
      </c>
      <c r="I842" s="248"/>
      <c r="J842" s="244"/>
      <c r="K842" s="244"/>
      <c r="L842" s="249"/>
      <c r="M842" s="250"/>
      <c r="N842" s="251"/>
      <c r="O842" s="251"/>
      <c r="P842" s="251"/>
      <c r="Q842" s="251"/>
      <c r="R842" s="251"/>
      <c r="S842" s="251"/>
      <c r="T842" s="252"/>
      <c r="AT842" s="253" t="s">
        <v>199</v>
      </c>
      <c r="AU842" s="253" t="s">
        <v>85</v>
      </c>
      <c r="AV842" s="12" t="s">
        <v>83</v>
      </c>
      <c r="AW842" s="12" t="s">
        <v>32</v>
      </c>
      <c r="AX842" s="12" t="s">
        <v>76</v>
      </c>
      <c r="AY842" s="253" t="s">
        <v>190</v>
      </c>
    </row>
    <row r="843" spans="2:51" s="13" customFormat="1" ht="12">
      <c r="B843" s="254"/>
      <c r="C843" s="255"/>
      <c r="D843" s="245" t="s">
        <v>199</v>
      </c>
      <c r="E843" s="256" t="s">
        <v>1</v>
      </c>
      <c r="F843" s="257" t="s">
        <v>1201</v>
      </c>
      <c r="G843" s="255"/>
      <c r="H843" s="258">
        <v>4.08</v>
      </c>
      <c r="I843" s="259"/>
      <c r="J843" s="255"/>
      <c r="K843" s="255"/>
      <c r="L843" s="260"/>
      <c r="M843" s="261"/>
      <c r="N843" s="262"/>
      <c r="O843" s="262"/>
      <c r="P843" s="262"/>
      <c r="Q843" s="262"/>
      <c r="R843" s="262"/>
      <c r="S843" s="262"/>
      <c r="T843" s="263"/>
      <c r="AT843" s="264" t="s">
        <v>199</v>
      </c>
      <c r="AU843" s="264" t="s">
        <v>85</v>
      </c>
      <c r="AV843" s="13" t="s">
        <v>85</v>
      </c>
      <c r="AW843" s="13" t="s">
        <v>32</v>
      </c>
      <c r="AX843" s="13" t="s">
        <v>76</v>
      </c>
      <c r="AY843" s="264" t="s">
        <v>190</v>
      </c>
    </row>
    <row r="844" spans="2:51" s="13" customFormat="1" ht="12">
      <c r="B844" s="254"/>
      <c r="C844" s="255"/>
      <c r="D844" s="245" t="s">
        <v>199</v>
      </c>
      <c r="E844" s="256" t="s">
        <v>1</v>
      </c>
      <c r="F844" s="257" t="s">
        <v>1106</v>
      </c>
      <c r="G844" s="255"/>
      <c r="H844" s="258">
        <v>32.6</v>
      </c>
      <c r="I844" s="259"/>
      <c r="J844" s="255"/>
      <c r="K844" s="255"/>
      <c r="L844" s="260"/>
      <c r="M844" s="261"/>
      <c r="N844" s="262"/>
      <c r="O844" s="262"/>
      <c r="P844" s="262"/>
      <c r="Q844" s="262"/>
      <c r="R844" s="262"/>
      <c r="S844" s="262"/>
      <c r="T844" s="263"/>
      <c r="AT844" s="264" t="s">
        <v>199</v>
      </c>
      <c r="AU844" s="264" t="s">
        <v>85</v>
      </c>
      <c r="AV844" s="13" t="s">
        <v>85</v>
      </c>
      <c r="AW844" s="13" t="s">
        <v>32</v>
      </c>
      <c r="AX844" s="13" t="s">
        <v>76</v>
      </c>
      <c r="AY844" s="264" t="s">
        <v>190</v>
      </c>
    </row>
    <row r="845" spans="2:65" s="1" customFormat="1" ht="24" customHeight="1">
      <c r="B845" s="37"/>
      <c r="C845" s="265" t="s">
        <v>1202</v>
      </c>
      <c r="D845" s="265" t="s">
        <v>430</v>
      </c>
      <c r="E845" s="266" t="s">
        <v>1203</v>
      </c>
      <c r="F845" s="267" t="s">
        <v>1204</v>
      </c>
      <c r="G845" s="268" t="s">
        <v>881</v>
      </c>
      <c r="H845" s="269">
        <v>73.36</v>
      </c>
      <c r="I845" s="270"/>
      <c r="J845" s="271">
        <f>ROUND(I845*H845,2)</f>
        <v>0</v>
      </c>
      <c r="K845" s="267" t="s">
        <v>196</v>
      </c>
      <c r="L845" s="272"/>
      <c r="M845" s="273" t="s">
        <v>1</v>
      </c>
      <c r="N845" s="274" t="s">
        <v>41</v>
      </c>
      <c r="O845" s="85"/>
      <c r="P845" s="239">
        <f>O845*H845</f>
        <v>0</v>
      </c>
      <c r="Q845" s="239">
        <v>0.001</v>
      </c>
      <c r="R845" s="239">
        <f>Q845*H845</f>
        <v>0.07336</v>
      </c>
      <c r="S845" s="239">
        <v>0</v>
      </c>
      <c r="T845" s="240">
        <f>S845*H845</f>
        <v>0</v>
      </c>
      <c r="AR845" s="241" t="s">
        <v>390</v>
      </c>
      <c r="AT845" s="241" t="s">
        <v>430</v>
      </c>
      <c r="AU845" s="241" t="s">
        <v>85</v>
      </c>
      <c r="AY845" s="16" t="s">
        <v>190</v>
      </c>
      <c r="BE845" s="242">
        <f>IF(N845="základní",J845,0)</f>
        <v>0</v>
      </c>
      <c r="BF845" s="242">
        <f>IF(N845="snížená",J845,0)</f>
        <v>0</v>
      </c>
      <c r="BG845" s="242">
        <f>IF(N845="zákl. přenesená",J845,0)</f>
        <v>0</v>
      </c>
      <c r="BH845" s="242">
        <f>IF(N845="sníž. přenesená",J845,0)</f>
        <v>0</v>
      </c>
      <c r="BI845" s="242">
        <f>IF(N845="nulová",J845,0)</f>
        <v>0</v>
      </c>
      <c r="BJ845" s="16" t="s">
        <v>83</v>
      </c>
      <c r="BK845" s="242">
        <f>ROUND(I845*H845,2)</f>
        <v>0</v>
      </c>
      <c r="BL845" s="16" t="s">
        <v>272</v>
      </c>
      <c r="BM845" s="241" t="s">
        <v>1205</v>
      </c>
    </row>
    <row r="846" spans="2:51" s="13" customFormat="1" ht="12">
      <c r="B846" s="254"/>
      <c r="C846" s="255"/>
      <c r="D846" s="245" t="s">
        <v>199</v>
      </c>
      <c r="E846" s="255"/>
      <c r="F846" s="257" t="s">
        <v>1206</v>
      </c>
      <c r="G846" s="255"/>
      <c r="H846" s="258">
        <v>73.36</v>
      </c>
      <c r="I846" s="259"/>
      <c r="J846" s="255"/>
      <c r="K846" s="255"/>
      <c r="L846" s="260"/>
      <c r="M846" s="261"/>
      <c r="N846" s="262"/>
      <c r="O846" s="262"/>
      <c r="P846" s="262"/>
      <c r="Q846" s="262"/>
      <c r="R846" s="262"/>
      <c r="S846" s="262"/>
      <c r="T846" s="263"/>
      <c r="AT846" s="264" t="s">
        <v>199</v>
      </c>
      <c r="AU846" s="264" t="s">
        <v>85</v>
      </c>
      <c r="AV846" s="13" t="s">
        <v>85</v>
      </c>
      <c r="AW846" s="13" t="s">
        <v>4</v>
      </c>
      <c r="AX846" s="13" t="s">
        <v>83</v>
      </c>
      <c r="AY846" s="264" t="s">
        <v>190</v>
      </c>
    </row>
    <row r="847" spans="2:65" s="1" customFormat="1" ht="24" customHeight="1">
      <c r="B847" s="37"/>
      <c r="C847" s="230" t="s">
        <v>1207</v>
      </c>
      <c r="D847" s="230" t="s">
        <v>192</v>
      </c>
      <c r="E847" s="231" t="s">
        <v>1208</v>
      </c>
      <c r="F847" s="232" t="s">
        <v>1209</v>
      </c>
      <c r="G847" s="233" t="s">
        <v>255</v>
      </c>
      <c r="H847" s="234">
        <v>30.25</v>
      </c>
      <c r="I847" s="235"/>
      <c r="J847" s="236">
        <f>ROUND(I847*H847,2)</f>
        <v>0</v>
      </c>
      <c r="K847" s="232" t="s">
        <v>196</v>
      </c>
      <c r="L847" s="42"/>
      <c r="M847" s="237" t="s">
        <v>1</v>
      </c>
      <c r="N847" s="238" t="s">
        <v>41</v>
      </c>
      <c r="O847" s="85"/>
      <c r="P847" s="239">
        <f>O847*H847</f>
        <v>0</v>
      </c>
      <c r="Q847" s="239">
        <v>0</v>
      </c>
      <c r="R847" s="239">
        <f>Q847*H847</f>
        <v>0</v>
      </c>
      <c r="S847" s="239">
        <v>0</v>
      </c>
      <c r="T847" s="240">
        <f>S847*H847</f>
        <v>0</v>
      </c>
      <c r="AR847" s="241" t="s">
        <v>272</v>
      </c>
      <c r="AT847" s="241" t="s">
        <v>192</v>
      </c>
      <c r="AU847" s="241" t="s">
        <v>85</v>
      </c>
      <c r="AY847" s="16" t="s">
        <v>190</v>
      </c>
      <c r="BE847" s="242">
        <f>IF(N847="základní",J847,0)</f>
        <v>0</v>
      </c>
      <c r="BF847" s="242">
        <f>IF(N847="snížená",J847,0)</f>
        <v>0</v>
      </c>
      <c r="BG847" s="242">
        <f>IF(N847="zákl. přenesená",J847,0)</f>
        <v>0</v>
      </c>
      <c r="BH847" s="242">
        <f>IF(N847="sníž. přenesená",J847,0)</f>
        <v>0</v>
      </c>
      <c r="BI847" s="242">
        <f>IF(N847="nulová",J847,0)</f>
        <v>0</v>
      </c>
      <c r="BJ847" s="16" t="s">
        <v>83</v>
      </c>
      <c r="BK847" s="242">
        <f>ROUND(I847*H847,2)</f>
        <v>0</v>
      </c>
      <c r="BL847" s="16" t="s">
        <v>272</v>
      </c>
      <c r="BM847" s="241" t="s">
        <v>1210</v>
      </c>
    </row>
    <row r="848" spans="2:51" s="12" customFormat="1" ht="12">
      <c r="B848" s="243"/>
      <c r="C848" s="244"/>
      <c r="D848" s="245" t="s">
        <v>199</v>
      </c>
      <c r="E848" s="246" t="s">
        <v>1</v>
      </c>
      <c r="F848" s="247" t="s">
        <v>270</v>
      </c>
      <c r="G848" s="244"/>
      <c r="H848" s="246" t="s">
        <v>1</v>
      </c>
      <c r="I848" s="248"/>
      <c r="J848" s="244"/>
      <c r="K848" s="244"/>
      <c r="L848" s="249"/>
      <c r="M848" s="250"/>
      <c r="N848" s="251"/>
      <c r="O848" s="251"/>
      <c r="P848" s="251"/>
      <c r="Q848" s="251"/>
      <c r="R848" s="251"/>
      <c r="S848" s="251"/>
      <c r="T848" s="252"/>
      <c r="AT848" s="253" t="s">
        <v>199</v>
      </c>
      <c r="AU848" s="253" t="s">
        <v>85</v>
      </c>
      <c r="AV848" s="12" t="s">
        <v>83</v>
      </c>
      <c r="AW848" s="12" t="s">
        <v>32</v>
      </c>
      <c r="AX848" s="12" t="s">
        <v>76</v>
      </c>
      <c r="AY848" s="253" t="s">
        <v>190</v>
      </c>
    </row>
    <row r="849" spans="2:51" s="13" customFormat="1" ht="12">
      <c r="B849" s="254"/>
      <c r="C849" s="255"/>
      <c r="D849" s="245" t="s">
        <v>199</v>
      </c>
      <c r="E849" s="256" t="s">
        <v>1</v>
      </c>
      <c r="F849" s="257" t="s">
        <v>1211</v>
      </c>
      <c r="G849" s="255"/>
      <c r="H849" s="258">
        <v>23.76</v>
      </c>
      <c r="I849" s="259"/>
      <c r="J849" s="255"/>
      <c r="K849" s="255"/>
      <c r="L849" s="260"/>
      <c r="M849" s="261"/>
      <c r="N849" s="262"/>
      <c r="O849" s="262"/>
      <c r="P849" s="262"/>
      <c r="Q849" s="262"/>
      <c r="R849" s="262"/>
      <c r="S849" s="262"/>
      <c r="T849" s="263"/>
      <c r="AT849" s="264" t="s">
        <v>199</v>
      </c>
      <c r="AU849" s="264" t="s">
        <v>85</v>
      </c>
      <c r="AV849" s="13" t="s">
        <v>85</v>
      </c>
      <c r="AW849" s="13" t="s">
        <v>32</v>
      </c>
      <c r="AX849" s="13" t="s">
        <v>76</v>
      </c>
      <c r="AY849" s="264" t="s">
        <v>190</v>
      </c>
    </row>
    <row r="850" spans="2:51" s="12" customFormat="1" ht="12">
      <c r="B850" s="243"/>
      <c r="C850" s="244"/>
      <c r="D850" s="245" t="s">
        <v>199</v>
      </c>
      <c r="E850" s="246" t="s">
        <v>1</v>
      </c>
      <c r="F850" s="247" t="s">
        <v>1212</v>
      </c>
      <c r="G850" s="244"/>
      <c r="H850" s="246" t="s">
        <v>1</v>
      </c>
      <c r="I850" s="248"/>
      <c r="J850" s="244"/>
      <c r="K850" s="244"/>
      <c r="L850" s="249"/>
      <c r="M850" s="250"/>
      <c r="N850" s="251"/>
      <c r="O850" s="251"/>
      <c r="P850" s="251"/>
      <c r="Q850" s="251"/>
      <c r="R850" s="251"/>
      <c r="S850" s="251"/>
      <c r="T850" s="252"/>
      <c r="AT850" s="253" t="s">
        <v>199</v>
      </c>
      <c r="AU850" s="253" t="s">
        <v>85</v>
      </c>
      <c r="AV850" s="12" t="s">
        <v>83</v>
      </c>
      <c r="AW850" s="12" t="s">
        <v>32</v>
      </c>
      <c r="AX850" s="12" t="s">
        <v>76</v>
      </c>
      <c r="AY850" s="253" t="s">
        <v>190</v>
      </c>
    </row>
    <row r="851" spans="2:51" s="13" customFormat="1" ht="12">
      <c r="B851" s="254"/>
      <c r="C851" s="255"/>
      <c r="D851" s="245" t="s">
        <v>199</v>
      </c>
      <c r="E851" s="256" t="s">
        <v>1</v>
      </c>
      <c r="F851" s="257" t="s">
        <v>701</v>
      </c>
      <c r="G851" s="255"/>
      <c r="H851" s="258">
        <v>4.89</v>
      </c>
      <c r="I851" s="259"/>
      <c r="J851" s="255"/>
      <c r="K851" s="255"/>
      <c r="L851" s="260"/>
      <c r="M851" s="261"/>
      <c r="N851" s="262"/>
      <c r="O851" s="262"/>
      <c r="P851" s="262"/>
      <c r="Q851" s="262"/>
      <c r="R851" s="262"/>
      <c r="S851" s="262"/>
      <c r="T851" s="263"/>
      <c r="AT851" s="264" t="s">
        <v>199</v>
      </c>
      <c r="AU851" s="264" t="s">
        <v>85</v>
      </c>
      <c r="AV851" s="13" t="s">
        <v>85</v>
      </c>
      <c r="AW851" s="13" t="s">
        <v>32</v>
      </c>
      <c r="AX851" s="13" t="s">
        <v>76</v>
      </c>
      <c r="AY851" s="264" t="s">
        <v>190</v>
      </c>
    </row>
    <row r="852" spans="2:51" s="12" customFormat="1" ht="12">
      <c r="B852" s="243"/>
      <c r="C852" s="244"/>
      <c r="D852" s="245" t="s">
        <v>199</v>
      </c>
      <c r="E852" s="246" t="s">
        <v>1</v>
      </c>
      <c r="F852" s="247" t="s">
        <v>660</v>
      </c>
      <c r="G852" s="244"/>
      <c r="H852" s="246" t="s">
        <v>1</v>
      </c>
      <c r="I852" s="248"/>
      <c r="J852" s="244"/>
      <c r="K852" s="244"/>
      <c r="L852" s="249"/>
      <c r="M852" s="250"/>
      <c r="N852" s="251"/>
      <c r="O852" s="251"/>
      <c r="P852" s="251"/>
      <c r="Q852" s="251"/>
      <c r="R852" s="251"/>
      <c r="S852" s="251"/>
      <c r="T852" s="252"/>
      <c r="AT852" s="253" t="s">
        <v>199</v>
      </c>
      <c r="AU852" s="253" t="s">
        <v>85</v>
      </c>
      <c r="AV852" s="12" t="s">
        <v>83</v>
      </c>
      <c r="AW852" s="12" t="s">
        <v>32</v>
      </c>
      <c r="AX852" s="12" t="s">
        <v>76</v>
      </c>
      <c r="AY852" s="253" t="s">
        <v>190</v>
      </c>
    </row>
    <row r="853" spans="2:51" s="13" customFormat="1" ht="12">
      <c r="B853" s="254"/>
      <c r="C853" s="255"/>
      <c r="D853" s="245" t="s">
        <v>199</v>
      </c>
      <c r="E853" s="256" t="s">
        <v>1</v>
      </c>
      <c r="F853" s="257" t="s">
        <v>1213</v>
      </c>
      <c r="G853" s="255"/>
      <c r="H853" s="258">
        <v>1.6</v>
      </c>
      <c r="I853" s="259"/>
      <c r="J853" s="255"/>
      <c r="K853" s="255"/>
      <c r="L853" s="260"/>
      <c r="M853" s="261"/>
      <c r="N853" s="262"/>
      <c r="O853" s="262"/>
      <c r="P853" s="262"/>
      <c r="Q853" s="262"/>
      <c r="R853" s="262"/>
      <c r="S853" s="262"/>
      <c r="T853" s="263"/>
      <c r="AT853" s="264" t="s">
        <v>199</v>
      </c>
      <c r="AU853" s="264" t="s">
        <v>85</v>
      </c>
      <c r="AV853" s="13" t="s">
        <v>85</v>
      </c>
      <c r="AW853" s="13" t="s">
        <v>32</v>
      </c>
      <c r="AX853" s="13" t="s">
        <v>76</v>
      </c>
      <c r="AY853" s="264" t="s">
        <v>190</v>
      </c>
    </row>
    <row r="854" spans="2:65" s="1" customFormat="1" ht="24" customHeight="1">
      <c r="B854" s="37"/>
      <c r="C854" s="230" t="s">
        <v>1214</v>
      </c>
      <c r="D854" s="230" t="s">
        <v>192</v>
      </c>
      <c r="E854" s="231" t="s">
        <v>1215</v>
      </c>
      <c r="F854" s="232" t="s">
        <v>1216</v>
      </c>
      <c r="G854" s="233" t="s">
        <v>255</v>
      </c>
      <c r="H854" s="234">
        <v>5.1</v>
      </c>
      <c r="I854" s="235"/>
      <c r="J854" s="236">
        <f>ROUND(I854*H854,2)</f>
        <v>0</v>
      </c>
      <c r="K854" s="232" t="s">
        <v>196</v>
      </c>
      <c r="L854" s="42"/>
      <c r="M854" s="237" t="s">
        <v>1</v>
      </c>
      <c r="N854" s="238" t="s">
        <v>41</v>
      </c>
      <c r="O854" s="85"/>
      <c r="P854" s="239">
        <f>O854*H854</f>
        <v>0</v>
      </c>
      <c r="Q854" s="239">
        <v>0</v>
      </c>
      <c r="R854" s="239">
        <f>Q854*H854</f>
        <v>0</v>
      </c>
      <c r="S854" s="239">
        <v>0</v>
      </c>
      <c r="T854" s="240">
        <f>S854*H854</f>
        <v>0</v>
      </c>
      <c r="AR854" s="241" t="s">
        <v>272</v>
      </c>
      <c r="AT854" s="241" t="s">
        <v>192</v>
      </c>
      <c r="AU854" s="241" t="s">
        <v>85</v>
      </c>
      <c r="AY854" s="16" t="s">
        <v>190</v>
      </c>
      <c r="BE854" s="242">
        <f>IF(N854="základní",J854,0)</f>
        <v>0</v>
      </c>
      <c r="BF854" s="242">
        <f>IF(N854="snížená",J854,0)</f>
        <v>0</v>
      </c>
      <c r="BG854" s="242">
        <f>IF(N854="zákl. přenesená",J854,0)</f>
        <v>0</v>
      </c>
      <c r="BH854" s="242">
        <f>IF(N854="sníž. přenesená",J854,0)</f>
        <v>0</v>
      </c>
      <c r="BI854" s="242">
        <f>IF(N854="nulová",J854,0)</f>
        <v>0</v>
      </c>
      <c r="BJ854" s="16" t="s">
        <v>83</v>
      </c>
      <c r="BK854" s="242">
        <f>ROUND(I854*H854,2)</f>
        <v>0</v>
      </c>
      <c r="BL854" s="16" t="s">
        <v>272</v>
      </c>
      <c r="BM854" s="241" t="s">
        <v>1217</v>
      </c>
    </row>
    <row r="855" spans="2:51" s="12" customFormat="1" ht="12">
      <c r="B855" s="243"/>
      <c r="C855" s="244"/>
      <c r="D855" s="245" t="s">
        <v>199</v>
      </c>
      <c r="E855" s="246" t="s">
        <v>1</v>
      </c>
      <c r="F855" s="247" t="s">
        <v>270</v>
      </c>
      <c r="G855" s="244"/>
      <c r="H855" s="246" t="s">
        <v>1</v>
      </c>
      <c r="I855" s="248"/>
      <c r="J855" s="244"/>
      <c r="K855" s="244"/>
      <c r="L855" s="249"/>
      <c r="M855" s="250"/>
      <c r="N855" s="251"/>
      <c r="O855" s="251"/>
      <c r="P855" s="251"/>
      <c r="Q855" s="251"/>
      <c r="R855" s="251"/>
      <c r="S855" s="251"/>
      <c r="T855" s="252"/>
      <c r="AT855" s="253" t="s">
        <v>199</v>
      </c>
      <c r="AU855" s="253" t="s">
        <v>85</v>
      </c>
      <c r="AV855" s="12" t="s">
        <v>83</v>
      </c>
      <c r="AW855" s="12" t="s">
        <v>32</v>
      </c>
      <c r="AX855" s="12" t="s">
        <v>76</v>
      </c>
      <c r="AY855" s="253" t="s">
        <v>190</v>
      </c>
    </row>
    <row r="856" spans="2:51" s="13" customFormat="1" ht="12">
      <c r="B856" s="254"/>
      <c r="C856" s="255"/>
      <c r="D856" s="245" t="s">
        <v>199</v>
      </c>
      <c r="E856" s="256" t="s">
        <v>1</v>
      </c>
      <c r="F856" s="257" t="s">
        <v>1218</v>
      </c>
      <c r="G856" s="255"/>
      <c r="H856" s="258">
        <v>5.1</v>
      </c>
      <c r="I856" s="259"/>
      <c r="J856" s="255"/>
      <c r="K856" s="255"/>
      <c r="L856" s="260"/>
      <c r="M856" s="261"/>
      <c r="N856" s="262"/>
      <c r="O856" s="262"/>
      <c r="P856" s="262"/>
      <c r="Q856" s="262"/>
      <c r="R856" s="262"/>
      <c r="S856" s="262"/>
      <c r="T856" s="263"/>
      <c r="AT856" s="264" t="s">
        <v>199</v>
      </c>
      <c r="AU856" s="264" t="s">
        <v>85</v>
      </c>
      <c r="AV856" s="13" t="s">
        <v>85</v>
      </c>
      <c r="AW856" s="13" t="s">
        <v>32</v>
      </c>
      <c r="AX856" s="13" t="s">
        <v>76</v>
      </c>
      <c r="AY856" s="264" t="s">
        <v>190</v>
      </c>
    </row>
    <row r="857" spans="2:65" s="1" customFormat="1" ht="16.5" customHeight="1">
      <c r="B857" s="37"/>
      <c r="C857" s="265" t="s">
        <v>1219</v>
      </c>
      <c r="D857" s="265" t="s">
        <v>430</v>
      </c>
      <c r="E857" s="266" t="s">
        <v>1220</v>
      </c>
      <c r="F857" s="267" t="s">
        <v>1221</v>
      </c>
      <c r="G857" s="268" t="s">
        <v>245</v>
      </c>
      <c r="H857" s="269">
        <v>0.011</v>
      </c>
      <c r="I857" s="270"/>
      <c r="J857" s="271">
        <f>ROUND(I857*H857,2)</f>
        <v>0</v>
      </c>
      <c r="K857" s="267" t="s">
        <v>196</v>
      </c>
      <c r="L857" s="272"/>
      <c r="M857" s="273" t="s">
        <v>1</v>
      </c>
      <c r="N857" s="274" t="s">
        <v>41</v>
      </c>
      <c r="O857" s="85"/>
      <c r="P857" s="239">
        <f>O857*H857</f>
        <v>0</v>
      </c>
      <c r="Q857" s="239">
        <v>1</v>
      </c>
      <c r="R857" s="239">
        <f>Q857*H857</f>
        <v>0.011</v>
      </c>
      <c r="S857" s="239">
        <v>0</v>
      </c>
      <c r="T857" s="240">
        <f>S857*H857</f>
        <v>0</v>
      </c>
      <c r="AR857" s="241" t="s">
        <v>390</v>
      </c>
      <c r="AT857" s="241" t="s">
        <v>430</v>
      </c>
      <c r="AU857" s="241" t="s">
        <v>85</v>
      </c>
      <c r="AY857" s="16" t="s">
        <v>190</v>
      </c>
      <c r="BE857" s="242">
        <f>IF(N857="základní",J857,0)</f>
        <v>0</v>
      </c>
      <c r="BF857" s="242">
        <f>IF(N857="snížená",J857,0)</f>
        <v>0</v>
      </c>
      <c r="BG857" s="242">
        <f>IF(N857="zákl. přenesená",J857,0)</f>
        <v>0</v>
      </c>
      <c r="BH857" s="242">
        <f>IF(N857="sníž. přenesená",J857,0)</f>
        <v>0</v>
      </c>
      <c r="BI857" s="242">
        <f>IF(N857="nulová",J857,0)</f>
        <v>0</v>
      </c>
      <c r="BJ857" s="16" t="s">
        <v>83</v>
      </c>
      <c r="BK857" s="242">
        <f>ROUND(I857*H857,2)</f>
        <v>0</v>
      </c>
      <c r="BL857" s="16" t="s">
        <v>272</v>
      </c>
      <c r="BM857" s="241" t="s">
        <v>1222</v>
      </c>
    </row>
    <row r="858" spans="2:51" s="13" customFormat="1" ht="12">
      <c r="B858" s="254"/>
      <c r="C858" s="255"/>
      <c r="D858" s="245" t="s">
        <v>199</v>
      </c>
      <c r="E858" s="256" t="s">
        <v>1</v>
      </c>
      <c r="F858" s="257" t="s">
        <v>1223</v>
      </c>
      <c r="G858" s="255"/>
      <c r="H858" s="258">
        <v>0.011</v>
      </c>
      <c r="I858" s="259"/>
      <c r="J858" s="255"/>
      <c r="K858" s="255"/>
      <c r="L858" s="260"/>
      <c r="M858" s="261"/>
      <c r="N858" s="262"/>
      <c r="O858" s="262"/>
      <c r="P858" s="262"/>
      <c r="Q858" s="262"/>
      <c r="R858" s="262"/>
      <c r="S858" s="262"/>
      <c r="T858" s="263"/>
      <c r="AT858" s="264" t="s">
        <v>199</v>
      </c>
      <c r="AU858" s="264" t="s">
        <v>85</v>
      </c>
      <c r="AV858" s="13" t="s">
        <v>85</v>
      </c>
      <c r="AW858" s="13" t="s">
        <v>32</v>
      </c>
      <c r="AX858" s="13" t="s">
        <v>76</v>
      </c>
      <c r="AY858" s="264" t="s">
        <v>190</v>
      </c>
    </row>
    <row r="859" spans="2:65" s="1" customFormat="1" ht="24" customHeight="1">
      <c r="B859" s="37"/>
      <c r="C859" s="230" t="s">
        <v>1224</v>
      </c>
      <c r="D859" s="230" t="s">
        <v>192</v>
      </c>
      <c r="E859" s="231" t="s">
        <v>1225</v>
      </c>
      <c r="F859" s="232" t="s">
        <v>1226</v>
      </c>
      <c r="G859" s="233" t="s">
        <v>255</v>
      </c>
      <c r="H859" s="234">
        <v>60.5</v>
      </c>
      <c r="I859" s="235"/>
      <c r="J859" s="236">
        <f>ROUND(I859*H859,2)</f>
        <v>0</v>
      </c>
      <c r="K859" s="232" t="s">
        <v>196</v>
      </c>
      <c r="L859" s="42"/>
      <c r="M859" s="237" t="s">
        <v>1</v>
      </c>
      <c r="N859" s="238" t="s">
        <v>41</v>
      </c>
      <c r="O859" s="85"/>
      <c r="P859" s="239">
        <f>O859*H859</f>
        <v>0</v>
      </c>
      <c r="Q859" s="239">
        <v>0.0004</v>
      </c>
      <c r="R859" s="239">
        <f>Q859*H859</f>
        <v>0.024200000000000003</v>
      </c>
      <c r="S859" s="239">
        <v>0</v>
      </c>
      <c r="T859" s="240">
        <f>S859*H859</f>
        <v>0</v>
      </c>
      <c r="AR859" s="241" t="s">
        <v>272</v>
      </c>
      <c r="AT859" s="241" t="s">
        <v>192</v>
      </c>
      <c r="AU859" s="241" t="s">
        <v>85</v>
      </c>
      <c r="AY859" s="16" t="s">
        <v>190</v>
      </c>
      <c r="BE859" s="242">
        <f>IF(N859="základní",J859,0)</f>
        <v>0</v>
      </c>
      <c r="BF859" s="242">
        <f>IF(N859="snížená",J859,0)</f>
        <v>0</v>
      </c>
      <c r="BG859" s="242">
        <f>IF(N859="zákl. přenesená",J859,0)</f>
        <v>0</v>
      </c>
      <c r="BH859" s="242">
        <f>IF(N859="sníž. přenesená",J859,0)</f>
        <v>0</v>
      </c>
      <c r="BI859" s="242">
        <f>IF(N859="nulová",J859,0)</f>
        <v>0</v>
      </c>
      <c r="BJ859" s="16" t="s">
        <v>83</v>
      </c>
      <c r="BK859" s="242">
        <f>ROUND(I859*H859,2)</f>
        <v>0</v>
      </c>
      <c r="BL859" s="16" t="s">
        <v>272</v>
      </c>
      <c r="BM859" s="241" t="s">
        <v>1227</v>
      </c>
    </row>
    <row r="860" spans="2:51" s="12" customFormat="1" ht="12">
      <c r="B860" s="243"/>
      <c r="C860" s="244"/>
      <c r="D860" s="245" t="s">
        <v>199</v>
      </c>
      <c r="E860" s="246" t="s">
        <v>1</v>
      </c>
      <c r="F860" s="247" t="s">
        <v>1228</v>
      </c>
      <c r="G860" s="244"/>
      <c r="H860" s="246" t="s">
        <v>1</v>
      </c>
      <c r="I860" s="248"/>
      <c r="J860" s="244"/>
      <c r="K860" s="244"/>
      <c r="L860" s="249"/>
      <c r="M860" s="250"/>
      <c r="N860" s="251"/>
      <c r="O860" s="251"/>
      <c r="P860" s="251"/>
      <c r="Q860" s="251"/>
      <c r="R860" s="251"/>
      <c r="S860" s="251"/>
      <c r="T860" s="252"/>
      <c r="AT860" s="253" t="s">
        <v>199</v>
      </c>
      <c r="AU860" s="253" t="s">
        <v>85</v>
      </c>
      <c r="AV860" s="12" t="s">
        <v>83</v>
      </c>
      <c r="AW860" s="12" t="s">
        <v>32</v>
      </c>
      <c r="AX860" s="12" t="s">
        <v>76</v>
      </c>
      <c r="AY860" s="253" t="s">
        <v>190</v>
      </c>
    </row>
    <row r="861" spans="2:51" s="12" customFormat="1" ht="12">
      <c r="B861" s="243"/>
      <c r="C861" s="244"/>
      <c r="D861" s="245" t="s">
        <v>199</v>
      </c>
      <c r="E861" s="246" t="s">
        <v>1</v>
      </c>
      <c r="F861" s="247" t="s">
        <v>270</v>
      </c>
      <c r="G861" s="244"/>
      <c r="H861" s="246" t="s">
        <v>1</v>
      </c>
      <c r="I861" s="248"/>
      <c r="J861" s="244"/>
      <c r="K861" s="244"/>
      <c r="L861" s="249"/>
      <c r="M861" s="250"/>
      <c r="N861" s="251"/>
      <c r="O861" s="251"/>
      <c r="P861" s="251"/>
      <c r="Q861" s="251"/>
      <c r="R861" s="251"/>
      <c r="S861" s="251"/>
      <c r="T861" s="252"/>
      <c r="AT861" s="253" t="s">
        <v>199</v>
      </c>
      <c r="AU861" s="253" t="s">
        <v>85</v>
      </c>
      <c r="AV861" s="12" t="s">
        <v>83</v>
      </c>
      <c r="AW861" s="12" t="s">
        <v>32</v>
      </c>
      <c r="AX861" s="12" t="s">
        <v>76</v>
      </c>
      <c r="AY861" s="253" t="s">
        <v>190</v>
      </c>
    </row>
    <row r="862" spans="2:51" s="13" customFormat="1" ht="12">
      <c r="B862" s="254"/>
      <c r="C862" s="255"/>
      <c r="D862" s="245" t="s">
        <v>199</v>
      </c>
      <c r="E862" s="256" t="s">
        <v>1</v>
      </c>
      <c r="F862" s="257" t="s">
        <v>1229</v>
      </c>
      <c r="G862" s="255"/>
      <c r="H862" s="258">
        <v>47.52</v>
      </c>
      <c r="I862" s="259"/>
      <c r="J862" s="255"/>
      <c r="K862" s="255"/>
      <c r="L862" s="260"/>
      <c r="M862" s="261"/>
      <c r="N862" s="262"/>
      <c r="O862" s="262"/>
      <c r="P862" s="262"/>
      <c r="Q862" s="262"/>
      <c r="R862" s="262"/>
      <c r="S862" s="262"/>
      <c r="T862" s="263"/>
      <c r="AT862" s="264" t="s">
        <v>199</v>
      </c>
      <c r="AU862" s="264" t="s">
        <v>85</v>
      </c>
      <c r="AV862" s="13" t="s">
        <v>85</v>
      </c>
      <c r="AW862" s="13" t="s">
        <v>32</v>
      </c>
      <c r="AX862" s="13" t="s">
        <v>76</v>
      </c>
      <c r="AY862" s="264" t="s">
        <v>190</v>
      </c>
    </row>
    <row r="863" spans="2:51" s="12" customFormat="1" ht="12">
      <c r="B863" s="243"/>
      <c r="C863" s="244"/>
      <c r="D863" s="245" t="s">
        <v>199</v>
      </c>
      <c r="E863" s="246" t="s">
        <v>1</v>
      </c>
      <c r="F863" s="247" t="s">
        <v>1212</v>
      </c>
      <c r="G863" s="244"/>
      <c r="H863" s="246" t="s">
        <v>1</v>
      </c>
      <c r="I863" s="248"/>
      <c r="J863" s="244"/>
      <c r="K863" s="244"/>
      <c r="L863" s="249"/>
      <c r="M863" s="250"/>
      <c r="N863" s="251"/>
      <c r="O863" s="251"/>
      <c r="P863" s="251"/>
      <c r="Q863" s="251"/>
      <c r="R863" s="251"/>
      <c r="S863" s="251"/>
      <c r="T863" s="252"/>
      <c r="AT863" s="253" t="s">
        <v>199</v>
      </c>
      <c r="AU863" s="253" t="s">
        <v>85</v>
      </c>
      <c r="AV863" s="12" t="s">
        <v>83</v>
      </c>
      <c r="AW863" s="12" t="s">
        <v>32</v>
      </c>
      <c r="AX863" s="12" t="s">
        <v>76</v>
      </c>
      <c r="AY863" s="253" t="s">
        <v>190</v>
      </c>
    </row>
    <row r="864" spans="2:51" s="13" customFormat="1" ht="12">
      <c r="B864" s="254"/>
      <c r="C864" s="255"/>
      <c r="D864" s="245" t="s">
        <v>199</v>
      </c>
      <c r="E864" s="256" t="s">
        <v>1</v>
      </c>
      <c r="F864" s="257" t="s">
        <v>1230</v>
      </c>
      <c r="G864" s="255"/>
      <c r="H864" s="258">
        <v>9.78</v>
      </c>
      <c r="I864" s="259"/>
      <c r="J864" s="255"/>
      <c r="K864" s="255"/>
      <c r="L864" s="260"/>
      <c r="M864" s="261"/>
      <c r="N864" s="262"/>
      <c r="O864" s="262"/>
      <c r="P864" s="262"/>
      <c r="Q864" s="262"/>
      <c r="R864" s="262"/>
      <c r="S864" s="262"/>
      <c r="T864" s="263"/>
      <c r="AT864" s="264" t="s">
        <v>199</v>
      </c>
      <c r="AU864" s="264" t="s">
        <v>85</v>
      </c>
      <c r="AV864" s="13" t="s">
        <v>85</v>
      </c>
      <c r="AW864" s="13" t="s">
        <v>32</v>
      </c>
      <c r="AX864" s="13" t="s">
        <v>76</v>
      </c>
      <c r="AY864" s="264" t="s">
        <v>190</v>
      </c>
    </row>
    <row r="865" spans="2:51" s="12" customFormat="1" ht="12">
      <c r="B865" s="243"/>
      <c r="C865" s="244"/>
      <c r="D865" s="245" t="s">
        <v>199</v>
      </c>
      <c r="E865" s="246" t="s">
        <v>1</v>
      </c>
      <c r="F865" s="247" t="s">
        <v>660</v>
      </c>
      <c r="G865" s="244"/>
      <c r="H865" s="246" t="s">
        <v>1</v>
      </c>
      <c r="I865" s="248"/>
      <c r="J865" s="244"/>
      <c r="K865" s="244"/>
      <c r="L865" s="249"/>
      <c r="M865" s="250"/>
      <c r="N865" s="251"/>
      <c r="O865" s="251"/>
      <c r="P865" s="251"/>
      <c r="Q865" s="251"/>
      <c r="R865" s="251"/>
      <c r="S865" s="251"/>
      <c r="T865" s="252"/>
      <c r="AT865" s="253" t="s">
        <v>199</v>
      </c>
      <c r="AU865" s="253" t="s">
        <v>85</v>
      </c>
      <c r="AV865" s="12" t="s">
        <v>83</v>
      </c>
      <c r="AW865" s="12" t="s">
        <v>32</v>
      </c>
      <c r="AX865" s="12" t="s">
        <v>76</v>
      </c>
      <c r="AY865" s="253" t="s">
        <v>190</v>
      </c>
    </row>
    <row r="866" spans="2:51" s="13" customFormat="1" ht="12">
      <c r="B866" s="254"/>
      <c r="C866" s="255"/>
      <c r="D866" s="245" t="s">
        <v>199</v>
      </c>
      <c r="E866" s="256" t="s">
        <v>1</v>
      </c>
      <c r="F866" s="257" t="s">
        <v>1231</v>
      </c>
      <c r="G866" s="255"/>
      <c r="H866" s="258">
        <v>3.2</v>
      </c>
      <c r="I866" s="259"/>
      <c r="J866" s="255"/>
      <c r="K866" s="255"/>
      <c r="L866" s="260"/>
      <c r="M866" s="261"/>
      <c r="N866" s="262"/>
      <c r="O866" s="262"/>
      <c r="P866" s="262"/>
      <c r="Q866" s="262"/>
      <c r="R866" s="262"/>
      <c r="S866" s="262"/>
      <c r="T866" s="263"/>
      <c r="AT866" s="264" t="s">
        <v>199</v>
      </c>
      <c r="AU866" s="264" t="s">
        <v>85</v>
      </c>
      <c r="AV866" s="13" t="s">
        <v>85</v>
      </c>
      <c r="AW866" s="13" t="s">
        <v>32</v>
      </c>
      <c r="AX866" s="13" t="s">
        <v>76</v>
      </c>
      <c r="AY866" s="264" t="s">
        <v>190</v>
      </c>
    </row>
    <row r="867" spans="2:65" s="1" customFormat="1" ht="24" customHeight="1">
      <c r="B867" s="37"/>
      <c r="C867" s="230" t="s">
        <v>1232</v>
      </c>
      <c r="D867" s="230" t="s">
        <v>192</v>
      </c>
      <c r="E867" s="231" t="s">
        <v>1233</v>
      </c>
      <c r="F867" s="232" t="s">
        <v>1234</v>
      </c>
      <c r="G867" s="233" t="s">
        <v>255</v>
      </c>
      <c r="H867" s="234">
        <v>10.2</v>
      </c>
      <c r="I867" s="235"/>
      <c r="J867" s="236">
        <f>ROUND(I867*H867,2)</f>
        <v>0</v>
      </c>
      <c r="K867" s="232" t="s">
        <v>196</v>
      </c>
      <c r="L867" s="42"/>
      <c r="M867" s="237" t="s">
        <v>1</v>
      </c>
      <c r="N867" s="238" t="s">
        <v>41</v>
      </c>
      <c r="O867" s="85"/>
      <c r="P867" s="239">
        <f>O867*H867</f>
        <v>0</v>
      </c>
      <c r="Q867" s="239">
        <v>0.0004</v>
      </c>
      <c r="R867" s="239">
        <f>Q867*H867</f>
        <v>0.00408</v>
      </c>
      <c r="S867" s="239">
        <v>0</v>
      </c>
      <c r="T867" s="240">
        <f>S867*H867</f>
        <v>0</v>
      </c>
      <c r="AR867" s="241" t="s">
        <v>272</v>
      </c>
      <c r="AT867" s="241" t="s">
        <v>192</v>
      </c>
      <c r="AU867" s="241" t="s">
        <v>85</v>
      </c>
      <c r="AY867" s="16" t="s">
        <v>190</v>
      </c>
      <c r="BE867" s="242">
        <f>IF(N867="základní",J867,0)</f>
        <v>0</v>
      </c>
      <c r="BF867" s="242">
        <f>IF(N867="snížená",J867,0)</f>
        <v>0</v>
      </c>
      <c r="BG867" s="242">
        <f>IF(N867="zákl. přenesená",J867,0)</f>
        <v>0</v>
      </c>
      <c r="BH867" s="242">
        <f>IF(N867="sníž. přenesená",J867,0)</f>
        <v>0</v>
      </c>
      <c r="BI867" s="242">
        <f>IF(N867="nulová",J867,0)</f>
        <v>0</v>
      </c>
      <c r="BJ867" s="16" t="s">
        <v>83</v>
      </c>
      <c r="BK867" s="242">
        <f>ROUND(I867*H867,2)</f>
        <v>0</v>
      </c>
      <c r="BL867" s="16" t="s">
        <v>272</v>
      </c>
      <c r="BM867" s="241" t="s">
        <v>1235</v>
      </c>
    </row>
    <row r="868" spans="2:51" s="12" customFormat="1" ht="12">
      <c r="B868" s="243"/>
      <c r="C868" s="244"/>
      <c r="D868" s="245" t="s">
        <v>199</v>
      </c>
      <c r="E868" s="246" t="s">
        <v>1</v>
      </c>
      <c r="F868" s="247" t="s">
        <v>1228</v>
      </c>
      <c r="G868" s="244"/>
      <c r="H868" s="246" t="s">
        <v>1</v>
      </c>
      <c r="I868" s="248"/>
      <c r="J868" s="244"/>
      <c r="K868" s="244"/>
      <c r="L868" s="249"/>
      <c r="M868" s="250"/>
      <c r="N868" s="251"/>
      <c r="O868" s="251"/>
      <c r="P868" s="251"/>
      <c r="Q868" s="251"/>
      <c r="R868" s="251"/>
      <c r="S868" s="251"/>
      <c r="T868" s="252"/>
      <c r="AT868" s="253" t="s">
        <v>199</v>
      </c>
      <c r="AU868" s="253" t="s">
        <v>85</v>
      </c>
      <c r="AV868" s="12" t="s">
        <v>83</v>
      </c>
      <c r="AW868" s="12" t="s">
        <v>32</v>
      </c>
      <c r="AX868" s="12" t="s">
        <v>76</v>
      </c>
      <c r="AY868" s="253" t="s">
        <v>190</v>
      </c>
    </row>
    <row r="869" spans="2:51" s="12" customFormat="1" ht="12">
      <c r="B869" s="243"/>
      <c r="C869" s="244"/>
      <c r="D869" s="245" t="s">
        <v>199</v>
      </c>
      <c r="E869" s="246" t="s">
        <v>1</v>
      </c>
      <c r="F869" s="247" t="s">
        <v>270</v>
      </c>
      <c r="G869" s="244"/>
      <c r="H869" s="246" t="s">
        <v>1</v>
      </c>
      <c r="I869" s="248"/>
      <c r="J869" s="244"/>
      <c r="K869" s="244"/>
      <c r="L869" s="249"/>
      <c r="M869" s="250"/>
      <c r="N869" s="251"/>
      <c r="O869" s="251"/>
      <c r="P869" s="251"/>
      <c r="Q869" s="251"/>
      <c r="R869" s="251"/>
      <c r="S869" s="251"/>
      <c r="T869" s="252"/>
      <c r="AT869" s="253" t="s">
        <v>199</v>
      </c>
      <c r="AU869" s="253" t="s">
        <v>85</v>
      </c>
      <c r="AV869" s="12" t="s">
        <v>83</v>
      </c>
      <c r="AW869" s="12" t="s">
        <v>32</v>
      </c>
      <c r="AX869" s="12" t="s">
        <v>76</v>
      </c>
      <c r="AY869" s="253" t="s">
        <v>190</v>
      </c>
    </row>
    <row r="870" spans="2:51" s="13" customFormat="1" ht="12">
      <c r="B870" s="254"/>
      <c r="C870" s="255"/>
      <c r="D870" s="245" t="s">
        <v>199</v>
      </c>
      <c r="E870" s="256" t="s">
        <v>1</v>
      </c>
      <c r="F870" s="257" t="s">
        <v>1236</v>
      </c>
      <c r="G870" s="255"/>
      <c r="H870" s="258">
        <v>10.2</v>
      </c>
      <c r="I870" s="259"/>
      <c r="J870" s="255"/>
      <c r="K870" s="255"/>
      <c r="L870" s="260"/>
      <c r="M870" s="261"/>
      <c r="N870" s="262"/>
      <c r="O870" s="262"/>
      <c r="P870" s="262"/>
      <c r="Q870" s="262"/>
      <c r="R870" s="262"/>
      <c r="S870" s="262"/>
      <c r="T870" s="263"/>
      <c r="AT870" s="264" t="s">
        <v>199</v>
      </c>
      <c r="AU870" s="264" t="s">
        <v>85</v>
      </c>
      <c r="AV870" s="13" t="s">
        <v>85</v>
      </c>
      <c r="AW870" s="13" t="s">
        <v>32</v>
      </c>
      <c r="AX870" s="13" t="s">
        <v>76</v>
      </c>
      <c r="AY870" s="264" t="s">
        <v>190</v>
      </c>
    </row>
    <row r="871" spans="2:65" s="1" customFormat="1" ht="36" customHeight="1">
      <c r="B871" s="37"/>
      <c r="C871" s="265" t="s">
        <v>1237</v>
      </c>
      <c r="D871" s="265" t="s">
        <v>430</v>
      </c>
      <c r="E871" s="266" t="s">
        <v>1238</v>
      </c>
      <c r="F871" s="267" t="s">
        <v>1239</v>
      </c>
      <c r="G871" s="268" t="s">
        <v>255</v>
      </c>
      <c r="H871" s="269">
        <v>40.908</v>
      </c>
      <c r="I871" s="270"/>
      <c r="J871" s="271">
        <f>ROUND(I871*H871,2)</f>
        <v>0</v>
      </c>
      <c r="K871" s="267" t="s">
        <v>445</v>
      </c>
      <c r="L871" s="272"/>
      <c r="M871" s="273" t="s">
        <v>1</v>
      </c>
      <c r="N871" s="274" t="s">
        <v>41</v>
      </c>
      <c r="O871" s="85"/>
      <c r="P871" s="239">
        <f>O871*H871</f>
        <v>0</v>
      </c>
      <c r="Q871" s="239">
        <v>0</v>
      </c>
      <c r="R871" s="239">
        <f>Q871*H871</f>
        <v>0</v>
      </c>
      <c r="S871" s="239">
        <v>0</v>
      </c>
      <c r="T871" s="240">
        <f>S871*H871</f>
        <v>0</v>
      </c>
      <c r="AR871" s="241" t="s">
        <v>390</v>
      </c>
      <c r="AT871" s="241" t="s">
        <v>430</v>
      </c>
      <c r="AU871" s="241" t="s">
        <v>85</v>
      </c>
      <c r="AY871" s="16" t="s">
        <v>190</v>
      </c>
      <c r="BE871" s="242">
        <f>IF(N871="základní",J871,0)</f>
        <v>0</v>
      </c>
      <c r="BF871" s="242">
        <f>IF(N871="snížená",J871,0)</f>
        <v>0</v>
      </c>
      <c r="BG871" s="242">
        <f>IF(N871="zákl. přenesená",J871,0)</f>
        <v>0</v>
      </c>
      <c r="BH871" s="242">
        <f>IF(N871="sníž. přenesená",J871,0)</f>
        <v>0</v>
      </c>
      <c r="BI871" s="242">
        <f>IF(N871="nulová",J871,0)</f>
        <v>0</v>
      </c>
      <c r="BJ871" s="16" t="s">
        <v>83</v>
      </c>
      <c r="BK871" s="242">
        <f>ROUND(I871*H871,2)</f>
        <v>0</v>
      </c>
      <c r="BL871" s="16" t="s">
        <v>272</v>
      </c>
      <c r="BM871" s="241" t="s">
        <v>1240</v>
      </c>
    </row>
    <row r="872" spans="2:51" s="13" customFormat="1" ht="12">
      <c r="B872" s="254"/>
      <c r="C872" s="255"/>
      <c r="D872" s="245" t="s">
        <v>199</v>
      </c>
      <c r="E872" s="256" t="s">
        <v>1</v>
      </c>
      <c r="F872" s="257" t="s">
        <v>1241</v>
      </c>
      <c r="G872" s="255"/>
      <c r="H872" s="258">
        <v>40.908</v>
      </c>
      <c r="I872" s="259"/>
      <c r="J872" s="255"/>
      <c r="K872" s="255"/>
      <c r="L872" s="260"/>
      <c r="M872" s="261"/>
      <c r="N872" s="262"/>
      <c r="O872" s="262"/>
      <c r="P872" s="262"/>
      <c r="Q872" s="262"/>
      <c r="R872" s="262"/>
      <c r="S872" s="262"/>
      <c r="T872" s="263"/>
      <c r="AT872" s="264" t="s">
        <v>199</v>
      </c>
      <c r="AU872" s="264" t="s">
        <v>85</v>
      </c>
      <c r="AV872" s="13" t="s">
        <v>85</v>
      </c>
      <c r="AW872" s="13" t="s">
        <v>32</v>
      </c>
      <c r="AX872" s="13" t="s">
        <v>76</v>
      </c>
      <c r="AY872" s="264" t="s">
        <v>190</v>
      </c>
    </row>
    <row r="873" spans="2:65" s="1" customFormat="1" ht="36" customHeight="1">
      <c r="B873" s="37"/>
      <c r="C873" s="265" t="s">
        <v>1242</v>
      </c>
      <c r="D873" s="265" t="s">
        <v>430</v>
      </c>
      <c r="E873" s="266" t="s">
        <v>1243</v>
      </c>
      <c r="F873" s="267" t="s">
        <v>1244</v>
      </c>
      <c r="G873" s="268" t="s">
        <v>255</v>
      </c>
      <c r="H873" s="269">
        <v>40.908</v>
      </c>
      <c r="I873" s="270"/>
      <c r="J873" s="271">
        <f>ROUND(I873*H873,2)</f>
        <v>0</v>
      </c>
      <c r="K873" s="267" t="s">
        <v>445</v>
      </c>
      <c r="L873" s="272"/>
      <c r="M873" s="273" t="s">
        <v>1</v>
      </c>
      <c r="N873" s="274" t="s">
        <v>41</v>
      </c>
      <c r="O873" s="85"/>
      <c r="P873" s="239">
        <f>O873*H873</f>
        <v>0</v>
      </c>
      <c r="Q873" s="239">
        <v>0</v>
      </c>
      <c r="R873" s="239">
        <f>Q873*H873</f>
        <v>0</v>
      </c>
      <c r="S873" s="239">
        <v>0</v>
      </c>
      <c r="T873" s="240">
        <f>S873*H873</f>
        <v>0</v>
      </c>
      <c r="AR873" s="241" t="s">
        <v>390</v>
      </c>
      <c r="AT873" s="241" t="s">
        <v>430</v>
      </c>
      <c r="AU873" s="241" t="s">
        <v>85</v>
      </c>
      <c r="AY873" s="16" t="s">
        <v>190</v>
      </c>
      <c r="BE873" s="242">
        <f>IF(N873="základní",J873,0)</f>
        <v>0</v>
      </c>
      <c r="BF873" s="242">
        <f>IF(N873="snížená",J873,0)</f>
        <v>0</v>
      </c>
      <c r="BG873" s="242">
        <f>IF(N873="zákl. přenesená",J873,0)</f>
        <v>0</v>
      </c>
      <c r="BH873" s="242">
        <f>IF(N873="sníž. přenesená",J873,0)</f>
        <v>0</v>
      </c>
      <c r="BI873" s="242">
        <f>IF(N873="nulová",J873,0)</f>
        <v>0</v>
      </c>
      <c r="BJ873" s="16" t="s">
        <v>83</v>
      </c>
      <c r="BK873" s="242">
        <f>ROUND(I873*H873,2)</f>
        <v>0</v>
      </c>
      <c r="BL873" s="16" t="s">
        <v>272</v>
      </c>
      <c r="BM873" s="241" t="s">
        <v>1245</v>
      </c>
    </row>
    <row r="874" spans="2:51" s="13" customFormat="1" ht="12">
      <c r="B874" s="254"/>
      <c r="C874" s="255"/>
      <c r="D874" s="245" t="s">
        <v>199</v>
      </c>
      <c r="E874" s="256" t="s">
        <v>1</v>
      </c>
      <c r="F874" s="257" t="s">
        <v>1241</v>
      </c>
      <c r="G874" s="255"/>
      <c r="H874" s="258">
        <v>40.908</v>
      </c>
      <c r="I874" s="259"/>
      <c r="J874" s="255"/>
      <c r="K874" s="255"/>
      <c r="L874" s="260"/>
      <c r="M874" s="261"/>
      <c r="N874" s="262"/>
      <c r="O874" s="262"/>
      <c r="P874" s="262"/>
      <c r="Q874" s="262"/>
      <c r="R874" s="262"/>
      <c r="S874" s="262"/>
      <c r="T874" s="263"/>
      <c r="AT874" s="264" t="s">
        <v>199</v>
      </c>
      <c r="AU874" s="264" t="s">
        <v>85</v>
      </c>
      <c r="AV874" s="13" t="s">
        <v>85</v>
      </c>
      <c r="AW874" s="13" t="s">
        <v>32</v>
      </c>
      <c r="AX874" s="13" t="s">
        <v>76</v>
      </c>
      <c r="AY874" s="264" t="s">
        <v>190</v>
      </c>
    </row>
    <row r="875" spans="2:63" s="11" customFormat="1" ht="22.8" customHeight="1">
      <c r="B875" s="214"/>
      <c r="C875" s="215"/>
      <c r="D875" s="216" t="s">
        <v>75</v>
      </c>
      <c r="E875" s="228" t="s">
        <v>1246</v>
      </c>
      <c r="F875" s="228" t="s">
        <v>1247</v>
      </c>
      <c r="G875" s="215"/>
      <c r="H875" s="215"/>
      <c r="I875" s="218"/>
      <c r="J875" s="229">
        <f>BK875</f>
        <v>0</v>
      </c>
      <c r="K875" s="215"/>
      <c r="L875" s="220"/>
      <c r="M875" s="221"/>
      <c r="N875" s="222"/>
      <c r="O875" s="222"/>
      <c r="P875" s="223">
        <f>SUM(P876:P922)</f>
        <v>0</v>
      </c>
      <c r="Q875" s="222"/>
      <c r="R875" s="223">
        <f>SUM(R876:R922)</f>
        <v>5.842009200000001</v>
      </c>
      <c r="S875" s="222"/>
      <c r="T875" s="224">
        <f>SUM(T876:T922)</f>
        <v>0</v>
      </c>
      <c r="AR875" s="225" t="s">
        <v>85</v>
      </c>
      <c r="AT875" s="226" t="s">
        <v>75</v>
      </c>
      <c r="AU875" s="226" t="s">
        <v>83</v>
      </c>
      <c r="AY875" s="225" t="s">
        <v>190</v>
      </c>
      <c r="BK875" s="227">
        <f>SUM(BK876:BK922)</f>
        <v>0</v>
      </c>
    </row>
    <row r="876" spans="2:65" s="1" customFormat="1" ht="24" customHeight="1">
      <c r="B876" s="37"/>
      <c r="C876" s="230" t="s">
        <v>1248</v>
      </c>
      <c r="D876" s="230" t="s">
        <v>192</v>
      </c>
      <c r="E876" s="231" t="s">
        <v>1249</v>
      </c>
      <c r="F876" s="232" t="s">
        <v>1250</v>
      </c>
      <c r="G876" s="233" t="s">
        <v>255</v>
      </c>
      <c r="H876" s="234">
        <v>312.09</v>
      </c>
      <c r="I876" s="235"/>
      <c r="J876" s="236">
        <f>ROUND(I876*H876,2)</f>
        <v>0</v>
      </c>
      <c r="K876" s="232" t="s">
        <v>196</v>
      </c>
      <c r="L876" s="42"/>
      <c r="M876" s="237" t="s">
        <v>1</v>
      </c>
      <c r="N876" s="238" t="s">
        <v>41</v>
      </c>
      <c r="O876" s="85"/>
      <c r="P876" s="239">
        <f>O876*H876</f>
        <v>0</v>
      </c>
      <c r="Q876" s="239">
        <v>0</v>
      </c>
      <c r="R876" s="239">
        <f>Q876*H876</f>
        <v>0</v>
      </c>
      <c r="S876" s="239">
        <v>0</v>
      </c>
      <c r="T876" s="240">
        <f>S876*H876</f>
        <v>0</v>
      </c>
      <c r="AR876" s="241" t="s">
        <v>272</v>
      </c>
      <c r="AT876" s="241" t="s">
        <v>192</v>
      </c>
      <c r="AU876" s="241" t="s">
        <v>85</v>
      </c>
      <c r="AY876" s="16" t="s">
        <v>190</v>
      </c>
      <c r="BE876" s="242">
        <f>IF(N876="základní",J876,0)</f>
        <v>0</v>
      </c>
      <c r="BF876" s="242">
        <f>IF(N876="snížená",J876,0)</f>
        <v>0</v>
      </c>
      <c r="BG876" s="242">
        <f>IF(N876="zákl. přenesená",J876,0)</f>
        <v>0</v>
      </c>
      <c r="BH876" s="242">
        <f>IF(N876="sníž. přenesená",J876,0)</f>
        <v>0</v>
      </c>
      <c r="BI876" s="242">
        <f>IF(N876="nulová",J876,0)</f>
        <v>0</v>
      </c>
      <c r="BJ876" s="16" t="s">
        <v>83</v>
      </c>
      <c r="BK876" s="242">
        <f>ROUND(I876*H876,2)</f>
        <v>0</v>
      </c>
      <c r="BL876" s="16" t="s">
        <v>272</v>
      </c>
      <c r="BM876" s="241" t="s">
        <v>1251</v>
      </c>
    </row>
    <row r="877" spans="2:51" s="13" customFormat="1" ht="12">
      <c r="B877" s="254"/>
      <c r="C877" s="255"/>
      <c r="D877" s="245" t="s">
        <v>199</v>
      </c>
      <c r="E877" s="256" t="s">
        <v>1</v>
      </c>
      <c r="F877" s="257" t="s">
        <v>1252</v>
      </c>
      <c r="G877" s="255"/>
      <c r="H877" s="258">
        <v>195.415</v>
      </c>
      <c r="I877" s="259"/>
      <c r="J877" s="255"/>
      <c r="K877" s="255"/>
      <c r="L877" s="260"/>
      <c r="M877" s="261"/>
      <c r="N877" s="262"/>
      <c r="O877" s="262"/>
      <c r="P877" s="262"/>
      <c r="Q877" s="262"/>
      <c r="R877" s="262"/>
      <c r="S877" s="262"/>
      <c r="T877" s="263"/>
      <c r="AT877" s="264" t="s">
        <v>199</v>
      </c>
      <c r="AU877" s="264" t="s">
        <v>85</v>
      </c>
      <c r="AV877" s="13" t="s">
        <v>85</v>
      </c>
      <c r="AW877" s="13" t="s">
        <v>32</v>
      </c>
      <c r="AX877" s="13" t="s">
        <v>76</v>
      </c>
      <c r="AY877" s="264" t="s">
        <v>190</v>
      </c>
    </row>
    <row r="878" spans="2:51" s="13" customFormat="1" ht="12">
      <c r="B878" s="254"/>
      <c r="C878" s="255"/>
      <c r="D878" s="245" t="s">
        <v>199</v>
      </c>
      <c r="E878" s="256" t="s">
        <v>1</v>
      </c>
      <c r="F878" s="257" t="s">
        <v>1253</v>
      </c>
      <c r="G878" s="255"/>
      <c r="H878" s="258">
        <v>116.675</v>
      </c>
      <c r="I878" s="259"/>
      <c r="J878" s="255"/>
      <c r="K878" s="255"/>
      <c r="L878" s="260"/>
      <c r="M878" s="261"/>
      <c r="N878" s="262"/>
      <c r="O878" s="262"/>
      <c r="P878" s="262"/>
      <c r="Q878" s="262"/>
      <c r="R878" s="262"/>
      <c r="S878" s="262"/>
      <c r="T878" s="263"/>
      <c r="AT878" s="264" t="s">
        <v>199</v>
      </c>
      <c r="AU878" s="264" t="s">
        <v>85</v>
      </c>
      <c r="AV878" s="13" t="s">
        <v>85</v>
      </c>
      <c r="AW878" s="13" t="s">
        <v>32</v>
      </c>
      <c r="AX878" s="13" t="s">
        <v>76</v>
      </c>
      <c r="AY878" s="264" t="s">
        <v>190</v>
      </c>
    </row>
    <row r="879" spans="2:65" s="1" customFormat="1" ht="24" customHeight="1">
      <c r="B879" s="37"/>
      <c r="C879" s="230" t="s">
        <v>1254</v>
      </c>
      <c r="D879" s="230" t="s">
        <v>192</v>
      </c>
      <c r="E879" s="231" t="s">
        <v>1255</v>
      </c>
      <c r="F879" s="232" t="s">
        <v>1256</v>
      </c>
      <c r="G879" s="233" t="s">
        <v>255</v>
      </c>
      <c r="H879" s="234">
        <v>25.625</v>
      </c>
      <c r="I879" s="235"/>
      <c r="J879" s="236">
        <f>ROUND(I879*H879,2)</f>
        <v>0</v>
      </c>
      <c r="K879" s="232" t="s">
        <v>196</v>
      </c>
      <c r="L879" s="42"/>
      <c r="M879" s="237" t="s">
        <v>1</v>
      </c>
      <c r="N879" s="238" t="s">
        <v>41</v>
      </c>
      <c r="O879" s="85"/>
      <c r="P879" s="239">
        <f>O879*H879</f>
        <v>0</v>
      </c>
      <c r="Q879" s="239">
        <v>0</v>
      </c>
      <c r="R879" s="239">
        <f>Q879*H879</f>
        <v>0</v>
      </c>
      <c r="S879" s="239">
        <v>0</v>
      </c>
      <c r="T879" s="240">
        <f>S879*H879</f>
        <v>0</v>
      </c>
      <c r="AR879" s="241" t="s">
        <v>272</v>
      </c>
      <c r="AT879" s="241" t="s">
        <v>192</v>
      </c>
      <c r="AU879" s="241" t="s">
        <v>85</v>
      </c>
      <c r="AY879" s="16" t="s">
        <v>190</v>
      </c>
      <c r="BE879" s="242">
        <f>IF(N879="základní",J879,0)</f>
        <v>0</v>
      </c>
      <c r="BF879" s="242">
        <f>IF(N879="snížená",J879,0)</f>
        <v>0</v>
      </c>
      <c r="BG879" s="242">
        <f>IF(N879="zákl. přenesená",J879,0)</f>
        <v>0</v>
      </c>
      <c r="BH879" s="242">
        <f>IF(N879="sníž. přenesená",J879,0)</f>
        <v>0</v>
      </c>
      <c r="BI879" s="242">
        <f>IF(N879="nulová",J879,0)</f>
        <v>0</v>
      </c>
      <c r="BJ879" s="16" t="s">
        <v>83</v>
      </c>
      <c r="BK879" s="242">
        <f>ROUND(I879*H879,2)</f>
        <v>0</v>
      </c>
      <c r="BL879" s="16" t="s">
        <v>272</v>
      </c>
      <c r="BM879" s="241" t="s">
        <v>1257</v>
      </c>
    </row>
    <row r="880" spans="2:51" s="13" customFormat="1" ht="12">
      <c r="B880" s="254"/>
      <c r="C880" s="255"/>
      <c r="D880" s="245" t="s">
        <v>199</v>
      </c>
      <c r="E880" s="256" t="s">
        <v>1</v>
      </c>
      <c r="F880" s="257" t="s">
        <v>1258</v>
      </c>
      <c r="G880" s="255"/>
      <c r="H880" s="258">
        <v>25.625</v>
      </c>
      <c r="I880" s="259"/>
      <c r="J880" s="255"/>
      <c r="K880" s="255"/>
      <c r="L880" s="260"/>
      <c r="M880" s="261"/>
      <c r="N880" s="262"/>
      <c r="O880" s="262"/>
      <c r="P880" s="262"/>
      <c r="Q880" s="262"/>
      <c r="R880" s="262"/>
      <c r="S880" s="262"/>
      <c r="T880" s="263"/>
      <c r="AT880" s="264" t="s">
        <v>199</v>
      </c>
      <c r="AU880" s="264" t="s">
        <v>85</v>
      </c>
      <c r="AV880" s="13" t="s">
        <v>85</v>
      </c>
      <c r="AW880" s="13" t="s">
        <v>32</v>
      </c>
      <c r="AX880" s="13" t="s">
        <v>76</v>
      </c>
      <c r="AY880" s="264" t="s">
        <v>190</v>
      </c>
    </row>
    <row r="881" spans="2:65" s="1" customFormat="1" ht="16.5" customHeight="1">
      <c r="B881" s="37"/>
      <c r="C881" s="265" t="s">
        <v>1259</v>
      </c>
      <c r="D881" s="265" t="s">
        <v>430</v>
      </c>
      <c r="E881" s="266" t="s">
        <v>1220</v>
      </c>
      <c r="F881" s="267" t="s">
        <v>1221</v>
      </c>
      <c r="G881" s="268" t="s">
        <v>245</v>
      </c>
      <c r="H881" s="269">
        <v>0.103</v>
      </c>
      <c r="I881" s="270"/>
      <c r="J881" s="271">
        <f>ROUND(I881*H881,2)</f>
        <v>0</v>
      </c>
      <c r="K881" s="267" t="s">
        <v>196</v>
      </c>
      <c r="L881" s="272"/>
      <c r="M881" s="273" t="s">
        <v>1</v>
      </c>
      <c r="N881" s="274" t="s">
        <v>41</v>
      </c>
      <c r="O881" s="85"/>
      <c r="P881" s="239">
        <f>O881*H881</f>
        <v>0</v>
      </c>
      <c r="Q881" s="239">
        <v>1</v>
      </c>
      <c r="R881" s="239">
        <f>Q881*H881</f>
        <v>0.103</v>
      </c>
      <c r="S881" s="239">
        <v>0</v>
      </c>
      <c r="T881" s="240">
        <f>S881*H881</f>
        <v>0</v>
      </c>
      <c r="AR881" s="241" t="s">
        <v>390</v>
      </c>
      <c r="AT881" s="241" t="s">
        <v>430</v>
      </c>
      <c r="AU881" s="241" t="s">
        <v>85</v>
      </c>
      <c r="AY881" s="16" t="s">
        <v>190</v>
      </c>
      <c r="BE881" s="242">
        <f>IF(N881="základní",J881,0)</f>
        <v>0</v>
      </c>
      <c r="BF881" s="242">
        <f>IF(N881="snížená",J881,0)</f>
        <v>0</v>
      </c>
      <c r="BG881" s="242">
        <f>IF(N881="zákl. přenesená",J881,0)</f>
        <v>0</v>
      </c>
      <c r="BH881" s="242">
        <f>IF(N881="sníž. přenesená",J881,0)</f>
        <v>0</v>
      </c>
      <c r="BI881" s="242">
        <f>IF(N881="nulová",J881,0)</f>
        <v>0</v>
      </c>
      <c r="BJ881" s="16" t="s">
        <v>83</v>
      </c>
      <c r="BK881" s="242">
        <f>ROUND(I881*H881,2)</f>
        <v>0</v>
      </c>
      <c r="BL881" s="16" t="s">
        <v>272</v>
      </c>
      <c r="BM881" s="241" t="s">
        <v>1260</v>
      </c>
    </row>
    <row r="882" spans="2:51" s="13" customFormat="1" ht="12">
      <c r="B882" s="254"/>
      <c r="C882" s="255"/>
      <c r="D882" s="245" t="s">
        <v>199</v>
      </c>
      <c r="E882" s="256" t="s">
        <v>1</v>
      </c>
      <c r="F882" s="257" t="s">
        <v>1261</v>
      </c>
      <c r="G882" s="255"/>
      <c r="H882" s="258">
        <v>0.103</v>
      </c>
      <c r="I882" s="259"/>
      <c r="J882" s="255"/>
      <c r="K882" s="255"/>
      <c r="L882" s="260"/>
      <c r="M882" s="261"/>
      <c r="N882" s="262"/>
      <c r="O882" s="262"/>
      <c r="P882" s="262"/>
      <c r="Q882" s="262"/>
      <c r="R882" s="262"/>
      <c r="S882" s="262"/>
      <c r="T882" s="263"/>
      <c r="AT882" s="264" t="s">
        <v>199</v>
      </c>
      <c r="AU882" s="264" t="s">
        <v>85</v>
      </c>
      <c r="AV882" s="13" t="s">
        <v>85</v>
      </c>
      <c r="AW882" s="13" t="s">
        <v>32</v>
      </c>
      <c r="AX882" s="13" t="s">
        <v>83</v>
      </c>
      <c r="AY882" s="264" t="s">
        <v>190</v>
      </c>
    </row>
    <row r="883" spans="2:65" s="1" customFormat="1" ht="24" customHeight="1">
      <c r="B883" s="37"/>
      <c r="C883" s="230" t="s">
        <v>1262</v>
      </c>
      <c r="D883" s="230" t="s">
        <v>192</v>
      </c>
      <c r="E883" s="231" t="s">
        <v>1263</v>
      </c>
      <c r="F883" s="232" t="s">
        <v>1264</v>
      </c>
      <c r="G883" s="233" t="s">
        <v>255</v>
      </c>
      <c r="H883" s="234">
        <v>327.255</v>
      </c>
      <c r="I883" s="235"/>
      <c r="J883" s="236">
        <f>ROUND(I883*H883,2)</f>
        <v>0</v>
      </c>
      <c r="K883" s="232" t="s">
        <v>196</v>
      </c>
      <c r="L883" s="42"/>
      <c r="M883" s="237" t="s">
        <v>1</v>
      </c>
      <c r="N883" s="238" t="s">
        <v>41</v>
      </c>
      <c r="O883" s="85"/>
      <c r="P883" s="239">
        <f>O883*H883</f>
        <v>0</v>
      </c>
      <c r="Q883" s="239">
        <v>0</v>
      </c>
      <c r="R883" s="239">
        <f>Q883*H883</f>
        <v>0</v>
      </c>
      <c r="S883" s="239">
        <v>0</v>
      </c>
      <c r="T883" s="240">
        <f>S883*H883</f>
        <v>0</v>
      </c>
      <c r="AR883" s="241" t="s">
        <v>272</v>
      </c>
      <c r="AT883" s="241" t="s">
        <v>192</v>
      </c>
      <c r="AU883" s="241" t="s">
        <v>85</v>
      </c>
      <c r="AY883" s="16" t="s">
        <v>190</v>
      </c>
      <c r="BE883" s="242">
        <f>IF(N883="základní",J883,0)</f>
        <v>0</v>
      </c>
      <c r="BF883" s="242">
        <f>IF(N883="snížená",J883,0)</f>
        <v>0</v>
      </c>
      <c r="BG883" s="242">
        <f>IF(N883="zákl. přenesená",J883,0)</f>
        <v>0</v>
      </c>
      <c r="BH883" s="242">
        <f>IF(N883="sníž. přenesená",J883,0)</f>
        <v>0</v>
      </c>
      <c r="BI883" s="242">
        <f>IF(N883="nulová",J883,0)</f>
        <v>0</v>
      </c>
      <c r="BJ883" s="16" t="s">
        <v>83</v>
      </c>
      <c r="BK883" s="242">
        <f>ROUND(I883*H883,2)</f>
        <v>0</v>
      </c>
      <c r="BL883" s="16" t="s">
        <v>272</v>
      </c>
      <c r="BM883" s="241" t="s">
        <v>1265</v>
      </c>
    </row>
    <row r="884" spans="2:51" s="12" customFormat="1" ht="12">
      <c r="B884" s="243"/>
      <c r="C884" s="244"/>
      <c r="D884" s="245" t="s">
        <v>199</v>
      </c>
      <c r="E884" s="246" t="s">
        <v>1</v>
      </c>
      <c r="F884" s="247" t="s">
        <v>1266</v>
      </c>
      <c r="G884" s="244"/>
      <c r="H884" s="246" t="s">
        <v>1</v>
      </c>
      <c r="I884" s="248"/>
      <c r="J884" s="244"/>
      <c r="K884" s="244"/>
      <c r="L884" s="249"/>
      <c r="M884" s="250"/>
      <c r="N884" s="251"/>
      <c r="O884" s="251"/>
      <c r="P884" s="251"/>
      <c r="Q884" s="251"/>
      <c r="R884" s="251"/>
      <c r="S884" s="251"/>
      <c r="T884" s="252"/>
      <c r="AT884" s="253" t="s">
        <v>199</v>
      </c>
      <c r="AU884" s="253" t="s">
        <v>85</v>
      </c>
      <c r="AV884" s="12" t="s">
        <v>83</v>
      </c>
      <c r="AW884" s="12" t="s">
        <v>32</v>
      </c>
      <c r="AX884" s="12" t="s">
        <v>76</v>
      </c>
      <c r="AY884" s="253" t="s">
        <v>190</v>
      </c>
    </row>
    <row r="885" spans="2:51" s="13" customFormat="1" ht="12">
      <c r="B885" s="254"/>
      <c r="C885" s="255"/>
      <c r="D885" s="245" t="s">
        <v>199</v>
      </c>
      <c r="E885" s="256" t="s">
        <v>1</v>
      </c>
      <c r="F885" s="257" t="s">
        <v>1252</v>
      </c>
      <c r="G885" s="255"/>
      <c r="H885" s="258">
        <v>195.415</v>
      </c>
      <c r="I885" s="259"/>
      <c r="J885" s="255"/>
      <c r="K885" s="255"/>
      <c r="L885" s="260"/>
      <c r="M885" s="261"/>
      <c r="N885" s="262"/>
      <c r="O885" s="262"/>
      <c r="P885" s="262"/>
      <c r="Q885" s="262"/>
      <c r="R885" s="262"/>
      <c r="S885" s="262"/>
      <c r="T885" s="263"/>
      <c r="AT885" s="264" t="s">
        <v>199</v>
      </c>
      <c r="AU885" s="264" t="s">
        <v>85</v>
      </c>
      <c r="AV885" s="13" t="s">
        <v>85</v>
      </c>
      <c r="AW885" s="13" t="s">
        <v>32</v>
      </c>
      <c r="AX885" s="13" t="s">
        <v>76</v>
      </c>
      <c r="AY885" s="264" t="s">
        <v>190</v>
      </c>
    </row>
    <row r="886" spans="2:51" s="13" customFormat="1" ht="12">
      <c r="B886" s="254"/>
      <c r="C886" s="255"/>
      <c r="D886" s="245" t="s">
        <v>199</v>
      </c>
      <c r="E886" s="256" t="s">
        <v>1</v>
      </c>
      <c r="F886" s="257" t="s">
        <v>1253</v>
      </c>
      <c r="G886" s="255"/>
      <c r="H886" s="258">
        <v>116.675</v>
      </c>
      <c r="I886" s="259"/>
      <c r="J886" s="255"/>
      <c r="K886" s="255"/>
      <c r="L886" s="260"/>
      <c r="M886" s="261"/>
      <c r="N886" s="262"/>
      <c r="O886" s="262"/>
      <c r="P886" s="262"/>
      <c r="Q886" s="262"/>
      <c r="R886" s="262"/>
      <c r="S886" s="262"/>
      <c r="T886" s="263"/>
      <c r="AT886" s="264" t="s">
        <v>199</v>
      </c>
      <c r="AU886" s="264" t="s">
        <v>85</v>
      </c>
      <c r="AV886" s="13" t="s">
        <v>85</v>
      </c>
      <c r="AW886" s="13" t="s">
        <v>32</v>
      </c>
      <c r="AX886" s="13" t="s">
        <v>76</v>
      </c>
      <c r="AY886" s="264" t="s">
        <v>190</v>
      </c>
    </row>
    <row r="887" spans="2:51" s="13" customFormat="1" ht="12">
      <c r="B887" s="254"/>
      <c r="C887" s="255"/>
      <c r="D887" s="245" t="s">
        <v>199</v>
      </c>
      <c r="E887" s="256" t="s">
        <v>1</v>
      </c>
      <c r="F887" s="257" t="s">
        <v>1267</v>
      </c>
      <c r="G887" s="255"/>
      <c r="H887" s="258">
        <v>15.165</v>
      </c>
      <c r="I887" s="259"/>
      <c r="J887" s="255"/>
      <c r="K887" s="255"/>
      <c r="L887" s="260"/>
      <c r="M887" s="261"/>
      <c r="N887" s="262"/>
      <c r="O887" s="262"/>
      <c r="P887" s="262"/>
      <c r="Q887" s="262"/>
      <c r="R887" s="262"/>
      <c r="S887" s="262"/>
      <c r="T887" s="263"/>
      <c r="AT887" s="264" t="s">
        <v>199</v>
      </c>
      <c r="AU887" s="264" t="s">
        <v>85</v>
      </c>
      <c r="AV887" s="13" t="s">
        <v>85</v>
      </c>
      <c r="AW887" s="13" t="s">
        <v>32</v>
      </c>
      <c r="AX887" s="13" t="s">
        <v>76</v>
      </c>
      <c r="AY887" s="264" t="s">
        <v>190</v>
      </c>
    </row>
    <row r="888" spans="2:65" s="1" customFormat="1" ht="24" customHeight="1">
      <c r="B888" s="37"/>
      <c r="C888" s="230" t="s">
        <v>1268</v>
      </c>
      <c r="D888" s="230" t="s">
        <v>192</v>
      </c>
      <c r="E888" s="231" t="s">
        <v>1269</v>
      </c>
      <c r="F888" s="232" t="s">
        <v>1270</v>
      </c>
      <c r="G888" s="233" t="s">
        <v>255</v>
      </c>
      <c r="H888" s="234">
        <v>25.625</v>
      </c>
      <c r="I888" s="235"/>
      <c r="J888" s="236">
        <f>ROUND(I888*H888,2)</f>
        <v>0</v>
      </c>
      <c r="K888" s="232" t="s">
        <v>196</v>
      </c>
      <c r="L888" s="42"/>
      <c r="M888" s="237" t="s">
        <v>1</v>
      </c>
      <c r="N888" s="238" t="s">
        <v>41</v>
      </c>
      <c r="O888" s="85"/>
      <c r="P888" s="239">
        <f>O888*H888</f>
        <v>0</v>
      </c>
      <c r="Q888" s="239">
        <v>0</v>
      </c>
      <c r="R888" s="239">
        <f>Q888*H888</f>
        <v>0</v>
      </c>
      <c r="S888" s="239">
        <v>0</v>
      </c>
      <c r="T888" s="240">
        <f>S888*H888</f>
        <v>0</v>
      </c>
      <c r="AR888" s="241" t="s">
        <v>272</v>
      </c>
      <c r="AT888" s="241" t="s">
        <v>192</v>
      </c>
      <c r="AU888" s="241" t="s">
        <v>85</v>
      </c>
      <c r="AY888" s="16" t="s">
        <v>190</v>
      </c>
      <c r="BE888" s="242">
        <f>IF(N888="základní",J888,0)</f>
        <v>0</v>
      </c>
      <c r="BF888" s="242">
        <f>IF(N888="snížená",J888,0)</f>
        <v>0</v>
      </c>
      <c r="BG888" s="242">
        <f>IF(N888="zákl. přenesená",J888,0)</f>
        <v>0</v>
      </c>
      <c r="BH888" s="242">
        <f>IF(N888="sníž. přenesená",J888,0)</f>
        <v>0</v>
      </c>
      <c r="BI888" s="242">
        <f>IF(N888="nulová",J888,0)</f>
        <v>0</v>
      </c>
      <c r="BJ888" s="16" t="s">
        <v>83</v>
      </c>
      <c r="BK888" s="242">
        <f>ROUND(I888*H888,2)</f>
        <v>0</v>
      </c>
      <c r="BL888" s="16" t="s">
        <v>272</v>
      </c>
      <c r="BM888" s="241" t="s">
        <v>1271</v>
      </c>
    </row>
    <row r="889" spans="2:51" s="12" customFormat="1" ht="12">
      <c r="B889" s="243"/>
      <c r="C889" s="244"/>
      <c r="D889" s="245" t="s">
        <v>199</v>
      </c>
      <c r="E889" s="246" t="s">
        <v>1</v>
      </c>
      <c r="F889" s="247" t="s">
        <v>1266</v>
      </c>
      <c r="G889" s="244"/>
      <c r="H889" s="246" t="s">
        <v>1</v>
      </c>
      <c r="I889" s="248"/>
      <c r="J889" s="244"/>
      <c r="K889" s="244"/>
      <c r="L889" s="249"/>
      <c r="M889" s="250"/>
      <c r="N889" s="251"/>
      <c r="O889" s="251"/>
      <c r="P889" s="251"/>
      <c r="Q889" s="251"/>
      <c r="R889" s="251"/>
      <c r="S889" s="251"/>
      <c r="T889" s="252"/>
      <c r="AT889" s="253" t="s">
        <v>199</v>
      </c>
      <c r="AU889" s="253" t="s">
        <v>85</v>
      </c>
      <c r="AV889" s="12" t="s">
        <v>83</v>
      </c>
      <c r="AW889" s="12" t="s">
        <v>32</v>
      </c>
      <c r="AX889" s="12" t="s">
        <v>76</v>
      </c>
      <c r="AY889" s="253" t="s">
        <v>190</v>
      </c>
    </row>
    <row r="890" spans="2:51" s="13" customFormat="1" ht="12">
      <c r="B890" s="254"/>
      <c r="C890" s="255"/>
      <c r="D890" s="245" t="s">
        <v>199</v>
      </c>
      <c r="E890" s="256" t="s">
        <v>1</v>
      </c>
      <c r="F890" s="257" t="s">
        <v>1258</v>
      </c>
      <c r="G890" s="255"/>
      <c r="H890" s="258">
        <v>25.625</v>
      </c>
      <c r="I890" s="259"/>
      <c r="J890" s="255"/>
      <c r="K890" s="255"/>
      <c r="L890" s="260"/>
      <c r="M890" s="261"/>
      <c r="N890" s="262"/>
      <c r="O890" s="262"/>
      <c r="P890" s="262"/>
      <c r="Q890" s="262"/>
      <c r="R890" s="262"/>
      <c r="S890" s="262"/>
      <c r="T890" s="263"/>
      <c r="AT890" s="264" t="s">
        <v>199</v>
      </c>
      <c r="AU890" s="264" t="s">
        <v>85</v>
      </c>
      <c r="AV890" s="13" t="s">
        <v>85</v>
      </c>
      <c r="AW890" s="13" t="s">
        <v>32</v>
      </c>
      <c r="AX890" s="13" t="s">
        <v>76</v>
      </c>
      <c r="AY890" s="264" t="s">
        <v>190</v>
      </c>
    </row>
    <row r="891" spans="2:65" s="1" customFormat="1" ht="36" customHeight="1">
      <c r="B891" s="37"/>
      <c r="C891" s="265" t="s">
        <v>1272</v>
      </c>
      <c r="D891" s="265" t="s">
        <v>430</v>
      </c>
      <c r="E891" s="266" t="s">
        <v>1273</v>
      </c>
      <c r="F891" s="267" t="s">
        <v>1274</v>
      </c>
      <c r="G891" s="268" t="s">
        <v>255</v>
      </c>
      <c r="H891" s="269">
        <v>407.093</v>
      </c>
      <c r="I891" s="270"/>
      <c r="J891" s="271">
        <f>ROUND(I891*H891,2)</f>
        <v>0</v>
      </c>
      <c r="K891" s="267" t="s">
        <v>445</v>
      </c>
      <c r="L891" s="272"/>
      <c r="M891" s="273" t="s">
        <v>1</v>
      </c>
      <c r="N891" s="274" t="s">
        <v>41</v>
      </c>
      <c r="O891" s="85"/>
      <c r="P891" s="239">
        <f>O891*H891</f>
        <v>0</v>
      </c>
      <c r="Q891" s="239">
        <v>0.0061</v>
      </c>
      <c r="R891" s="239">
        <f>Q891*H891</f>
        <v>2.4832673</v>
      </c>
      <c r="S891" s="239">
        <v>0</v>
      </c>
      <c r="T891" s="240">
        <f>S891*H891</f>
        <v>0</v>
      </c>
      <c r="AR891" s="241" t="s">
        <v>390</v>
      </c>
      <c r="AT891" s="241" t="s">
        <v>430</v>
      </c>
      <c r="AU891" s="241" t="s">
        <v>85</v>
      </c>
      <c r="AY891" s="16" t="s">
        <v>190</v>
      </c>
      <c r="BE891" s="242">
        <f>IF(N891="základní",J891,0)</f>
        <v>0</v>
      </c>
      <c r="BF891" s="242">
        <f>IF(N891="snížená",J891,0)</f>
        <v>0</v>
      </c>
      <c r="BG891" s="242">
        <f>IF(N891="zákl. přenesená",J891,0)</f>
        <v>0</v>
      </c>
      <c r="BH891" s="242">
        <f>IF(N891="sníž. přenesená",J891,0)</f>
        <v>0</v>
      </c>
      <c r="BI891" s="242">
        <f>IF(N891="nulová",J891,0)</f>
        <v>0</v>
      </c>
      <c r="BJ891" s="16" t="s">
        <v>83</v>
      </c>
      <c r="BK891" s="242">
        <f>ROUND(I891*H891,2)</f>
        <v>0</v>
      </c>
      <c r="BL891" s="16" t="s">
        <v>272</v>
      </c>
      <c r="BM891" s="241" t="s">
        <v>1275</v>
      </c>
    </row>
    <row r="892" spans="2:51" s="12" customFormat="1" ht="12">
      <c r="B892" s="243"/>
      <c r="C892" s="244"/>
      <c r="D892" s="245" t="s">
        <v>199</v>
      </c>
      <c r="E892" s="246" t="s">
        <v>1</v>
      </c>
      <c r="F892" s="247" t="s">
        <v>1266</v>
      </c>
      <c r="G892" s="244"/>
      <c r="H892" s="246" t="s">
        <v>1</v>
      </c>
      <c r="I892" s="248"/>
      <c r="J892" s="244"/>
      <c r="K892" s="244"/>
      <c r="L892" s="249"/>
      <c r="M892" s="250"/>
      <c r="N892" s="251"/>
      <c r="O892" s="251"/>
      <c r="P892" s="251"/>
      <c r="Q892" s="251"/>
      <c r="R892" s="251"/>
      <c r="S892" s="251"/>
      <c r="T892" s="252"/>
      <c r="AT892" s="253" t="s">
        <v>199</v>
      </c>
      <c r="AU892" s="253" t="s">
        <v>85</v>
      </c>
      <c r="AV892" s="12" t="s">
        <v>83</v>
      </c>
      <c r="AW892" s="12" t="s">
        <v>32</v>
      </c>
      <c r="AX892" s="12" t="s">
        <v>76</v>
      </c>
      <c r="AY892" s="253" t="s">
        <v>190</v>
      </c>
    </row>
    <row r="893" spans="2:51" s="13" customFormat="1" ht="12">
      <c r="B893" s="254"/>
      <c r="C893" s="255"/>
      <c r="D893" s="245" t="s">
        <v>199</v>
      </c>
      <c r="E893" s="256" t="s">
        <v>1</v>
      </c>
      <c r="F893" s="257" t="s">
        <v>1276</v>
      </c>
      <c r="G893" s="255"/>
      <c r="H893" s="258">
        <v>407.093</v>
      </c>
      <c r="I893" s="259"/>
      <c r="J893" s="255"/>
      <c r="K893" s="255"/>
      <c r="L893" s="260"/>
      <c r="M893" s="261"/>
      <c r="N893" s="262"/>
      <c r="O893" s="262"/>
      <c r="P893" s="262"/>
      <c r="Q893" s="262"/>
      <c r="R893" s="262"/>
      <c r="S893" s="262"/>
      <c r="T893" s="263"/>
      <c r="AT893" s="264" t="s">
        <v>199</v>
      </c>
      <c r="AU893" s="264" t="s">
        <v>85</v>
      </c>
      <c r="AV893" s="13" t="s">
        <v>85</v>
      </c>
      <c r="AW893" s="13" t="s">
        <v>32</v>
      </c>
      <c r="AX893" s="13" t="s">
        <v>76</v>
      </c>
      <c r="AY893" s="264" t="s">
        <v>190</v>
      </c>
    </row>
    <row r="894" spans="2:65" s="1" customFormat="1" ht="24" customHeight="1">
      <c r="B894" s="37"/>
      <c r="C894" s="230" t="s">
        <v>1277</v>
      </c>
      <c r="D894" s="230" t="s">
        <v>192</v>
      </c>
      <c r="E894" s="231" t="s">
        <v>1278</v>
      </c>
      <c r="F894" s="232" t="s">
        <v>1279</v>
      </c>
      <c r="G894" s="233" t="s">
        <v>255</v>
      </c>
      <c r="H894" s="234">
        <v>639.345</v>
      </c>
      <c r="I894" s="235"/>
      <c r="J894" s="236">
        <f>ROUND(I894*H894,2)</f>
        <v>0</v>
      </c>
      <c r="K894" s="232" t="s">
        <v>196</v>
      </c>
      <c r="L894" s="42"/>
      <c r="M894" s="237" t="s">
        <v>1</v>
      </c>
      <c r="N894" s="238" t="s">
        <v>41</v>
      </c>
      <c r="O894" s="85"/>
      <c r="P894" s="239">
        <f>O894*H894</f>
        <v>0</v>
      </c>
      <c r="Q894" s="239">
        <v>0.00088</v>
      </c>
      <c r="R894" s="239">
        <f>Q894*H894</f>
        <v>0.5626236</v>
      </c>
      <c r="S894" s="239">
        <v>0</v>
      </c>
      <c r="T894" s="240">
        <f>S894*H894</f>
        <v>0</v>
      </c>
      <c r="AR894" s="241" t="s">
        <v>272</v>
      </c>
      <c r="AT894" s="241" t="s">
        <v>192</v>
      </c>
      <c r="AU894" s="241" t="s">
        <v>85</v>
      </c>
      <c r="AY894" s="16" t="s">
        <v>190</v>
      </c>
      <c r="BE894" s="242">
        <f>IF(N894="základní",J894,0)</f>
        <v>0</v>
      </c>
      <c r="BF894" s="242">
        <f>IF(N894="snížená",J894,0)</f>
        <v>0</v>
      </c>
      <c r="BG894" s="242">
        <f>IF(N894="zákl. přenesená",J894,0)</f>
        <v>0</v>
      </c>
      <c r="BH894" s="242">
        <f>IF(N894="sníž. přenesená",J894,0)</f>
        <v>0</v>
      </c>
      <c r="BI894" s="242">
        <f>IF(N894="nulová",J894,0)</f>
        <v>0</v>
      </c>
      <c r="BJ894" s="16" t="s">
        <v>83</v>
      </c>
      <c r="BK894" s="242">
        <f>ROUND(I894*H894,2)</f>
        <v>0</v>
      </c>
      <c r="BL894" s="16" t="s">
        <v>272</v>
      </c>
      <c r="BM894" s="241" t="s">
        <v>1280</v>
      </c>
    </row>
    <row r="895" spans="2:51" s="12" customFormat="1" ht="12">
      <c r="B895" s="243"/>
      <c r="C895" s="244"/>
      <c r="D895" s="245" t="s">
        <v>199</v>
      </c>
      <c r="E895" s="246" t="s">
        <v>1</v>
      </c>
      <c r="F895" s="247" t="s">
        <v>1281</v>
      </c>
      <c r="G895" s="244"/>
      <c r="H895" s="246" t="s">
        <v>1</v>
      </c>
      <c r="I895" s="248"/>
      <c r="J895" s="244"/>
      <c r="K895" s="244"/>
      <c r="L895" s="249"/>
      <c r="M895" s="250"/>
      <c r="N895" s="251"/>
      <c r="O895" s="251"/>
      <c r="P895" s="251"/>
      <c r="Q895" s="251"/>
      <c r="R895" s="251"/>
      <c r="S895" s="251"/>
      <c r="T895" s="252"/>
      <c r="AT895" s="253" t="s">
        <v>199</v>
      </c>
      <c r="AU895" s="253" t="s">
        <v>85</v>
      </c>
      <c r="AV895" s="12" t="s">
        <v>83</v>
      </c>
      <c r="AW895" s="12" t="s">
        <v>32</v>
      </c>
      <c r="AX895" s="12" t="s">
        <v>76</v>
      </c>
      <c r="AY895" s="253" t="s">
        <v>190</v>
      </c>
    </row>
    <row r="896" spans="2:51" s="13" customFormat="1" ht="12">
      <c r="B896" s="254"/>
      <c r="C896" s="255"/>
      <c r="D896" s="245" t="s">
        <v>199</v>
      </c>
      <c r="E896" s="256" t="s">
        <v>1</v>
      </c>
      <c r="F896" s="257" t="s">
        <v>1252</v>
      </c>
      <c r="G896" s="255"/>
      <c r="H896" s="258">
        <v>195.415</v>
      </c>
      <c r="I896" s="259"/>
      <c r="J896" s="255"/>
      <c r="K896" s="255"/>
      <c r="L896" s="260"/>
      <c r="M896" s="261"/>
      <c r="N896" s="262"/>
      <c r="O896" s="262"/>
      <c r="P896" s="262"/>
      <c r="Q896" s="262"/>
      <c r="R896" s="262"/>
      <c r="S896" s="262"/>
      <c r="T896" s="263"/>
      <c r="AT896" s="264" t="s">
        <v>199</v>
      </c>
      <c r="AU896" s="264" t="s">
        <v>85</v>
      </c>
      <c r="AV896" s="13" t="s">
        <v>85</v>
      </c>
      <c r="AW896" s="13" t="s">
        <v>32</v>
      </c>
      <c r="AX896" s="13" t="s">
        <v>76</v>
      </c>
      <c r="AY896" s="264" t="s">
        <v>190</v>
      </c>
    </row>
    <row r="897" spans="2:51" s="13" customFormat="1" ht="12">
      <c r="B897" s="254"/>
      <c r="C897" s="255"/>
      <c r="D897" s="245" t="s">
        <v>199</v>
      </c>
      <c r="E897" s="256" t="s">
        <v>1</v>
      </c>
      <c r="F897" s="257" t="s">
        <v>1253</v>
      </c>
      <c r="G897" s="255"/>
      <c r="H897" s="258">
        <v>116.675</v>
      </c>
      <c r="I897" s="259"/>
      <c r="J897" s="255"/>
      <c r="K897" s="255"/>
      <c r="L897" s="260"/>
      <c r="M897" s="261"/>
      <c r="N897" s="262"/>
      <c r="O897" s="262"/>
      <c r="P897" s="262"/>
      <c r="Q897" s="262"/>
      <c r="R897" s="262"/>
      <c r="S897" s="262"/>
      <c r="T897" s="263"/>
      <c r="AT897" s="264" t="s">
        <v>199</v>
      </c>
      <c r="AU897" s="264" t="s">
        <v>85</v>
      </c>
      <c r="AV897" s="13" t="s">
        <v>85</v>
      </c>
      <c r="AW897" s="13" t="s">
        <v>32</v>
      </c>
      <c r="AX897" s="13" t="s">
        <v>76</v>
      </c>
      <c r="AY897" s="264" t="s">
        <v>190</v>
      </c>
    </row>
    <row r="898" spans="2:51" s="12" customFormat="1" ht="12">
      <c r="B898" s="243"/>
      <c r="C898" s="244"/>
      <c r="D898" s="245" t="s">
        <v>199</v>
      </c>
      <c r="E898" s="246" t="s">
        <v>1</v>
      </c>
      <c r="F898" s="247" t="s">
        <v>344</v>
      </c>
      <c r="G898" s="244"/>
      <c r="H898" s="246" t="s">
        <v>1</v>
      </c>
      <c r="I898" s="248"/>
      <c r="J898" s="244"/>
      <c r="K898" s="244"/>
      <c r="L898" s="249"/>
      <c r="M898" s="250"/>
      <c r="N898" s="251"/>
      <c r="O898" s="251"/>
      <c r="P898" s="251"/>
      <c r="Q898" s="251"/>
      <c r="R898" s="251"/>
      <c r="S898" s="251"/>
      <c r="T898" s="252"/>
      <c r="AT898" s="253" t="s">
        <v>199</v>
      </c>
      <c r="AU898" s="253" t="s">
        <v>85</v>
      </c>
      <c r="AV898" s="12" t="s">
        <v>83</v>
      </c>
      <c r="AW898" s="12" t="s">
        <v>32</v>
      </c>
      <c r="AX898" s="12" t="s">
        <v>76</v>
      </c>
      <c r="AY898" s="253" t="s">
        <v>190</v>
      </c>
    </row>
    <row r="899" spans="2:51" s="12" customFormat="1" ht="12">
      <c r="B899" s="243"/>
      <c r="C899" s="244"/>
      <c r="D899" s="245" t="s">
        <v>199</v>
      </c>
      <c r="E899" s="246" t="s">
        <v>1</v>
      </c>
      <c r="F899" s="247" t="s">
        <v>1282</v>
      </c>
      <c r="G899" s="244"/>
      <c r="H899" s="246" t="s">
        <v>1</v>
      </c>
      <c r="I899" s="248"/>
      <c r="J899" s="244"/>
      <c r="K899" s="244"/>
      <c r="L899" s="249"/>
      <c r="M899" s="250"/>
      <c r="N899" s="251"/>
      <c r="O899" s="251"/>
      <c r="P899" s="251"/>
      <c r="Q899" s="251"/>
      <c r="R899" s="251"/>
      <c r="S899" s="251"/>
      <c r="T899" s="252"/>
      <c r="AT899" s="253" t="s">
        <v>199</v>
      </c>
      <c r="AU899" s="253" t="s">
        <v>85</v>
      </c>
      <c r="AV899" s="12" t="s">
        <v>83</v>
      </c>
      <c r="AW899" s="12" t="s">
        <v>32</v>
      </c>
      <c r="AX899" s="12" t="s">
        <v>76</v>
      </c>
      <c r="AY899" s="253" t="s">
        <v>190</v>
      </c>
    </row>
    <row r="900" spans="2:51" s="13" customFormat="1" ht="12">
      <c r="B900" s="254"/>
      <c r="C900" s="255"/>
      <c r="D900" s="245" t="s">
        <v>199</v>
      </c>
      <c r="E900" s="256" t="s">
        <v>1</v>
      </c>
      <c r="F900" s="257" t="s">
        <v>1252</v>
      </c>
      <c r="G900" s="255"/>
      <c r="H900" s="258">
        <v>195.415</v>
      </c>
      <c r="I900" s="259"/>
      <c r="J900" s="255"/>
      <c r="K900" s="255"/>
      <c r="L900" s="260"/>
      <c r="M900" s="261"/>
      <c r="N900" s="262"/>
      <c r="O900" s="262"/>
      <c r="P900" s="262"/>
      <c r="Q900" s="262"/>
      <c r="R900" s="262"/>
      <c r="S900" s="262"/>
      <c r="T900" s="263"/>
      <c r="AT900" s="264" t="s">
        <v>199</v>
      </c>
      <c r="AU900" s="264" t="s">
        <v>85</v>
      </c>
      <c r="AV900" s="13" t="s">
        <v>85</v>
      </c>
      <c r="AW900" s="13" t="s">
        <v>32</v>
      </c>
      <c r="AX900" s="13" t="s">
        <v>76</v>
      </c>
      <c r="AY900" s="264" t="s">
        <v>190</v>
      </c>
    </row>
    <row r="901" spans="2:51" s="13" customFormat="1" ht="12">
      <c r="B901" s="254"/>
      <c r="C901" s="255"/>
      <c r="D901" s="245" t="s">
        <v>199</v>
      </c>
      <c r="E901" s="256" t="s">
        <v>1</v>
      </c>
      <c r="F901" s="257" t="s">
        <v>1253</v>
      </c>
      <c r="G901" s="255"/>
      <c r="H901" s="258">
        <v>116.675</v>
      </c>
      <c r="I901" s="259"/>
      <c r="J901" s="255"/>
      <c r="K901" s="255"/>
      <c r="L901" s="260"/>
      <c r="M901" s="261"/>
      <c r="N901" s="262"/>
      <c r="O901" s="262"/>
      <c r="P901" s="262"/>
      <c r="Q901" s="262"/>
      <c r="R901" s="262"/>
      <c r="S901" s="262"/>
      <c r="T901" s="263"/>
      <c r="AT901" s="264" t="s">
        <v>199</v>
      </c>
      <c r="AU901" s="264" t="s">
        <v>85</v>
      </c>
      <c r="AV901" s="13" t="s">
        <v>85</v>
      </c>
      <c r="AW901" s="13" t="s">
        <v>32</v>
      </c>
      <c r="AX901" s="13" t="s">
        <v>76</v>
      </c>
      <c r="AY901" s="264" t="s">
        <v>190</v>
      </c>
    </row>
    <row r="902" spans="2:51" s="13" customFormat="1" ht="12">
      <c r="B902" s="254"/>
      <c r="C902" s="255"/>
      <c r="D902" s="245" t="s">
        <v>199</v>
      </c>
      <c r="E902" s="256" t="s">
        <v>1</v>
      </c>
      <c r="F902" s="257" t="s">
        <v>1267</v>
      </c>
      <c r="G902" s="255"/>
      <c r="H902" s="258">
        <v>15.165</v>
      </c>
      <c r="I902" s="259"/>
      <c r="J902" s="255"/>
      <c r="K902" s="255"/>
      <c r="L902" s="260"/>
      <c r="M902" s="261"/>
      <c r="N902" s="262"/>
      <c r="O902" s="262"/>
      <c r="P902" s="262"/>
      <c r="Q902" s="262"/>
      <c r="R902" s="262"/>
      <c r="S902" s="262"/>
      <c r="T902" s="263"/>
      <c r="AT902" s="264" t="s">
        <v>199</v>
      </c>
      <c r="AU902" s="264" t="s">
        <v>85</v>
      </c>
      <c r="AV902" s="13" t="s">
        <v>85</v>
      </c>
      <c r="AW902" s="13" t="s">
        <v>32</v>
      </c>
      <c r="AX902" s="13" t="s">
        <v>76</v>
      </c>
      <c r="AY902" s="264" t="s">
        <v>190</v>
      </c>
    </row>
    <row r="903" spans="2:65" s="1" customFormat="1" ht="36" customHeight="1">
      <c r="B903" s="37"/>
      <c r="C903" s="230" t="s">
        <v>1283</v>
      </c>
      <c r="D903" s="230" t="s">
        <v>192</v>
      </c>
      <c r="E903" s="231" t="s">
        <v>1284</v>
      </c>
      <c r="F903" s="232" t="s">
        <v>1285</v>
      </c>
      <c r="G903" s="233" t="s">
        <v>255</v>
      </c>
      <c r="H903" s="234">
        <v>50.45</v>
      </c>
      <c r="I903" s="235"/>
      <c r="J903" s="236">
        <f>ROUND(I903*H903,2)</f>
        <v>0</v>
      </c>
      <c r="K903" s="232" t="s">
        <v>445</v>
      </c>
      <c r="L903" s="42"/>
      <c r="M903" s="237" t="s">
        <v>1</v>
      </c>
      <c r="N903" s="238" t="s">
        <v>41</v>
      </c>
      <c r="O903" s="85"/>
      <c r="P903" s="239">
        <f>O903*H903</f>
        <v>0</v>
      </c>
      <c r="Q903" s="239">
        <v>0.00094</v>
      </c>
      <c r="R903" s="239">
        <f>Q903*H903</f>
        <v>0.047423</v>
      </c>
      <c r="S903" s="239">
        <v>0</v>
      </c>
      <c r="T903" s="240">
        <f>S903*H903</f>
        <v>0</v>
      </c>
      <c r="AR903" s="241" t="s">
        <v>272</v>
      </c>
      <c r="AT903" s="241" t="s">
        <v>192</v>
      </c>
      <c r="AU903" s="241" t="s">
        <v>85</v>
      </c>
      <c r="AY903" s="16" t="s">
        <v>190</v>
      </c>
      <c r="BE903" s="242">
        <f>IF(N903="základní",J903,0)</f>
        <v>0</v>
      </c>
      <c r="BF903" s="242">
        <f>IF(N903="snížená",J903,0)</f>
        <v>0</v>
      </c>
      <c r="BG903" s="242">
        <f>IF(N903="zákl. přenesená",J903,0)</f>
        <v>0</v>
      </c>
      <c r="BH903" s="242">
        <f>IF(N903="sníž. přenesená",J903,0)</f>
        <v>0</v>
      </c>
      <c r="BI903" s="242">
        <f>IF(N903="nulová",J903,0)</f>
        <v>0</v>
      </c>
      <c r="BJ903" s="16" t="s">
        <v>83</v>
      </c>
      <c r="BK903" s="242">
        <f>ROUND(I903*H903,2)</f>
        <v>0</v>
      </c>
      <c r="BL903" s="16" t="s">
        <v>272</v>
      </c>
      <c r="BM903" s="241" t="s">
        <v>1286</v>
      </c>
    </row>
    <row r="904" spans="2:51" s="12" customFormat="1" ht="12">
      <c r="B904" s="243"/>
      <c r="C904" s="244"/>
      <c r="D904" s="245" t="s">
        <v>199</v>
      </c>
      <c r="E904" s="246" t="s">
        <v>1</v>
      </c>
      <c r="F904" s="247" t="s">
        <v>1281</v>
      </c>
      <c r="G904" s="244"/>
      <c r="H904" s="246" t="s">
        <v>1</v>
      </c>
      <c r="I904" s="248"/>
      <c r="J904" s="244"/>
      <c r="K904" s="244"/>
      <c r="L904" s="249"/>
      <c r="M904" s="250"/>
      <c r="N904" s="251"/>
      <c r="O904" s="251"/>
      <c r="P904" s="251"/>
      <c r="Q904" s="251"/>
      <c r="R904" s="251"/>
      <c r="S904" s="251"/>
      <c r="T904" s="252"/>
      <c r="AT904" s="253" t="s">
        <v>199</v>
      </c>
      <c r="AU904" s="253" t="s">
        <v>85</v>
      </c>
      <c r="AV904" s="12" t="s">
        <v>83</v>
      </c>
      <c r="AW904" s="12" t="s">
        <v>32</v>
      </c>
      <c r="AX904" s="12" t="s">
        <v>76</v>
      </c>
      <c r="AY904" s="253" t="s">
        <v>190</v>
      </c>
    </row>
    <row r="905" spans="2:51" s="13" customFormat="1" ht="12">
      <c r="B905" s="254"/>
      <c r="C905" s="255"/>
      <c r="D905" s="245" t="s">
        <v>199</v>
      </c>
      <c r="E905" s="256" t="s">
        <v>1</v>
      </c>
      <c r="F905" s="257" t="s">
        <v>1287</v>
      </c>
      <c r="G905" s="255"/>
      <c r="H905" s="258">
        <v>25.225</v>
      </c>
      <c r="I905" s="259"/>
      <c r="J905" s="255"/>
      <c r="K905" s="255"/>
      <c r="L905" s="260"/>
      <c r="M905" s="261"/>
      <c r="N905" s="262"/>
      <c r="O905" s="262"/>
      <c r="P905" s="262"/>
      <c r="Q905" s="262"/>
      <c r="R905" s="262"/>
      <c r="S905" s="262"/>
      <c r="T905" s="263"/>
      <c r="AT905" s="264" t="s">
        <v>199</v>
      </c>
      <c r="AU905" s="264" t="s">
        <v>85</v>
      </c>
      <c r="AV905" s="13" t="s">
        <v>85</v>
      </c>
      <c r="AW905" s="13" t="s">
        <v>32</v>
      </c>
      <c r="AX905" s="13" t="s">
        <v>76</v>
      </c>
      <c r="AY905" s="264" t="s">
        <v>190</v>
      </c>
    </row>
    <row r="906" spans="2:51" s="12" customFormat="1" ht="12">
      <c r="B906" s="243"/>
      <c r="C906" s="244"/>
      <c r="D906" s="245" t="s">
        <v>199</v>
      </c>
      <c r="E906" s="246" t="s">
        <v>1</v>
      </c>
      <c r="F906" s="247" t="s">
        <v>344</v>
      </c>
      <c r="G906" s="244"/>
      <c r="H906" s="246" t="s">
        <v>1</v>
      </c>
      <c r="I906" s="248"/>
      <c r="J906" s="244"/>
      <c r="K906" s="244"/>
      <c r="L906" s="249"/>
      <c r="M906" s="250"/>
      <c r="N906" s="251"/>
      <c r="O906" s="251"/>
      <c r="P906" s="251"/>
      <c r="Q906" s="251"/>
      <c r="R906" s="251"/>
      <c r="S906" s="251"/>
      <c r="T906" s="252"/>
      <c r="AT906" s="253" t="s">
        <v>199</v>
      </c>
      <c r="AU906" s="253" t="s">
        <v>85</v>
      </c>
      <c r="AV906" s="12" t="s">
        <v>83</v>
      </c>
      <c r="AW906" s="12" t="s">
        <v>32</v>
      </c>
      <c r="AX906" s="12" t="s">
        <v>76</v>
      </c>
      <c r="AY906" s="253" t="s">
        <v>190</v>
      </c>
    </row>
    <row r="907" spans="2:51" s="12" customFormat="1" ht="12">
      <c r="B907" s="243"/>
      <c r="C907" s="244"/>
      <c r="D907" s="245" t="s">
        <v>199</v>
      </c>
      <c r="E907" s="246" t="s">
        <v>1</v>
      </c>
      <c r="F907" s="247" t="s">
        <v>1282</v>
      </c>
      <c r="G907" s="244"/>
      <c r="H907" s="246" t="s">
        <v>1</v>
      </c>
      <c r="I907" s="248"/>
      <c r="J907" s="244"/>
      <c r="K907" s="244"/>
      <c r="L907" s="249"/>
      <c r="M907" s="250"/>
      <c r="N907" s="251"/>
      <c r="O907" s="251"/>
      <c r="P907" s="251"/>
      <c r="Q907" s="251"/>
      <c r="R907" s="251"/>
      <c r="S907" s="251"/>
      <c r="T907" s="252"/>
      <c r="AT907" s="253" t="s">
        <v>199</v>
      </c>
      <c r="AU907" s="253" t="s">
        <v>85</v>
      </c>
      <c r="AV907" s="12" t="s">
        <v>83</v>
      </c>
      <c r="AW907" s="12" t="s">
        <v>32</v>
      </c>
      <c r="AX907" s="12" t="s">
        <v>76</v>
      </c>
      <c r="AY907" s="253" t="s">
        <v>190</v>
      </c>
    </row>
    <row r="908" spans="2:51" s="13" customFormat="1" ht="12">
      <c r="B908" s="254"/>
      <c r="C908" s="255"/>
      <c r="D908" s="245" t="s">
        <v>199</v>
      </c>
      <c r="E908" s="256" t="s">
        <v>1</v>
      </c>
      <c r="F908" s="257" t="s">
        <v>1287</v>
      </c>
      <c r="G908" s="255"/>
      <c r="H908" s="258">
        <v>25.225</v>
      </c>
      <c r="I908" s="259"/>
      <c r="J908" s="255"/>
      <c r="K908" s="255"/>
      <c r="L908" s="260"/>
      <c r="M908" s="261"/>
      <c r="N908" s="262"/>
      <c r="O908" s="262"/>
      <c r="P908" s="262"/>
      <c r="Q908" s="262"/>
      <c r="R908" s="262"/>
      <c r="S908" s="262"/>
      <c r="T908" s="263"/>
      <c r="AT908" s="264" t="s">
        <v>199</v>
      </c>
      <c r="AU908" s="264" t="s">
        <v>85</v>
      </c>
      <c r="AV908" s="13" t="s">
        <v>85</v>
      </c>
      <c r="AW908" s="13" t="s">
        <v>32</v>
      </c>
      <c r="AX908" s="13" t="s">
        <v>76</v>
      </c>
      <c r="AY908" s="264" t="s">
        <v>190</v>
      </c>
    </row>
    <row r="909" spans="2:65" s="1" customFormat="1" ht="48" customHeight="1">
      <c r="B909" s="37"/>
      <c r="C909" s="265" t="s">
        <v>1288</v>
      </c>
      <c r="D909" s="265" t="s">
        <v>430</v>
      </c>
      <c r="E909" s="266" t="s">
        <v>1289</v>
      </c>
      <c r="F909" s="267" t="s">
        <v>1290</v>
      </c>
      <c r="G909" s="268" t="s">
        <v>255</v>
      </c>
      <c r="H909" s="269">
        <v>389.174</v>
      </c>
      <c r="I909" s="270"/>
      <c r="J909" s="271">
        <f>ROUND(I909*H909,2)</f>
        <v>0</v>
      </c>
      <c r="K909" s="267" t="s">
        <v>445</v>
      </c>
      <c r="L909" s="272"/>
      <c r="M909" s="273" t="s">
        <v>1</v>
      </c>
      <c r="N909" s="274" t="s">
        <v>41</v>
      </c>
      <c r="O909" s="85"/>
      <c r="P909" s="239">
        <f>O909*H909</f>
        <v>0</v>
      </c>
      <c r="Q909" s="239">
        <v>0</v>
      </c>
      <c r="R909" s="239">
        <f>Q909*H909</f>
        <v>0</v>
      </c>
      <c r="S909" s="239">
        <v>0</v>
      </c>
      <c r="T909" s="240">
        <f>S909*H909</f>
        <v>0</v>
      </c>
      <c r="AR909" s="241" t="s">
        <v>390</v>
      </c>
      <c r="AT909" s="241" t="s">
        <v>430</v>
      </c>
      <c r="AU909" s="241" t="s">
        <v>85</v>
      </c>
      <c r="AY909" s="16" t="s">
        <v>190</v>
      </c>
      <c r="BE909" s="242">
        <f>IF(N909="základní",J909,0)</f>
        <v>0</v>
      </c>
      <c r="BF909" s="242">
        <f>IF(N909="snížená",J909,0)</f>
        <v>0</v>
      </c>
      <c r="BG909" s="242">
        <f>IF(N909="zákl. přenesená",J909,0)</f>
        <v>0</v>
      </c>
      <c r="BH909" s="242">
        <f>IF(N909="sníž. přenesená",J909,0)</f>
        <v>0</v>
      </c>
      <c r="BI909" s="242">
        <f>IF(N909="nulová",J909,0)</f>
        <v>0</v>
      </c>
      <c r="BJ909" s="16" t="s">
        <v>83</v>
      </c>
      <c r="BK909" s="242">
        <f>ROUND(I909*H909,2)</f>
        <v>0</v>
      </c>
      <c r="BL909" s="16" t="s">
        <v>272</v>
      </c>
      <c r="BM909" s="241" t="s">
        <v>1291</v>
      </c>
    </row>
    <row r="910" spans="2:51" s="12" customFormat="1" ht="12">
      <c r="B910" s="243"/>
      <c r="C910" s="244"/>
      <c r="D910" s="245" t="s">
        <v>199</v>
      </c>
      <c r="E910" s="246" t="s">
        <v>1</v>
      </c>
      <c r="F910" s="247" t="s">
        <v>1281</v>
      </c>
      <c r="G910" s="244"/>
      <c r="H910" s="246" t="s">
        <v>1</v>
      </c>
      <c r="I910" s="248"/>
      <c r="J910" s="244"/>
      <c r="K910" s="244"/>
      <c r="L910" s="249"/>
      <c r="M910" s="250"/>
      <c r="N910" s="251"/>
      <c r="O910" s="251"/>
      <c r="P910" s="251"/>
      <c r="Q910" s="251"/>
      <c r="R910" s="251"/>
      <c r="S910" s="251"/>
      <c r="T910" s="252"/>
      <c r="AT910" s="253" t="s">
        <v>199</v>
      </c>
      <c r="AU910" s="253" t="s">
        <v>85</v>
      </c>
      <c r="AV910" s="12" t="s">
        <v>83</v>
      </c>
      <c r="AW910" s="12" t="s">
        <v>32</v>
      </c>
      <c r="AX910" s="12" t="s">
        <v>76</v>
      </c>
      <c r="AY910" s="253" t="s">
        <v>190</v>
      </c>
    </row>
    <row r="911" spans="2:51" s="13" customFormat="1" ht="12">
      <c r="B911" s="254"/>
      <c r="C911" s="255"/>
      <c r="D911" s="245" t="s">
        <v>199</v>
      </c>
      <c r="E911" s="256" t="s">
        <v>1</v>
      </c>
      <c r="F911" s="257" t="s">
        <v>1292</v>
      </c>
      <c r="G911" s="255"/>
      <c r="H911" s="258">
        <v>358.904</v>
      </c>
      <c r="I911" s="259"/>
      <c r="J911" s="255"/>
      <c r="K911" s="255"/>
      <c r="L911" s="260"/>
      <c r="M911" s="261"/>
      <c r="N911" s="262"/>
      <c r="O911" s="262"/>
      <c r="P911" s="262"/>
      <c r="Q911" s="262"/>
      <c r="R911" s="262"/>
      <c r="S911" s="262"/>
      <c r="T911" s="263"/>
      <c r="AT911" s="264" t="s">
        <v>199</v>
      </c>
      <c r="AU911" s="264" t="s">
        <v>85</v>
      </c>
      <c r="AV911" s="13" t="s">
        <v>85</v>
      </c>
      <c r="AW911" s="13" t="s">
        <v>32</v>
      </c>
      <c r="AX911" s="13" t="s">
        <v>76</v>
      </c>
      <c r="AY911" s="264" t="s">
        <v>190</v>
      </c>
    </row>
    <row r="912" spans="2:51" s="13" customFormat="1" ht="12">
      <c r="B912" s="254"/>
      <c r="C912" s="255"/>
      <c r="D912" s="245" t="s">
        <v>199</v>
      </c>
      <c r="E912" s="256" t="s">
        <v>1</v>
      </c>
      <c r="F912" s="257" t="s">
        <v>1293</v>
      </c>
      <c r="G912" s="255"/>
      <c r="H912" s="258">
        <v>30.27</v>
      </c>
      <c r="I912" s="259"/>
      <c r="J912" s="255"/>
      <c r="K912" s="255"/>
      <c r="L912" s="260"/>
      <c r="M912" s="261"/>
      <c r="N912" s="262"/>
      <c r="O912" s="262"/>
      <c r="P912" s="262"/>
      <c r="Q912" s="262"/>
      <c r="R912" s="262"/>
      <c r="S912" s="262"/>
      <c r="T912" s="263"/>
      <c r="AT912" s="264" t="s">
        <v>199</v>
      </c>
      <c r="AU912" s="264" t="s">
        <v>85</v>
      </c>
      <c r="AV912" s="13" t="s">
        <v>85</v>
      </c>
      <c r="AW912" s="13" t="s">
        <v>32</v>
      </c>
      <c r="AX912" s="13" t="s">
        <v>76</v>
      </c>
      <c r="AY912" s="264" t="s">
        <v>190</v>
      </c>
    </row>
    <row r="913" spans="2:65" s="1" customFormat="1" ht="48" customHeight="1">
      <c r="B913" s="37"/>
      <c r="C913" s="265" t="s">
        <v>1294</v>
      </c>
      <c r="D913" s="265" t="s">
        <v>430</v>
      </c>
      <c r="E913" s="266" t="s">
        <v>1295</v>
      </c>
      <c r="F913" s="267" t="s">
        <v>1296</v>
      </c>
      <c r="G913" s="268" t="s">
        <v>255</v>
      </c>
      <c r="H913" s="269">
        <v>406.613</v>
      </c>
      <c r="I913" s="270"/>
      <c r="J913" s="271">
        <f>ROUND(I913*H913,2)</f>
        <v>0</v>
      </c>
      <c r="K913" s="267" t="s">
        <v>445</v>
      </c>
      <c r="L913" s="272"/>
      <c r="M913" s="273" t="s">
        <v>1</v>
      </c>
      <c r="N913" s="274" t="s">
        <v>41</v>
      </c>
      <c r="O913" s="85"/>
      <c r="P913" s="239">
        <f>O913*H913</f>
        <v>0</v>
      </c>
      <c r="Q913" s="239">
        <v>0.0061</v>
      </c>
      <c r="R913" s="239">
        <f>Q913*H913</f>
        <v>2.4803393000000002</v>
      </c>
      <c r="S913" s="239">
        <v>0</v>
      </c>
      <c r="T913" s="240">
        <f>S913*H913</f>
        <v>0</v>
      </c>
      <c r="AR913" s="241" t="s">
        <v>390</v>
      </c>
      <c r="AT913" s="241" t="s">
        <v>430</v>
      </c>
      <c r="AU913" s="241" t="s">
        <v>85</v>
      </c>
      <c r="AY913" s="16" t="s">
        <v>190</v>
      </c>
      <c r="BE913" s="242">
        <f>IF(N913="základní",J913,0)</f>
        <v>0</v>
      </c>
      <c r="BF913" s="242">
        <f>IF(N913="snížená",J913,0)</f>
        <v>0</v>
      </c>
      <c r="BG913" s="242">
        <f>IF(N913="zákl. přenesená",J913,0)</f>
        <v>0</v>
      </c>
      <c r="BH913" s="242">
        <f>IF(N913="sníž. přenesená",J913,0)</f>
        <v>0</v>
      </c>
      <c r="BI913" s="242">
        <f>IF(N913="nulová",J913,0)</f>
        <v>0</v>
      </c>
      <c r="BJ913" s="16" t="s">
        <v>83</v>
      </c>
      <c r="BK913" s="242">
        <f>ROUND(I913*H913,2)</f>
        <v>0</v>
      </c>
      <c r="BL913" s="16" t="s">
        <v>272</v>
      </c>
      <c r="BM913" s="241" t="s">
        <v>1297</v>
      </c>
    </row>
    <row r="914" spans="2:51" s="12" customFormat="1" ht="12">
      <c r="B914" s="243"/>
      <c r="C914" s="244"/>
      <c r="D914" s="245" t="s">
        <v>199</v>
      </c>
      <c r="E914" s="246" t="s">
        <v>1</v>
      </c>
      <c r="F914" s="247" t="s">
        <v>1282</v>
      </c>
      <c r="G914" s="244"/>
      <c r="H914" s="246" t="s">
        <v>1</v>
      </c>
      <c r="I914" s="248"/>
      <c r="J914" s="244"/>
      <c r="K914" s="244"/>
      <c r="L914" s="249"/>
      <c r="M914" s="250"/>
      <c r="N914" s="251"/>
      <c r="O914" s="251"/>
      <c r="P914" s="251"/>
      <c r="Q914" s="251"/>
      <c r="R914" s="251"/>
      <c r="S914" s="251"/>
      <c r="T914" s="252"/>
      <c r="AT914" s="253" t="s">
        <v>199</v>
      </c>
      <c r="AU914" s="253" t="s">
        <v>85</v>
      </c>
      <c r="AV914" s="12" t="s">
        <v>83</v>
      </c>
      <c r="AW914" s="12" t="s">
        <v>32</v>
      </c>
      <c r="AX914" s="12" t="s">
        <v>76</v>
      </c>
      <c r="AY914" s="253" t="s">
        <v>190</v>
      </c>
    </row>
    <row r="915" spans="2:51" s="13" customFormat="1" ht="12">
      <c r="B915" s="254"/>
      <c r="C915" s="255"/>
      <c r="D915" s="245" t="s">
        <v>199</v>
      </c>
      <c r="E915" s="256" t="s">
        <v>1</v>
      </c>
      <c r="F915" s="257" t="s">
        <v>1298</v>
      </c>
      <c r="G915" s="255"/>
      <c r="H915" s="258">
        <v>376.343</v>
      </c>
      <c r="I915" s="259"/>
      <c r="J915" s="255"/>
      <c r="K915" s="255"/>
      <c r="L915" s="260"/>
      <c r="M915" s="261"/>
      <c r="N915" s="262"/>
      <c r="O915" s="262"/>
      <c r="P915" s="262"/>
      <c r="Q915" s="262"/>
      <c r="R915" s="262"/>
      <c r="S915" s="262"/>
      <c r="T915" s="263"/>
      <c r="AT915" s="264" t="s">
        <v>199</v>
      </c>
      <c r="AU915" s="264" t="s">
        <v>85</v>
      </c>
      <c r="AV915" s="13" t="s">
        <v>85</v>
      </c>
      <c r="AW915" s="13" t="s">
        <v>32</v>
      </c>
      <c r="AX915" s="13" t="s">
        <v>76</v>
      </c>
      <c r="AY915" s="264" t="s">
        <v>190</v>
      </c>
    </row>
    <row r="916" spans="2:51" s="13" customFormat="1" ht="12">
      <c r="B916" s="254"/>
      <c r="C916" s="255"/>
      <c r="D916" s="245" t="s">
        <v>199</v>
      </c>
      <c r="E916" s="256" t="s">
        <v>1</v>
      </c>
      <c r="F916" s="257" t="s">
        <v>1293</v>
      </c>
      <c r="G916" s="255"/>
      <c r="H916" s="258">
        <v>30.27</v>
      </c>
      <c r="I916" s="259"/>
      <c r="J916" s="255"/>
      <c r="K916" s="255"/>
      <c r="L916" s="260"/>
      <c r="M916" s="261"/>
      <c r="N916" s="262"/>
      <c r="O916" s="262"/>
      <c r="P916" s="262"/>
      <c r="Q916" s="262"/>
      <c r="R916" s="262"/>
      <c r="S916" s="262"/>
      <c r="T916" s="263"/>
      <c r="AT916" s="264" t="s">
        <v>199</v>
      </c>
      <c r="AU916" s="264" t="s">
        <v>85</v>
      </c>
      <c r="AV916" s="13" t="s">
        <v>85</v>
      </c>
      <c r="AW916" s="13" t="s">
        <v>32</v>
      </c>
      <c r="AX916" s="13" t="s">
        <v>76</v>
      </c>
      <c r="AY916" s="264" t="s">
        <v>190</v>
      </c>
    </row>
    <row r="917" spans="2:65" s="1" customFormat="1" ht="36" customHeight="1">
      <c r="B917" s="37"/>
      <c r="C917" s="230" t="s">
        <v>1299</v>
      </c>
      <c r="D917" s="230" t="s">
        <v>192</v>
      </c>
      <c r="E917" s="231" t="s">
        <v>1300</v>
      </c>
      <c r="F917" s="232" t="s">
        <v>1301</v>
      </c>
      <c r="G917" s="233" t="s">
        <v>398</v>
      </c>
      <c r="H917" s="234">
        <v>111.2</v>
      </c>
      <c r="I917" s="235"/>
      <c r="J917" s="236">
        <f>ROUND(I917*H917,2)</f>
        <v>0</v>
      </c>
      <c r="K917" s="232" t="s">
        <v>445</v>
      </c>
      <c r="L917" s="42"/>
      <c r="M917" s="237" t="s">
        <v>1</v>
      </c>
      <c r="N917" s="238" t="s">
        <v>41</v>
      </c>
      <c r="O917" s="85"/>
      <c r="P917" s="239">
        <f>O917*H917</f>
        <v>0</v>
      </c>
      <c r="Q917" s="239">
        <v>0.00088</v>
      </c>
      <c r="R917" s="239">
        <f>Q917*H917</f>
        <v>0.09785600000000001</v>
      </c>
      <c r="S917" s="239">
        <v>0</v>
      </c>
      <c r="T917" s="240">
        <f>S917*H917</f>
        <v>0</v>
      </c>
      <c r="AR917" s="241" t="s">
        <v>272</v>
      </c>
      <c r="AT917" s="241" t="s">
        <v>192</v>
      </c>
      <c r="AU917" s="241" t="s">
        <v>85</v>
      </c>
      <c r="AY917" s="16" t="s">
        <v>190</v>
      </c>
      <c r="BE917" s="242">
        <f>IF(N917="základní",J917,0)</f>
        <v>0</v>
      </c>
      <c r="BF917" s="242">
        <f>IF(N917="snížená",J917,0)</f>
        <v>0</v>
      </c>
      <c r="BG917" s="242">
        <f>IF(N917="zákl. přenesená",J917,0)</f>
        <v>0</v>
      </c>
      <c r="BH917" s="242">
        <f>IF(N917="sníž. přenesená",J917,0)</f>
        <v>0</v>
      </c>
      <c r="BI917" s="242">
        <f>IF(N917="nulová",J917,0)</f>
        <v>0</v>
      </c>
      <c r="BJ917" s="16" t="s">
        <v>83</v>
      </c>
      <c r="BK917" s="242">
        <f>ROUND(I917*H917,2)</f>
        <v>0</v>
      </c>
      <c r="BL917" s="16" t="s">
        <v>272</v>
      </c>
      <c r="BM917" s="241" t="s">
        <v>1302</v>
      </c>
    </row>
    <row r="918" spans="2:51" s="12" customFormat="1" ht="12">
      <c r="B918" s="243"/>
      <c r="C918" s="244"/>
      <c r="D918" s="245" t="s">
        <v>199</v>
      </c>
      <c r="E918" s="246" t="s">
        <v>1</v>
      </c>
      <c r="F918" s="247" t="s">
        <v>1303</v>
      </c>
      <c r="G918" s="244"/>
      <c r="H918" s="246" t="s">
        <v>1</v>
      </c>
      <c r="I918" s="248"/>
      <c r="J918" s="244"/>
      <c r="K918" s="244"/>
      <c r="L918" s="249"/>
      <c r="M918" s="250"/>
      <c r="N918" s="251"/>
      <c r="O918" s="251"/>
      <c r="P918" s="251"/>
      <c r="Q918" s="251"/>
      <c r="R918" s="251"/>
      <c r="S918" s="251"/>
      <c r="T918" s="252"/>
      <c r="AT918" s="253" t="s">
        <v>199</v>
      </c>
      <c r="AU918" s="253" t="s">
        <v>85</v>
      </c>
      <c r="AV918" s="12" t="s">
        <v>83</v>
      </c>
      <c r="AW918" s="12" t="s">
        <v>32</v>
      </c>
      <c r="AX918" s="12" t="s">
        <v>76</v>
      </c>
      <c r="AY918" s="253" t="s">
        <v>190</v>
      </c>
    </row>
    <row r="919" spans="2:51" s="13" customFormat="1" ht="12">
      <c r="B919" s="254"/>
      <c r="C919" s="255"/>
      <c r="D919" s="245" t="s">
        <v>199</v>
      </c>
      <c r="E919" s="256" t="s">
        <v>1</v>
      </c>
      <c r="F919" s="257" t="s">
        <v>1304</v>
      </c>
      <c r="G919" s="255"/>
      <c r="H919" s="258">
        <v>111.2</v>
      </c>
      <c r="I919" s="259"/>
      <c r="J919" s="255"/>
      <c r="K919" s="255"/>
      <c r="L919" s="260"/>
      <c r="M919" s="261"/>
      <c r="N919" s="262"/>
      <c r="O919" s="262"/>
      <c r="P919" s="262"/>
      <c r="Q919" s="262"/>
      <c r="R919" s="262"/>
      <c r="S919" s="262"/>
      <c r="T919" s="263"/>
      <c r="AT919" s="264" t="s">
        <v>199</v>
      </c>
      <c r="AU919" s="264" t="s">
        <v>85</v>
      </c>
      <c r="AV919" s="13" t="s">
        <v>85</v>
      </c>
      <c r="AW919" s="13" t="s">
        <v>32</v>
      </c>
      <c r="AX919" s="13" t="s">
        <v>76</v>
      </c>
      <c r="AY919" s="264" t="s">
        <v>190</v>
      </c>
    </row>
    <row r="920" spans="2:65" s="1" customFormat="1" ht="24" customHeight="1">
      <c r="B920" s="37"/>
      <c r="C920" s="230" t="s">
        <v>1305</v>
      </c>
      <c r="D920" s="230" t="s">
        <v>192</v>
      </c>
      <c r="E920" s="231" t="s">
        <v>1306</v>
      </c>
      <c r="F920" s="232" t="s">
        <v>1307</v>
      </c>
      <c r="G920" s="233" t="s">
        <v>427</v>
      </c>
      <c r="H920" s="234">
        <v>9</v>
      </c>
      <c r="I920" s="235"/>
      <c r="J920" s="236">
        <f>ROUND(I920*H920,2)</f>
        <v>0</v>
      </c>
      <c r="K920" s="232" t="s">
        <v>196</v>
      </c>
      <c r="L920" s="42"/>
      <c r="M920" s="237" t="s">
        <v>1</v>
      </c>
      <c r="N920" s="238" t="s">
        <v>41</v>
      </c>
      <c r="O920" s="85"/>
      <c r="P920" s="239">
        <f>O920*H920</f>
        <v>0</v>
      </c>
      <c r="Q920" s="239">
        <v>0.0075</v>
      </c>
      <c r="R920" s="239">
        <f>Q920*H920</f>
        <v>0.0675</v>
      </c>
      <c r="S920" s="239">
        <v>0</v>
      </c>
      <c r="T920" s="240">
        <f>S920*H920</f>
        <v>0</v>
      </c>
      <c r="AR920" s="241" t="s">
        <v>272</v>
      </c>
      <c r="AT920" s="241" t="s">
        <v>192</v>
      </c>
      <c r="AU920" s="241" t="s">
        <v>85</v>
      </c>
      <c r="AY920" s="16" t="s">
        <v>190</v>
      </c>
      <c r="BE920" s="242">
        <f>IF(N920="základní",J920,0)</f>
        <v>0</v>
      </c>
      <c r="BF920" s="242">
        <f>IF(N920="snížená",J920,0)</f>
        <v>0</v>
      </c>
      <c r="BG920" s="242">
        <f>IF(N920="zákl. přenesená",J920,0)</f>
        <v>0</v>
      </c>
      <c r="BH920" s="242">
        <f>IF(N920="sníž. přenesená",J920,0)</f>
        <v>0</v>
      </c>
      <c r="BI920" s="242">
        <f>IF(N920="nulová",J920,0)</f>
        <v>0</v>
      </c>
      <c r="BJ920" s="16" t="s">
        <v>83</v>
      </c>
      <c r="BK920" s="242">
        <f>ROUND(I920*H920,2)</f>
        <v>0</v>
      </c>
      <c r="BL920" s="16" t="s">
        <v>272</v>
      </c>
      <c r="BM920" s="241" t="s">
        <v>1308</v>
      </c>
    </row>
    <row r="921" spans="2:51" s="13" customFormat="1" ht="12">
      <c r="B921" s="254"/>
      <c r="C921" s="255"/>
      <c r="D921" s="245" t="s">
        <v>199</v>
      </c>
      <c r="E921" s="256" t="s">
        <v>1</v>
      </c>
      <c r="F921" s="257" t="s">
        <v>233</v>
      </c>
      <c r="G921" s="255"/>
      <c r="H921" s="258">
        <v>9</v>
      </c>
      <c r="I921" s="259"/>
      <c r="J921" s="255"/>
      <c r="K921" s="255"/>
      <c r="L921" s="260"/>
      <c r="M921" s="261"/>
      <c r="N921" s="262"/>
      <c r="O921" s="262"/>
      <c r="P921" s="262"/>
      <c r="Q921" s="262"/>
      <c r="R921" s="262"/>
      <c r="S921" s="262"/>
      <c r="T921" s="263"/>
      <c r="AT921" s="264" t="s">
        <v>199</v>
      </c>
      <c r="AU921" s="264" t="s">
        <v>85</v>
      </c>
      <c r="AV921" s="13" t="s">
        <v>85</v>
      </c>
      <c r="AW921" s="13" t="s">
        <v>32</v>
      </c>
      <c r="AX921" s="13" t="s">
        <v>76</v>
      </c>
      <c r="AY921" s="264" t="s">
        <v>190</v>
      </c>
    </row>
    <row r="922" spans="2:65" s="1" customFormat="1" ht="24" customHeight="1">
      <c r="B922" s="37"/>
      <c r="C922" s="230" t="s">
        <v>1309</v>
      </c>
      <c r="D922" s="230" t="s">
        <v>192</v>
      </c>
      <c r="E922" s="231" t="s">
        <v>1310</v>
      </c>
      <c r="F922" s="232" t="s">
        <v>1311</v>
      </c>
      <c r="G922" s="233" t="s">
        <v>1312</v>
      </c>
      <c r="H922" s="275"/>
      <c r="I922" s="235"/>
      <c r="J922" s="236">
        <f>ROUND(I922*H922,2)</f>
        <v>0</v>
      </c>
      <c r="K922" s="232" t="s">
        <v>196</v>
      </c>
      <c r="L922" s="42"/>
      <c r="M922" s="237" t="s">
        <v>1</v>
      </c>
      <c r="N922" s="238" t="s">
        <v>41</v>
      </c>
      <c r="O922" s="85"/>
      <c r="P922" s="239">
        <f>O922*H922</f>
        <v>0</v>
      </c>
      <c r="Q922" s="239">
        <v>0</v>
      </c>
      <c r="R922" s="239">
        <f>Q922*H922</f>
        <v>0</v>
      </c>
      <c r="S922" s="239">
        <v>0</v>
      </c>
      <c r="T922" s="240">
        <f>S922*H922</f>
        <v>0</v>
      </c>
      <c r="AR922" s="241" t="s">
        <v>272</v>
      </c>
      <c r="AT922" s="241" t="s">
        <v>192</v>
      </c>
      <c r="AU922" s="241" t="s">
        <v>85</v>
      </c>
      <c r="AY922" s="16" t="s">
        <v>190</v>
      </c>
      <c r="BE922" s="242">
        <f>IF(N922="základní",J922,0)</f>
        <v>0</v>
      </c>
      <c r="BF922" s="242">
        <f>IF(N922="snížená",J922,0)</f>
        <v>0</v>
      </c>
      <c r="BG922" s="242">
        <f>IF(N922="zákl. přenesená",J922,0)</f>
        <v>0</v>
      </c>
      <c r="BH922" s="242">
        <f>IF(N922="sníž. přenesená",J922,0)</f>
        <v>0</v>
      </c>
      <c r="BI922" s="242">
        <f>IF(N922="nulová",J922,0)</f>
        <v>0</v>
      </c>
      <c r="BJ922" s="16" t="s">
        <v>83</v>
      </c>
      <c r="BK922" s="242">
        <f>ROUND(I922*H922,2)</f>
        <v>0</v>
      </c>
      <c r="BL922" s="16" t="s">
        <v>272</v>
      </c>
      <c r="BM922" s="241" t="s">
        <v>1313</v>
      </c>
    </row>
    <row r="923" spans="2:63" s="11" customFormat="1" ht="22.8" customHeight="1">
      <c r="B923" s="214"/>
      <c r="C923" s="215"/>
      <c r="D923" s="216" t="s">
        <v>75</v>
      </c>
      <c r="E923" s="228" t="s">
        <v>1314</v>
      </c>
      <c r="F923" s="228" t="s">
        <v>1315</v>
      </c>
      <c r="G923" s="215"/>
      <c r="H923" s="215"/>
      <c r="I923" s="218"/>
      <c r="J923" s="229">
        <f>BK923</f>
        <v>0</v>
      </c>
      <c r="K923" s="215"/>
      <c r="L923" s="220"/>
      <c r="M923" s="221"/>
      <c r="N923" s="222"/>
      <c r="O923" s="222"/>
      <c r="P923" s="223">
        <f>SUM(P924:P947)</f>
        <v>0</v>
      </c>
      <c r="Q923" s="222"/>
      <c r="R923" s="223">
        <f>SUM(R924:R947)</f>
        <v>4.0489276</v>
      </c>
      <c r="S923" s="222"/>
      <c r="T923" s="224">
        <f>SUM(T924:T947)</f>
        <v>0</v>
      </c>
      <c r="AR923" s="225" t="s">
        <v>85</v>
      </c>
      <c r="AT923" s="226" t="s">
        <v>75</v>
      </c>
      <c r="AU923" s="226" t="s">
        <v>83</v>
      </c>
      <c r="AY923" s="225" t="s">
        <v>190</v>
      </c>
      <c r="BK923" s="227">
        <f>SUM(BK924:BK947)</f>
        <v>0</v>
      </c>
    </row>
    <row r="924" spans="2:65" s="1" customFormat="1" ht="24" customHeight="1">
      <c r="B924" s="37"/>
      <c r="C924" s="230" t="s">
        <v>1316</v>
      </c>
      <c r="D924" s="230" t="s">
        <v>192</v>
      </c>
      <c r="E924" s="231" t="s">
        <v>1317</v>
      </c>
      <c r="F924" s="232" t="s">
        <v>1318</v>
      </c>
      <c r="G924" s="233" t="s">
        <v>255</v>
      </c>
      <c r="H924" s="234">
        <v>4.77</v>
      </c>
      <c r="I924" s="235"/>
      <c r="J924" s="236">
        <f>ROUND(I924*H924,2)</f>
        <v>0</v>
      </c>
      <c r="K924" s="232" t="s">
        <v>196</v>
      </c>
      <c r="L924" s="42"/>
      <c r="M924" s="237" t="s">
        <v>1</v>
      </c>
      <c r="N924" s="238" t="s">
        <v>41</v>
      </c>
      <c r="O924" s="85"/>
      <c r="P924" s="239">
        <f>O924*H924</f>
        <v>0</v>
      </c>
      <c r="Q924" s="239">
        <v>0</v>
      </c>
      <c r="R924" s="239">
        <f>Q924*H924</f>
        <v>0</v>
      </c>
      <c r="S924" s="239">
        <v>0</v>
      </c>
      <c r="T924" s="240">
        <f>S924*H924</f>
        <v>0</v>
      </c>
      <c r="AR924" s="241" t="s">
        <v>272</v>
      </c>
      <c r="AT924" s="241" t="s">
        <v>192</v>
      </c>
      <c r="AU924" s="241" t="s">
        <v>85</v>
      </c>
      <c r="AY924" s="16" t="s">
        <v>190</v>
      </c>
      <c r="BE924" s="242">
        <f>IF(N924="základní",J924,0)</f>
        <v>0</v>
      </c>
      <c r="BF924" s="242">
        <f>IF(N924="snížená",J924,0)</f>
        <v>0</v>
      </c>
      <c r="BG924" s="242">
        <f>IF(N924="zákl. přenesená",J924,0)</f>
        <v>0</v>
      </c>
      <c r="BH924" s="242">
        <f>IF(N924="sníž. přenesená",J924,0)</f>
        <v>0</v>
      </c>
      <c r="BI924" s="242">
        <f>IF(N924="nulová",J924,0)</f>
        <v>0</v>
      </c>
      <c r="BJ924" s="16" t="s">
        <v>83</v>
      </c>
      <c r="BK924" s="242">
        <f>ROUND(I924*H924,2)</f>
        <v>0</v>
      </c>
      <c r="BL924" s="16" t="s">
        <v>272</v>
      </c>
      <c r="BM924" s="241" t="s">
        <v>1319</v>
      </c>
    </row>
    <row r="925" spans="2:51" s="12" customFormat="1" ht="12">
      <c r="B925" s="243"/>
      <c r="C925" s="244"/>
      <c r="D925" s="245" t="s">
        <v>199</v>
      </c>
      <c r="E925" s="246" t="s">
        <v>1</v>
      </c>
      <c r="F925" s="247" t="s">
        <v>211</v>
      </c>
      <c r="G925" s="244"/>
      <c r="H925" s="246" t="s">
        <v>1</v>
      </c>
      <c r="I925" s="248"/>
      <c r="J925" s="244"/>
      <c r="K925" s="244"/>
      <c r="L925" s="249"/>
      <c r="M925" s="250"/>
      <c r="N925" s="251"/>
      <c r="O925" s="251"/>
      <c r="P925" s="251"/>
      <c r="Q925" s="251"/>
      <c r="R925" s="251"/>
      <c r="S925" s="251"/>
      <c r="T925" s="252"/>
      <c r="AT925" s="253" t="s">
        <v>199</v>
      </c>
      <c r="AU925" s="253" t="s">
        <v>85</v>
      </c>
      <c r="AV925" s="12" t="s">
        <v>83</v>
      </c>
      <c r="AW925" s="12" t="s">
        <v>32</v>
      </c>
      <c r="AX925" s="12" t="s">
        <v>76</v>
      </c>
      <c r="AY925" s="253" t="s">
        <v>190</v>
      </c>
    </row>
    <row r="926" spans="2:51" s="13" customFormat="1" ht="12">
      <c r="B926" s="254"/>
      <c r="C926" s="255"/>
      <c r="D926" s="245" t="s">
        <v>199</v>
      </c>
      <c r="E926" s="256" t="s">
        <v>1</v>
      </c>
      <c r="F926" s="257" t="s">
        <v>394</v>
      </c>
      <c r="G926" s="255"/>
      <c r="H926" s="258">
        <v>4.77</v>
      </c>
      <c r="I926" s="259"/>
      <c r="J926" s="255"/>
      <c r="K926" s="255"/>
      <c r="L926" s="260"/>
      <c r="M926" s="261"/>
      <c r="N926" s="262"/>
      <c r="O926" s="262"/>
      <c r="P926" s="262"/>
      <c r="Q926" s="262"/>
      <c r="R926" s="262"/>
      <c r="S926" s="262"/>
      <c r="T926" s="263"/>
      <c r="AT926" s="264" t="s">
        <v>199</v>
      </c>
      <c r="AU926" s="264" t="s">
        <v>85</v>
      </c>
      <c r="AV926" s="13" t="s">
        <v>85</v>
      </c>
      <c r="AW926" s="13" t="s">
        <v>32</v>
      </c>
      <c r="AX926" s="13" t="s">
        <v>83</v>
      </c>
      <c r="AY926" s="264" t="s">
        <v>190</v>
      </c>
    </row>
    <row r="927" spans="2:65" s="1" customFormat="1" ht="24" customHeight="1">
      <c r="B927" s="37"/>
      <c r="C927" s="265" t="s">
        <v>1320</v>
      </c>
      <c r="D927" s="265" t="s">
        <v>430</v>
      </c>
      <c r="E927" s="266" t="s">
        <v>1321</v>
      </c>
      <c r="F927" s="267" t="s">
        <v>1322</v>
      </c>
      <c r="G927" s="268" t="s">
        <v>255</v>
      </c>
      <c r="H927" s="269">
        <v>5.009</v>
      </c>
      <c r="I927" s="270"/>
      <c r="J927" s="271">
        <f>ROUND(I927*H927,2)</f>
        <v>0</v>
      </c>
      <c r="K927" s="267" t="s">
        <v>196</v>
      </c>
      <c r="L927" s="272"/>
      <c r="M927" s="273" t="s">
        <v>1</v>
      </c>
      <c r="N927" s="274" t="s">
        <v>41</v>
      </c>
      <c r="O927" s="85"/>
      <c r="P927" s="239">
        <f>O927*H927</f>
        <v>0</v>
      </c>
      <c r="Q927" s="239">
        <v>0.0032</v>
      </c>
      <c r="R927" s="239">
        <f>Q927*H927</f>
        <v>0.016028800000000003</v>
      </c>
      <c r="S927" s="239">
        <v>0</v>
      </c>
      <c r="T927" s="240">
        <f>S927*H927</f>
        <v>0</v>
      </c>
      <c r="AR927" s="241" t="s">
        <v>390</v>
      </c>
      <c r="AT927" s="241" t="s">
        <v>430</v>
      </c>
      <c r="AU927" s="241" t="s">
        <v>85</v>
      </c>
      <c r="AY927" s="16" t="s">
        <v>190</v>
      </c>
      <c r="BE927" s="242">
        <f>IF(N927="základní",J927,0)</f>
        <v>0</v>
      </c>
      <c r="BF927" s="242">
        <f>IF(N927="snížená",J927,0)</f>
        <v>0</v>
      </c>
      <c r="BG927" s="242">
        <f>IF(N927="zákl. přenesená",J927,0)</f>
        <v>0</v>
      </c>
      <c r="BH927" s="242">
        <f>IF(N927="sníž. přenesená",J927,0)</f>
        <v>0</v>
      </c>
      <c r="BI927" s="242">
        <f>IF(N927="nulová",J927,0)</f>
        <v>0</v>
      </c>
      <c r="BJ927" s="16" t="s">
        <v>83</v>
      </c>
      <c r="BK927" s="242">
        <f>ROUND(I927*H927,2)</f>
        <v>0</v>
      </c>
      <c r="BL927" s="16" t="s">
        <v>272</v>
      </c>
      <c r="BM927" s="241" t="s">
        <v>1323</v>
      </c>
    </row>
    <row r="928" spans="2:51" s="13" customFormat="1" ht="12">
      <c r="B928" s="254"/>
      <c r="C928" s="255"/>
      <c r="D928" s="245" t="s">
        <v>199</v>
      </c>
      <c r="E928" s="255"/>
      <c r="F928" s="257" t="s">
        <v>1324</v>
      </c>
      <c r="G928" s="255"/>
      <c r="H928" s="258">
        <v>5.009</v>
      </c>
      <c r="I928" s="259"/>
      <c r="J928" s="255"/>
      <c r="K928" s="255"/>
      <c r="L928" s="260"/>
      <c r="M928" s="261"/>
      <c r="N928" s="262"/>
      <c r="O928" s="262"/>
      <c r="P928" s="262"/>
      <c r="Q928" s="262"/>
      <c r="R928" s="262"/>
      <c r="S928" s="262"/>
      <c r="T928" s="263"/>
      <c r="AT928" s="264" t="s">
        <v>199</v>
      </c>
      <c r="AU928" s="264" t="s">
        <v>85</v>
      </c>
      <c r="AV928" s="13" t="s">
        <v>85</v>
      </c>
      <c r="AW928" s="13" t="s">
        <v>4</v>
      </c>
      <c r="AX928" s="13" t="s">
        <v>83</v>
      </c>
      <c r="AY928" s="264" t="s">
        <v>190</v>
      </c>
    </row>
    <row r="929" spans="2:65" s="1" customFormat="1" ht="24" customHeight="1">
      <c r="B929" s="37"/>
      <c r="C929" s="230" t="s">
        <v>1325</v>
      </c>
      <c r="D929" s="230" t="s">
        <v>192</v>
      </c>
      <c r="E929" s="231" t="s">
        <v>1326</v>
      </c>
      <c r="F929" s="232" t="s">
        <v>1327</v>
      </c>
      <c r="G929" s="233" t="s">
        <v>255</v>
      </c>
      <c r="H929" s="234">
        <v>624.18</v>
      </c>
      <c r="I929" s="235"/>
      <c r="J929" s="236">
        <f>ROUND(I929*H929,2)</f>
        <v>0</v>
      </c>
      <c r="K929" s="232" t="s">
        <v>196</v>
      </c>
      <c r="L929" s="42"/>
      <c r="M929" s="237" t="s">
        <v>1</v>
      </c>
      <c r="N929" s="238" t="s">
        <v>41</v>
      </c>
      <c r="O929" s="85"/>
      <c r="P929" s="239">
        <f>O929*H929</f>
        <v>0</v>
      </c>
      <c r="Q929" s="239">
        <v>0.00116</v>
      </c>
      <c r="R929" s="239">
        <f>Q929*H929</f>
        <v>0.7240487999999999</v>
      </c>
      <c r="S929" s="239">
        <v>0</v>
      </c>
      <c r="T929" s="240">
        <f>S929*H929</f>
        <v>0</v>
      </c>
      <c r="AR929" s="241" t="s">
        <v>272</v>
      </c>
      <c r="AT929" s="241" t="s">
        <v>192</v>
      </c>
      <c r="AU929" s="241" t="s">
        <v>85</v>
      </c>
      <c r="AY929" s="16" t="s">
        <v>190</v>
      </c>
      <c r="BE929" s="242">
        <f>IF(N929="základní",J929,0)</f>
        <v>0</v>
      </c>
      <c r="BF929" s="242">
        <f>IF(N929="snížená",J929,0)</f>
        <v>0</v>
      </c>
      <c r="BG929" s="242">
        <f>IF(N929="zákl. přenesená",J929,0)</f>
        <v>0</v>
      </c>
      <c r="BH929" s="242">
        <f>IF(N929="sníž. přenesená",J929,0)</f>
        <v>0</v>
      </c>
      <c r="BI929" s="242">
        <f>IF(N929="nulová",J929,0)</f>
        <v>0</v>
      </c>
      <c r="BJ929" s="16" t="s">
        <v>83</v>
      </c>
      <c r="BK929" s="242">
        <f>ROUND(I929*H929,2)</f>
        <v>0</v>
      </c>
      <c r="BL929" s="16" t="s">
        <v>272</v>
      </c>
      <c r="BM929" s="241" t="s">
        <v>1328</v>
      </c>
    </row>
    <row r="930" spans="2:65" s="1" customFormat="1" ht="24" customHeight="1">
      <c r="B930" s="37"/>
      <c r="C930" s="265" t="s">
        <v>1329</v>
      </c>
      <c r="D930" s="265" t="s">
        <v>430</v>
      </c>
      <c r="E930" s="266" t="s">
        <v>1330</v>
      </c>
      <c r="F930" s="267" t="s">
        <v>1331</v>
      </c>
      <c r="G930" s="268" t="s">
        <v>255</v>
      </c>
      <c r="H930" s="269">
        <v>312.09</v>
      </c>
      <c r="I930" s="270"/>
      <c r="J930" s="271">
        <f>ROUND(I930*H930,2)</f>
        <v>0</v>
      </c>
      <c r="K930" s="267" t="s">
        <v>196</v>
      </c>
      <c r="L930" s="272"/>
      <c r="M930" s="273" t="s">
        <v>1</v>
      </c>
      <c r="N930" s="274" t="s">
        <v>41</v>
      </c>
      <c r="O930" s="85"/>
      <c r="P930" s="239">
        <f>O930*H930</f>
        <v>0</v>
      </c>
      <c r="Q930" s="239">
        <v>0.0014</v>
      </c>
      <c r="R930" s="239">
        <f>Q930*H930</f>
        <v>0.436926</v>
      </c>
      <c r="S930" s="239">
        <v>0</v>
      </c>
      <c r="T930" s="240">
        <f>S930*H930</f>
        <v>0</v>
      </c>
      <c r="AR930" s="241" t="s">
        <v>390</v>
      </c>
      <c r="AT930" s="241" t="s">
        <v>430</v>
      </c>
      <c r="AU930" s="241" t="s">
        <v>85</v>
      </c>
      <c r="AY930" s="16" t="s">
        <v>190</v>
      </c>
      <c r="BE930" s="242">
        <f>IF(N930="základní",J930,0)</f>
        <v>0</v>
      </c>
      <c r="BF930" s="242">
        <f>IF(N930="snížená",J930,0)</f>
        <v>0</v>
      </c>
      <c r="BG930" s="242">
        <f>IF(N930="zákl. přenesená",J930,0)</f>
        <v>0</v>
      </c>
      <c r="BH930" s="242">
        <f>IF(N930="sníž. přenesená",J930,0)</f>
        <v>0</v>
      </c>
      <c r="BI930" s="242">
        <f>IF(N930="nulová",J930,0)</f>
        <v>0</v>
      </c>
      <c r="BJ930" s="16" t="s">
        <v>83</v>
      </c>
      <c r="BK930" s="242">
        <f>ROUND(I930*H930,2)</f>
        <v>0</v>
      </c>
      <c r="BL930" s="16" t="s">
        <v>272</v>
      </c>
      <c r="BM930" s="241" t="s">
        <v>1332</v>
      </c>
    </row>
    <row r="931" spans="2:51" s="13" customFormat="1" ht="12">
      <c r="B931" s="254"/>
      <c r="C931" s="255"/>
      <c r="D931" s="245" t="s">
        <v>199</v>
      </c>
      <c r="E931" s="256" t="s">
        <v>1</v>
      </c>
      <c r="F931" s="257" t="s">
        <v>1252</v>
      </c>
      <c r="G931" s="255"/>
      <c r="H931" s="258">
        <v>195.415</v>
      </c>
      <c r="I931" s="259"/>
      <c r="J931" s="255"/>
      <c r="K931" s="255"/>
      <c r="L931" s="260"/>
      <c r="M931" s="261"/>
      <c r="N931" s="262"/>
      <c r="O931" s="262"/>
      <c r="P931" s="262"/>
      <c r="Q931" s="262"/>
      <c r="R931" s="262"/>
      <c r="S931" s="262"/>
      <c r="T931" s="263"/>
      <c r="AT931" s="264" t="s">
        <v>199</v>
      </c>
      <c r="AU931" s="264" t="s">
        <v>85</v>
      </c>
      <c r="AV931" s="13" t="s">
        <v>85</v>
      </c>
      <c r="AW931" s="13" t="s">
        <v>32</v>
      </c>
      <c r="AX931" s="13" t="s">
        <v>76</v>
      </c>
      <c r="AY931" s="264" t="s">
        <v>190</v>
      </c>
    </row>
    <row r="932" spans="2:51" s="13" customFormat="1" ht="12">
      <c r="B932" s="254"/>
      <c r="C932" s="255"/>
      <c r="D932" s="245" t="s">
        <v>199</v>
      </c>
      <c r="E932" s="256" t="s">
        <v>1</v>
      </c>
      <c r="F932" s="257" t="s">
        <v>1253</v>
      </c>
      <c r="G932" s="255"/>
      <c r="H932" s="258">
        <v>116.675</v>
      </c>
      <c r="I932" s="259"/>
      <c r="J932" s="255"/>
      <c r="K932" s="255"/>
      <c r="L932" s="260"/>
      <c r="M932" s="261"/>
      <c r="N932" s="262"/>
      <c r="O932" s="262"/>
      <c r="P932" s="262"/>
      <c r="Q932" s="262"/>
      <c r="R932" s="262"/>
      <c r="S932" s="262"/>
      <c r="T932" s="263"/>
      <c r="AT932" s="264" t="s">
        <v>199</v>
      </c>
      <c r="AU932" s="264" t="s">
        <v>85</v>
      </c>
      <c r="AV932" s="13" t="s">
        <v>85</v>
      </c>
      <c r="AW932" s="13" t="s">
        <v>32</v>
      </c>
      <c r="AX932" s="13" t="s">
        <v>76</v>
      </c>
      <c r="AY932" s="264" t="s">
        <v>190</v>
      </c>
    </row>
    <row r="933" spans="2:65" s="1" customFormat="1" ht="24" customHeight="1">
      <c r="B933" s="37"/>
      <c r="C933" s="265" t="s">
        <v>1333</v>
      </c>
      <c r="D933" s="265" t="s">
        <v>430</v>
      </c>
      <c r="E933" s="266" t="s">
        <v>1334</v>
      </c>
      <c r="F933" s="267" t="s">
        <v>1335</v>
      </c>
      <c r="G933" s="268" t="s">
        <v>255</v>
      </c>
      <c r="H933" s="269">
        <v>312.09</v>
      </c>
      <c r="I933" s="270"/>
      <c r="J933" s="271">
        <f>ROUND(I933*H933,2)</f>
        <v>0</v>
      </c>
      <c r="K933" s="267" t="s">
        <v>196</v>
      </c>
      <c r="L933" s="272"/>
      <c r="M933" s="273" t="s">
        <v>1</v>
      </c>
      <c r="N933" s="274" t="s">
        <v>41</v>
      </c>
      <c r="O933" s="85"/>
      <c r="P933" s="239">
        <f>O933*H933</f>
        <v>0</v>
      </c>
      <c r="Q933" s="239">
        <v>0.0021</v>
      </c>
      <c r="R933" s="239">
        <f>Q933*H933</f>
        <v>0.6553889999999999</v>
      </c>
      <c r="S933" s="239">
        <v>0</v>
      </c>
      <c r="T933" s="240">
        <f>S933*H933</f>
        <v>0</v>
      </c>
      <c r="AR933" s="241" t="s">
        <v>390</v>
      </c>
      <c r="AT933" s="241" t="s">
        <v>430</v>
      </c>
      <c r="AU933" s="241" t="s">
        <v>85</v>
      </c>
      <c r="AY933" s="16" t="s">
        <v>190</v>
      </c>
      <c r="BE933" s="242">
        <f>IF(N933="základní",J933,0)</f>
        <v>0</v>
      </c>
      <c r="BF933" s="242">
        <f>IF(N933="snížená",J933,0)</f>
        <v>0</v>
      </c>
      <c r="BG933" s="242">
        <f>IF(N933="zákl. přenesená",J933,0)</f>
        <v>0</v>
      </c>
      <c r="BH933" s="242">
        <f>IF(N933="sníž. přenesená",J933,0)</f>
        <v>0</v>
      </c>
      <c r="BI933" s="242">
        <f>IF(N933="nulová",J933,0)</f>
        <v>0</v>
      </c>
      <c r="BJ933" s="16" t="s">
        <v>83</v>
      </c>
      <c r="BK933" s="242">
        <f>ROUND(I933*H933,2)</f>
        <v>0</v>
      </c>
      <c r="BL933" s="16" t="s">
        <v>272</v>
      </c>
      <c r="BM933" s="241" t="s">
        <v>1336</v>
      </c>
    </row>
    <row r="934" spans="2:51" s="13" customFormat="1" ht="12">
      <c r="B934" s="254"/>
      <c r="C934" s="255"/>
      <c r="D934" s="245" t="s">
        <v>199</v>
      </c>
      <c r="E934" s="256" t="s">
        <v>1</v>
      </c>
      <c r="F934" s="257" t="s">
        <v>1252</v>
      </c>
      <c r="G934" s="255"/>
      <c r="H934" s="258">
        <v>195.415</v>
      </c>
      <c r="I934" s="259"/>
      <c r="J934" s="255"/>
      <c r="K934" s="255"/>
      <c r="L934" s="260"/>
      <c r="M934" s="261"/>
      <c r="N934" s="262"/>
      <c r="O934" s="262"/>
      <c r="P934" s="262"/>
      <c r="Q934" s="262"/>
      <c r="R934" s="262"/>
      <c r="S934" s="262"/>
      <c r="T934" s="263"/>
      <c r="AT934" s="264" t="s">
        <v>199</v>
      </c>
      <c r="AU934" s="264" t="s">
        <v>85</v>
      </c>
      <c r="AV934" s="13" t="s">
        <v>85</v>
      </c>
      <c r="AW934" s="13" t="s">
        <v>32</v>
      </c>
      <c r="AX934" s="13" t="s">
        <v>76</v>
      </c>
      <c r="AY934" s="264" t="s">
        <v>190</v>
      </c>
    </row>
    <row r="935" spans="2:51" s="13" customFormat="1" ht="12">
      <c r="B935" s="254"/>
      <c r="C935" s="255"/>
      <c r="D935" s="245" t="s">
        <v>199</v>
      </c>
      <c r="E935" s="256" t="s">
        <v>1</v>
      </c>
      <c r="F935" s="257" t="s">
        <v>1253</v>
      </c>
      <c r="G935" s="255"/>
      <c r="H935" s="258">
        <v>116.675</v>
      </c>
      <c r="I935" s="259"/>
      <c r="J935" s="255"/>
      <c r="K935" s="255"/>
      <c r="L935" s="260"/>
      <c r="M935" s="261"/>
      <c r="N935" s="262"/>
      <c r="O935" s="262"/>
      <c r="P935" s="262"/>
      <c r="Q935" s="262"/>
      <c r="R935" s="262"/>
      <c r="S935" s="262"/>
      <c r="T935" s="263"/>
      <c r="AT935" s="264" t="s">
        <v>199</v>
      </c>
      <c r="AU935" s="264" t="s">
        <v>85</v>
      </c>
      <c r="AV935" s="13" t="s">
        <v>85</v>
      </c>
      <c r="AW935" s="13" t="s">
        <v>32</v>
      </c>
      <c r="AX935" s="13" t="s">
        <v>76</v>
      </c>
      <c r="AY935" s="264" t="s">
        <v>190</v>
      </c>
    </row>
    <row r="936" spans="2:65" s="1" customFormat="1" ht="24" customHeight="1">
      <c r="B936" s="37"/>
      <c r="C936" s="230" t="s">
        <v>1337</v>
      </c>
      <c r="D936" s="230" t="s">
        <v>192</v>
      </c>
      <c r="E936" s="231" t="s">
        <v>1338</v>
      </c>
      <c r="F936" s="232" t="s">
        <v>1339</v>
      </c>
      <c r="G936" s="233" t="s">
        <v>398</v>
      </c>
      <c r="H936" s="234">
        <v>49.65</v>
      </c>
      <c r="I936" s="235"/>
      <c r="J936" s="236">
        <f>ROUND(I936*H936,2)</f>
        <v>0</v>
      </c>
      <c r="K936" s="232" t="s">
        <v>196</v>
      </c>
      <c r="L936" s="42"/>
      <c r="M936" s="237" t="s">
        <v>1</v>
      </c>
      <c r="N936" s="238" t="s">
        <v>41</v>
      </c>
      <c r="O936" s="85"/>
      <c r="P936" s="239">
        <f>O936*H936</f>
        <v>0</v>
      </c>
      <c r="Q936" s="239">
        <v>0</v>
      </c>
      <c r="R936" s="239">
        <f>Q936*H936</f>
        <v>0</v>
      </c>
      <c r="S936" s="239">
        <v>0</v>
      </c>
      <c r="T936" s="240">
        <f>S936*H936</f>
        <v>0</v>
      </c>
      <c r="AR936" s="241" t="s">
        <v>272</v>
      </c>
      <c r="AT936" s="241" t="s">
        <v>192</v>
      </c>
      <c r="AU936" s="241" t="s">
        <v>85</v>
      </c>
      <c r="AY936" s="16" t="s">
        <v>190</v>
      </c>
      <c r="BE936" s="242">
        <f>IF(N936="základní",J936,0)</f>
        <v>0</v>
      </c>
      <c r="BF936" s="242">
        <f>IF(N936="snížená",J936,0)</f>
        <v>0</v>
      </c>
      <c r="BG936" s="242">
        <f>IF(N936="zákl. přenesená",J936,0)</f>
        <v>0</v>
      </c>
      <c r="BH936" s="242">
        <f>IF(N936="sníž. přenesená",J936,0)</f>
        <v>0</v>
      </c>
      <c r="BI936" s="242">
        <f>IF(N936="nulová",J936,0)</f>
        <v>0</v>
      </c>
      <c r="BJ936" s="16" t="s">
        <v>83</v>
      </c>
      <c r="BK936" s="242">
        <f>ROUND(I936*H936,2)</f>
        <v>0</v>
      </c>
      <c r="BL936" s="16" t="s">
        <v>272</v>
      </c>
      <c r="BM936" s="241" t="s">
        <v>1340</v>
      </c>
    </row>
    <row r="937" spans="2:65" s="1" customFormat="1" ht="24" customHeight="1">
      <c r="B937" s="37"/>
      <c r="C937" s="265" t="s">
        <v>1341</v>
      </c>
      <c r="D937" s="265" t="s">
        <v>430</v>
      </c>
      <c r="E937" s="266" t="s">
        <v>1342</v>
      </c>
      <c r="F937" s="267" t="s">
        <v>1343</v>
      </c>
      <c r="G937" s="268" t="s">
        <v>398</v>
      </c>
      <c r="H937" s="269">
        <v>49.65</v>
      </c>
      <c r="I937" s="270"/>
      <c r="J937" s="271">
        <f>ROUND(I937*H937,2)</f>
        <v>0</v>
      </c>
      <c r="K937" s="267" t="s">
        <v>196</v>
      </c>
      <c r="L937" s="272"/>
      <c r="M937" s="273" t="s">
        <v>1</v>
      </c>
      <c r="N937" s="274" t="s">
        <v>41</v>
      </c>
      <c r="O937" s="85"/>
      <c r="P937" s="239">
        <f>O937*H937</f>
        <v>0</v>
      </c>
      <c r="Q937" s="239">
        <v>0.0015</v>
      </c>
      <c r="R937" s="239">
        <f>Q937*H937</f>
        <v>0.074475</v>
      </c>
      <c r="S937" s="239">
        <v>0</v>
      </c>
      <c r="T937" s="240">
        <f>S937*H937</f>
        <v>0</v>
      </c>
      <c r="AR937" s="241" t="s">
        <v>390</v>
      </c>
      <c r="AT937" s="241" t="s">
        <v>430</v>
      </c>
      <c r="AU937" s="241" t="s">
        <v>85</v>
      </c>
      <c r="AY937" s="16" t="s">
        <v>190</v>
      </c>
      <c r="BE937" s="242">
        <f>IF(N937="základní",J937,0)</f>
        <v>0</v>
      </c>
      <c r="BF937" s="242">
        <f>IF(N937="snížená",J937,0)</f>
        <v>0</v>
      </c>
      <c r="BG937" s="242">
        <f>IF(N937="zákl. přenesená",J937,0)</f>
        <v>0</v>
      </c>
      <c r="BH937" s="242">
        <f>IF(N937="sníž. přenesená",J937,0)</f>
        <v>0</v>
      </c>
      <c r="BI937" s="242">
        <f>IF(N937="nulová",J937,0)</f>
        <v>0</v>
      </c>
      <c r="BJ937" s="16" t="s">
        <v>83</v>
      </c>
      <c r="BK937" s="242">
        <f>ROUND(I937*H937,2)</f>
        <v>0</v>
      </c>
      <c r="BL937" s="16" t="s">
        <v>272</v>
      </c>
      <c r="BM937" s="241" t="s">
        <v>1344</v>
      </c>
    </row>
    <row r="938" spans="2:51" s="13" customFormat="1" ht="12">
      <c r="B938" s="254"/>
      <c r="C938" s="255"/>
      <c r="D938" s="245" t="s">
        <v>199</v>
      </c>
      <c r="E938" s="256" t="s">
        <v>1</v>
      </c>
      <c r="F938" s="257" t="s">
        <v>1345</v>
      </c>
      <c r="G938" s="255"/>
      <c r="H938" s="258">
        <v>49.65</v>
      </c>
      <c r="I938" s="259"/>
      <c r="J938" s="255"/>
      <c r="K938" s="255"/>
      <c r="L938" s="260"/>
      <c r="M938" s="261"/>
      <c r="N938" s="262"/>
      <c r="O938" s="262"/>
      <c r="P938" s="262"/>
      <c r="Q938" s="262"/>
      <c r="R938" s="262"/>
      <c r="S938" s="262"/>
      <c r="T938" s="263"/>
      <c r="AT938" s="264" t="s">
        <v>199</v>
      </c>
      <c r="AU938" s="264" t="s">
        <v>85</v>
      </c>
      <c r="AV938" s="13" t="s">
        <v>85</v>
      </c>
      <c r="AW938" s="13" t="s">
        <v>32</v>
      </c>
      <c r="AX938" s="13" t="s">
        <v>76</v>
      </c>
      <c r="AY938" s="264" t="s">
        <v>190</v>
      </c>
    </row>
    <row r="939" spans="2:65" s="1" customFormat="1" ht="24" customHeight="1">
      <c r="B939" s="37"/>
      <c r="C939" s="230" t="s">
        <v>1346</v>
      </c>
      <c r="D939" s="230" t="s">
        <v>192</v>
      </c>
      <c r="E939" s="231" t="s">
        <v>1347</v>
      </c>
      <c r="F939" s="232" t="s">
        <v>1348</v>
      </c>
      <c r="G939" s="233" t="s">
        <v>255</v>
      </c>
      <c r="H939" s="234">
        <v>312.09</v>
      </c>
      <c r="I939" s="235"/>
      <c r="J939" s="236">
        <f>ROUND(I939*H939,2)</f>
        <v>0</v>
      </c>
      <c r="K939" s="232" t="s">
        <v>196</v>
      </c>
      <c r="L939" s="42"/>
      <c r="M939" s="237" t="s">
        <v>1</v>
      </c>
      <c r="N939" s="238" t="s">
        <v>41</v>
      </c>
      <c r="O939" s="85"/>
      <c r="P939" s="239">
        <f>O939*H939</f>
        <v>0</v>
      </c>
      <c r="Q939" s="239">
        <v>0</v>
      </c>
      <c r="R939" s="239">
        <f>Q939*H939</f>
        <v>0</v>
      </c>
      <c r="S939" s="239">
        <v>0</v>
      </c>
      <c r="T939" s="240">
        <f>S939*H939</f>
        <v>0</v>
      </c>
      <c r="AR939" s="241" t="s">
        <v>272</v>
      </c>
      <c r="AT939" s="241" t="s">
        <v>192</v>
      </c>
      <c r="AU939" s="241" t="s">
        <v>85</v>
      </c>
      <c r="AY939" s="16" t="s">
        <v>190</v>
      </c>
      <c r="BE939" s="242">
        <f>IF(N939="základní",J939,0)</f>
        <v>0</v>
      </c>
      <c r="BF939" s="242">
        <f>IF(N939="snížená",J939,0)</f>
        <v>0</v>
      </c>
      <c r="BG939" s="242">
        <f>IF(N939="zákl. přenesená",J939,0)</f>
        <v>0</v>
      </c>
      <c r="BH939" s="242">
        <f>IF(N939="sníž. přenesená",J939,0)</f>
        <v>0</v>
      </c>
      <c r="BI939" s="242">
        <f>IF(N939="nulová",J939,0)</f>
        <v>0</v>
      </c>
      <c r="BJ939" s="16" t="s">
        <v>83</v>
      </c>
      <c r="BK939" s="242">
        <f>ROUND(I939*H939,2)</f>
        <v>0</v>
      </c>
      <c r="BL939" s="16" t="s">
        <v>272</v>
      </c>
      <c r="BM939" s="241" t="s">
        <v>1349</v>
      </c>
    </row>
    <row r="940" spans="2:51" s="12" customFormat="1" ht="12">
      <c r="B940" s="243"/>
      <c r="C940" s="244"/>
      <c r="D940" s="245" t="s">
        <v>199</v>
      </c>
      <c r="E940" s="246" t="s">
        <v>1</v>
      </c>
      <c r="F940" s="247" t="s">
        <v>1350</v>
      </c>
      <c r="G940" s="244"/>
      <c r="H940" s="246" t="s">
        <v>1</v>
      </c>
      <c r="I940" s="248"/>
      <c r="J940" s="244"/>
      <c r="K940" s="244"/>
      <c r="L940" s="249"/>
      <c r="M940" s="250"/>
      <c r="N940" s="251"/>
      <c r="O940" s="251"/>
      <c r="P940" s="251"/>
      <c r="Q940" s="251"/>
      <c r="R940" s="251"/>
      <c r="S940" s="251"/>
      <c r="T940" s="252"/>
      <c r="AT940" s="253" t="s">
        <v>199</v>
      </c>
      <c r="AU940" s="253" t="s">
        <v>85</v>
      </c>
      <c r="AV940" s="12" t="s">
        <v>83</v>
      </c>
      <c r="AW940" s="12" t="s">
        <v>32</v>
      </c>
      <c r="AX940" s="12" t="s">
        <v>76</v>
      </c>
      <c r="AY940" s="253" t="s">
        <v>190</v>
      </c>
    </row>
    <row r="941" spans="2:51" s="13" customFormat="1" ht="12">
      <c r="B941" s="254"/>
      <c r="C941" s="255"/>
      <c r="D941" s="245" t="s">
        <v>199</v>
      </c>
      <c r="E941" s="256" t="s">
        <v>1</v>
      </c>
      <c r="F941" s="257" t="s">
        <v>1252</v>
      </c>
      <c r="G941" s="255"/>
      <c r="H941" s="258">
        <v>195.415</v>
      </c>
      <c r="I941" s="259"/>
      <c r="J941" s="255"/>
      <c r="K941" s="255"/>
      <c r="L941" s="260"/>
      <c r="M941" s="261"/>
      <c r="N941" s="262"/>
      <c r="O941" s="262"/>
      <c r="P941" s="262"/>
      <c r="Q941" s="262"/>
      <c r="R941" s="262"/>
      <c r="S941" s="262"/>
      <c r="T941" s="263"/>
      <c r="AT941" s="264" t="s">
        <v>199</v>
      </c>
      <c r="AU941" s="264" t="s">
        <v>85</v>
      </c>
      <c r="AV941" s="13" t="s">
        <v>85</v>
      </c>
      <c r="AW941" s="13" t="s">
        <v>32</v>
      </c>
      <c r="AX941" s="13" t="s">
        <v>76</v>
      </c>
      <c r="AY941" s="264" t="s">
        <v>190</v>
      </c>
    </row>
    <row r="942" spans="2:51" s="13" customFormat="1" ht="12">
      <c r="B942" s="254"/>
      <c r="C942" s="255"/>
      <c r="D942" s="245" t="s">
        <v>199</v>
      </c>
      <c r="E942" s="256" t="s">
        <v>1</v>
      </c>
      <c r="F942" s="257" t="s">
        <v>1253</v>
      </c>
      <c r="G942" s="255"/>
      <c r="H942" s="258">
        <v>116.675</v>
      </c>
      <c r="I942" s="259"/>
      <c r="J942" s="255"/>
      <c r="K942" s="255"/>
      <c r="L942" s="260"/>
      <c r="M942" s="261"/>
      <c r="N942" s="262"/>
      <c r="O942" s="262"/>
      <c r="P942" s="262"/>
      <c r="Q942" s="262"/>
      <c r="R942" s="262"/>
      <c r="S942" s="262"/>
      <c r="T942" s="263"/>
      <c r="AT942" s="264" t="s">
        <v>199</v>
      </c>
      <c r="AU942" s="264" t="s">
        <v>85</v>
      </c>
      <c r="AV942" s="13" t="s">
        <v>85</v>
      </c>
      <c r="AW942" s="13" t="s">
        <v>32</v>
      </c>
      <c r="AX942" s="13" t="s">
        <v>76</v>
      </c>
      <c r="AY942" s="264" t="s">
        <v>190</v>
      </c>
    </row>
    <row r="943" spans="2:65" s="1" customFormat="1" ht="16.5" customHeight="1">
      <c r="B943" s="37"/>
      <c r="C943" s="265" t="s">
        <v>1351</v>
      </c>
      <c r="D943" s="265" t="s">
        <v>430</v>
      </c>
      <c r="E943" s="266" t="s">
        <v>1352</v>
      </c>
      <c r="F943" s="267" t="s">
        <v>1353</v>
      </c>
      <c r="G943" s="268" t="s">
        <v>195</v>
      </c>
      <c r="H943" s="269">
        <v>71.402</v>
      </c>
      <c r="I943" s="270"/>
      <c r="J943" s="271">
        <f>ROUND(I943*H943,2)</f>
        <v>0</v>
      </c>
      <c r="K943" s="267" t="s">
        <v>196</v>
      </c>
      <c r="L943" s="272"/>
      <c r="M943" s="273" t="s">
        <v>1</v>
      </c>
      <c r="N943" s="274" t="s">
        <v>41</v>
      </c>
      <c r="O943" s="85"/>
      <c r="P943" s="239">
        <f>O943*H943</f>
        <v>0</v>
      </c>
      <c r="Q943" s="239">
        <v>0.03</v>
      </c>
      <c r="R943" s="239">
        <f>Q943*H943</f>
        <v>2.14206</v>
      </c>
      <c r="S943" s="239">
        <v>0</v>
      </c>
      <c r="T943" s="240">
        <f>S943*H943</f>
        <v>0</v>
      </c>
      <c r="AR943" s="241" t="s">
        <v>390</v>
      </c>
      <c r="AT943" s="241" t="s">
        <v>430</v>
      </c>
      <c r="AU943" s="241" t="s">
        <v>85</v>
      </c>
      <c r="AY943" s="16" t="s">
        <v>190</v>
      </c>
      <c r="BE943" s="242">
        <f>IF(N943="základní",J943,0)</f>
        <v>0</v>
      </c>
      <c r="BF943" s="242">
        <f>IF(N943="snížená",J943,0)</f>
        <v>0</v>
      </c>
      <c r="BG943" s="242">
        <f>IF(N943="zákl. přenesená",J943,0)</f>
        <v>0</v>
      </c>
      <c r="BH943" s="242">
        <f>IF(N943="sníž. přenesená",J943,0)</f>
        <v>0</v>
      </c>
      <c r="BI943" s="242">
        <f>IF(N943="nulová",J943,0)</f>
        <v>0</v>
      </c>
      <c r="BJ943" s="16" t="s">
        <v>83</v>
      </c>
      <c r="BK943" s="242">
        <f>ROUND(I943*H943,2)</f>
        <v>0</v>
      </c>
      <c r="BL943" s="16" t="s">
        <v>272</v>
      </c>
      <c r="BM943" s="241" t="s">
        <v>1354</v>
      </c>
    </row>
    <row r="944" spans="2:51" s="12" customFormat="1" ht="12">
      <c r="B944" s="243"/>
      <c r="C944" s="244"/>
      <c r="D944" s="245" t="s">
        <v>199</v>
      </c>
      <c r="E944" s="246" t="s">
        <v>1</v>
      </c>
      <c r="F944" s="247" t="s">
        <v>1350</v>
      </c>
      <c r="G944" s="244"/>
      <c r="H944" s="246" t="s">
        <v>1</v>
      </c>
      <c r="I944" s="248"/>
      <c r="J944" s="244"/>
      <c r="K944" s="244"/>
      <c r="L944" s="249"/>
      <c r="M944" s="250"/>
      <c r="N944" s="251"/>
      <c r="O944" s="251"/>
      <c r="P944" s="251"/>
      <c r="Q944" s="251"/>
      <c r="R944" s="251"/>
      <c r="S944" s="251"/>
      <c r="T944" s="252"/>
      <c r="AT944" s="253" t="s">
        <v>199</v>
      </c>
      <c r="AU944" s="253" t="s">
        <v>85</v>
      </c>
      <c r="AV944" s="12" t="s">
        <v>83</v>
      </c>
      <c r="AW944" s="12" t="s">
        <v>32</v>
      </c>
      <c r="AX944" s="12" t="s">
        <v>76</v>
      </c>
      <c r="AY944" s="253" t="s">
        <v>190</v>
      </c>
    </row>
    <row r="945" spans="2:51" s="13" customFormat="1" ht="12">
      <c r="B945" s="254"/>
      <c r="C945" s="255"/>
      <c r="D945" s="245" t="s">
        <v>199</v>
      </c>
      <c r="E945" s="256" t="s">
        <v>1</v>
      </c>
      <c r="F945" s="257" t="s">
        <v>1355</v>
      </c>
      <c r="G945" s="255"/>
      <c r="H945" s="258">
        <v>46.9</v>
      </c>
      <c r="I945" s="259"/>
      <c r="J945" s="255"/>
      <c r="K945" s="255"/>
      <c r="L945" s="260"/>
      <c r="M945" s="261"/>
      <c r="N945" s="262"/>
      <c r="O945" s="262"/>
      <c r="P945" s="262"/>
      <c r="Q945" s="262"/>
      <c r="R945" s="262"/>
      <c r="S945" s="262"/>
      <c r="T945" s="263"/>
      <c r="AT945" s="264" t="s">
        <v>199</v>
      </c>
      <c r="AU945" s="264" t="s">
        <v>85</v>
      </c>
      <c r="AV945" s="13" t="s">
        <v>85</v>
      </c>
      <c r="AW945" s="13" t="s">
        <v>32</v>
      </c>
      <c r="AX945" s="13" t="s">
        <v>76</v>
      </c>
      <c r="AY945" s="264" t="s">
        <v>190</v>
      </c>
    </row>
    <row r="946" spans="2:51" s="13" customFormat="1" ht="12">
      <c r="B946" s="254"/>
      <c r="C946" s="255"/>
      <c r="D946" s="245" t="s">
        <v>199</v>
      </c>
      <c r="E946" s="256" t="s">
        <v>1</v>
      </c>
      <c r="F946" s="257" t="s">
        <v>1356</v>
      </c>
      <c r="G946" s="255"/>
      <c r="H946" s="258">
        <v>24.502</v>
      </c>
      <c r="I946" s="259"/>
      <c r="J946" s="255"/>
      <c r="K946" s="255"/>
      <c r="L946" s="260"/>
      <c r="M946" s="261"/>
      <c r="N946" s="262"/>
      <c r="O946" s="262"/>
      <c r="P946" s="262"/>
      <c r="Q946" s="262"/>
      <c r="R946" s="262"/>
      <c r="S946" s="262"/>
      <c r="T946" s="263"/>
      <c r="AT946" s="264" t="s">
        <v>199</v>
      </c>
      <c r="AU946" s="264" t="s">
        <v>85</v>
      </c>
      <c r="AV946" s="13" t="s">
        <v>85</v>
      </c>
      <c r="AW946" s="13" t="s">
        <v>32</v>
      </c>
      <c r="AX946" s="13" t="s">
        <v>76</v>
      </c>
      <c r="AY946" s="264" t="s">
        <v>190</v>
      </c>
    </row>
    <row r="947" spans="2:65" s="1" customFormat="1" ht="24" customHeight="1">
      <c r="B947" s="37"/>
      <c r="C947" s="230" t="s">
        <v>1357</v>
      </c>
      <c r="D947" s="230" t="s">
        <v>192</v>
      </c>
      <c r="E947" s="231" t="s">
        <v>1358</v>
      </c>
      <c r="F947" s="232" t="s">
        <v>1359</v>
      </c>
      <c r="G947" s="233" t="s">
        <v>1312</v>
      </c>
      <c r="H947" s="275"/>
      <c r="I947" s="235"/>
      <c r="J947" s="236">
        <f>ROUND(I947*H947,2)</f>
        <v>0</v>
      </c>
      <c r="K947" s="232" t="s">
        <v>196</v>
      </c>
      <c r="L947" s="42"/>
      <c r="M947" s="237" t="s">
        <v>1</v>
      </c>
      <c r="N947" s="238" t="s">
        <v>41</v>
      </c>
      <c r="O947" s="85"/>
      <c r="P947" s="239">
        <f>O947*H947</f>
        <v>0</v>
      </c>
      <c r="Q947" s="239">
        <v>0</v>
      </c>
      <c r="R947" s="239">
        <f>Q947*H947</f>
        <v>0</v>
      </c>
      <c r="S947" s="239">
        <v>0</v>
      </c>
      <c r="T947" s="240">
        <f>S947*H947</f>
        <v>0</v>
      </c>
      <c r="AR947" s="241" t="s">
        <v>272</v>
      </c>
      <c r="AT947" s="241" t="s">
        <v>192</v>
      </c>
      <c r="AU947" s="241" t="s">
        <v>85</v>
      </c>
      <c r="AY947" s="16" t="s">
        <v>190</v>
      </c>
      <c r="BE947" s="242">
        <f>IF(N947="základní",J947,0)</f>
        <v>0</v>
      </c>
      <c r="BF947" s="242">
        <f>IF(N947="snížená",J947,0)</f>
        <v>0</v>
      </c>
      <c r="BG947" s="242">
        <f>IF(N947="zákl. přenesená",J947,0)</f>
        <v>0</v>
      </c>
      <c r="BH947" s="242">
        <f>IF(N947="sníž. přenesená",J947,0)</f>
        <v>0</v>
      </c>
      <c r="BI947" s="242">
        <f>IF(N947="nulová",J947,0)</f>
        <v>0</v>
      </c>
      <c r="BJ947" s="16" t="s">
        <v>83</v>
      </c>
      <c r="BK947" s="242">
        <f>ROUND(I947*H947,2)</f>
        <v>0</v>
      </c>
      <c r="BL947" s="16" t="s">
        <v>272</v>
      </c>
      <c r="BM947" s="241" t="s">
        <v>1360</v>
      </c>
    </row>
    <row r="948" spans="2:63" s="11" customFormat="1" ht="22.8" customHeight="1">
      <c r="B948" s="214"/>
      <c r="C948" s="215"/>
      <c r="D948" s="216" t="s">
        <v>75</v>
      </c>
      <c r="E948" s="228" t="s">
        <v>1361</v>
      </c>
      <c r="F948" s="228" t="s">
        <v>1362</v>
      </c>
      <c r="G948" s="215"/>
      <c r="H948" s="215"/>
      <c r="I948" s="218"/>
      <c r="J948" s="229">
        <f>BK948</f>
        <v>0</v>
      </c>
      <c r="K948" s="215"/>
      <c r="L948" s="220"/>
      <c r="M948" s="221"/>
      <c r="N948" s="222"/>
      <c r="O948" s="222"/>
      <c r="P948" s="223">
        <f>SUM(P949:P964)</f>
        <v>0</v>
      </c>
      <c r="Q948" s="222"/>
      <c r="R948" s="223">
        <f>SUM(R949:R964)</f>
        <v>0.7606941300000001</v>
      </c>
      <c r="S948" s="222"/>
      <c r="T948" s="224">
        <f>SUM(T949:T964)</f>
        <v>0</v>
      </c>
      <c r="AR948" s="225" t="s">
        <v>85</v>
      </c>
      <c r="AT948" s="226" t="s">
        <v>75</v>
      </c>
      <c r="AU948" s="226" t="s">
        <v>83</v>
      </c>
      <c r="AY948" s="225" t="s">
        <v>190</v>
      </c>
      <c r="BK948" s="227">
        <f>SUM(BK949:BK964)</f>
        <v>0</v>
      </c>
    </row>
    <row r="949" spans="2:65" s="1" customFormat="1" ht="24" customHeight="1">
      <c r="B949" s="37"/>
      <c r="C949" s="230" t="s">
        <v>1363</v>
      </c>
      <c r="D949" s="230" t="s">
        <v>192</v>
      </c>
      <c r="E949" s="231" t="s">
        <v>1364</v>
      </c>
      <c r="F949" s="232" t="s">
        <v>1365</v>
      </c>
      <c r="G949" s="233" t="s">
        <v>255</v>
      </c>
      <c r="H949" s="234">
        <v>92.55</v>
      </c>
      <c r="I949" s="235"/>
      <c r="J949" s="236">
        <f>ROUND(I949*H949,2)</f>
        <v>0</v>
      </c>
      <c r="K949" s="232" t="s">
        <v>196</v>
      </c>
      <c r="L949" s="42"/>
      <c r="M949" s="237" t="s">
        <v>1</v>
      </c>
      <c r="N949" s="238" t="s">
        <v>41</v>
      </c>
      <c r="O949" s="85"/>
      <c r="P949" s="239">
        <f>O949*H949</f>
        <v>0</v>
      </c>
      <c r="Q949" s="239">
        <v>0.00118</v>
      </c>
      <c r="R949" s="239">
        <f>Q949*H949</f>
        <v>0.109209</v>
      </c>
      <c r="S949" s="239">
        <v>0</v>
      </c>
      <c r="T949" s="240">
        <f>S949*H949</f>
        <v>0</v>
      </c>
      <c r="AR949" s="241" t="s">
        <v>272</v>
      </c>
      <c r="AT949" s="241" t="s">
        <v>192</v>
      </c>
      <c r="AU949" s="241" t="s">
        <v>85</v>
      </c>
      <c r="AY949" s="16" t="s">
        <v>190</v>
      </c>
      <c r="BE949" s="242">
        <f>IF(N949="základní",J949,0)</f>
        <v>0</v>
      </c>
      <c r="BF949" s="242">
        <f>IF(N949="snížená",J949,0)</f>
        <v>0</v>
      </c>
      <c r="BG949" s="242">
        <f>IF(N949="zákl. přenesená",J949,0)</f>
        <v>0</v>
      </c>
      <c r="BH949" s="242">
        <f>IF(N949="sníž. přenesená",J949,0)</f>
        <v>0</v>
      </c>
      <c r="BI949" s="242">
        <f>IF(N949="nulová",J949,0)</f>
        <v>0</v>
      </c>
      <c r="BJ949" s="16" t="s">
        <v>83</v>
      </c>
      <c r="BK949" s="242">
        <f>ROUND(I949*H949,2)</f>
        <v>0</v>
      </c>
      <c r="BL949" s="16" t="s">
        <v>272</v>
      </c>
      <c r="BM949" s="241" t="s">
        <v>1366</v>
      </c>
    </row>
    <row r="950" spans="2:51" s="12" customFormat="1" ht="12">
      <c r="B950" s="243"/>
      <c r="C950" s="244"/>
      <c r="D950" s="245" t="s">
        <v>199</v>
      </c>
      <c r="E950" s="246" t="s">
        <v>1</v>
      </c>
      <c r="F950" s="247" t="s">
        <v>298</v>
      </c>
      <c r="G950" s="244"/>
      <c r="H950" s="246" t="s">
        <v>1</v>
      </c>
      <c r="I950" s="248"/>
      <c r="J950" s="244"/>
      <c r="K950" s="244"/>
      <c r="L950" s="249"/>
      <c r="M950" s="250"/>
      <c r="N950" s="251"/>
      <c r="O950" s="251"/>
      <c r="P950" s="251"/>
      <c r="Q950" s="251"/>
      <c r="R950" s="251"/>
      <c r="S950" s="251"/>
      <c r="T950" s="252"/>
      <c r="AT950" s="253" t="s">
        <v>199</v>
      </c>
      <c r="AU950" s="253" t="s">
        <v>85</v>
      </c>
      <c r="AV950" s="12" t="s">
        <v>83</v>
      </c>
      <c r="AW950" s="12" t="s">
        <v>32</v>
      </c>
      <c r="AX950" s="12" t="s">
        <v>76</v>
      </c>
      <c r="AY950" s="253" t="s">
        <v>190</v>
      </c>
    </row>
    <row r="951" spans="2:51" s="13" customFormat="1" ht="12">
      <c r="B951" s="254"/>
      <c r="C951" s="255"/>
      <c r="D951" s="245" t="s">
        <v>199</v>
      </c>
      <c r="E951" s="256" t="s">
        <v>1</v>
      </c>
      <c r="F951" s="257" t="s">
        <v>1367</v>
      </c>
      <c r="G951" s="255"/>
      <c r="H951" s="258">
        <v>92.55</v>
      </c>
      <c r="I951" s="259"/>
      <c r="J951" s="255"/>
      <c r="K951" s="255"/>
      <c r="L951" s="260"/>
      <c r="M951" s="261"/>
      <c r="N951" s="262"/>
      <c r="O951" s="262"/>
      <c r="P951" s="262"/>
      <c r="Q951" s="262"/>
      <c r="R951" s="262"/>
      <c r="S951" s="262"/>
      <c r="T951" s="263"/>
      <c r="AT951" s="264" t="s">
        <v>199</v>
      </c>
      <c r="AU951" s="264" t="s">
        <v>85</v>
      </c>
      <c r="AV951" s="13" t="s">
        <v>85</v>
      </c>
      <c r="AW951" s="13" t="s">
        <v>32</v>
      </c>
      <c r="AX951" s="13" t="s">
        <v>76</v>
      </c>
      <c r="AY951" s="264" t="s">
        <v>190</v>
      </c>
    </row>
    <row r="952" spans="2:65" s="1" customFormat="1" ht="24" customHeight="1">
      <c r="B952" s="37"/>
      <c r="C952" s="230" t="s">
        <v>1368</v>
      </c>
      <c r="D952" s="230" t="s">
        <v>192</v>
      </c>
      <c r="E952" s="231" t="s">
        <v>1369</v>
      </c>
      <c r="F952" s="232" t="s">
        <v>1370</v>
      </c>
      <c r="G952" s="233" t="s">
        <v>255</v>
      </c>
      <c r="H952" s="234">
        <v>23.097</v>
      </c>
      <c r="I952" s="235"/>
      <c r="J952" s="236">
        <f>ROUND(I952*H952,2)</f>
        <v>0</v>
      </c>
      <c r="K952" s="232" t="s">
        <v>196</v>
      </c>
      <c r="L952" s="42"/>
      <c r="M952" s="237" t="s">
        <v>1</v>
      </c>
      <c r="N952" s="238" t="s">
        <v>41</v>
      </c>
      <c r="O952" s="85"/>
      <c r="P952" s="239">
        <f>O952*H952</f>
        <v>0</v>
      </c>
      <c r="Q952" s="239">
        <v>0.00081</v>
      </c>
      <c r="R952" s="239">
        <f>Q952*H952</f>
        <v>0.01870857</v>
      </c>
      <c r="S952" s="239">
        <v>0</v>
      </c>
      <c r="T952" s="240">
        <f>S952*H952</f>
        <v>0</v>
      </c>
      <c r="AR952" s="241" t="s">
        <v>272</v>
      </c>
      <c r="AT952" s="241" t="s">
        <v>192</v>
      </c>
      <c r="AU952" s="241" t="s">
        <v>85</v>
      </c>
      <c r="AY952" s="16" t="s">
        <v>190</v>
      </c>
      <c r="BE952" s="242">
        <f>IF(N952="základní",J952,0)</f>
        <v>0</v>
      </c>
      <c r="BF952" s="242">
        <f>IF(N952="snížená",J952,0)</f>
        <v>0</v>
      </c>
      <c r="BG952" s="242">
        <f>IF(N952="zákl. přenesená",J952,0)</f>
        <v>0</v>
      </c>
      <c r="BH952" s="242">
        <f>IF(N952="sníž. přenesená",J952,0)</f>
        <v>0</v>
      </c>
      <c r="BI952" s="242">
        <f>IF(N952="nulová",J952,0)</f>
        <v>0</v>
      </c>
      <c r="BJ952" s="16" t="s">
        <v>83</v>
      </c>
      <c r="BK952" s="242">
        <f>ROUND(I952*H952,2)</f>
        <v>0</v>
      </c>
      <c r="BL952" s="16" t="s">
        <v>272</v>
      </c>
      <c r="BM952" s="241" t="s">
        <v>1371</v>
      </c>
    </row>
    <row r="953" spans="2:51" s="12" customFormat="1" ht="12">
      <c r="B953" s="243"/>
      <c r="C953" s="244"/>
      <c r="D953" s="245" t="s">
        <v>199</v>
      </c>
      <c r="E953" s="246" t="s">
        <v>1</v>
      </c>
      <c r="F953" s="247" t="s">
        <v>298</v>
      </c>
      <c r="G953" s="244"/>
      <c r="H953" s="246" t="s">
        <v>1</v>
      </c>
      <c r="I953" s="248"/>
      <c r="J953" s="244"/>
      <c r="K953" s="244"/>
      <c r="L953" s="249"/>
      <c r="M953" s="250"/>
      <c r="N953" s="251"/>
      <c r="O953" s="251"/>
      <c r="P953" s="251"/>
      <c r="Q953" s="251"/>
      <c r="R953" s="251"/>
      <c r="S953" s="251"/>
      <c r="T953" s="252"/>
      <c r="AT953" s="253" t="s">
        <v>199</v>
      </c>
      <c r="AU953" s="253" t="s">
        <v>85</v>
      </c>
      <c r="AV953" s="12" t="s">
        <v>83</v>
      </c>
      <c r="AW953" s="12" t="s">
        <v>32</v>
      </c>
      <c r="AX953" s="12" t="s">
        <v>76</v>
      </c>
      <c r="AY953" s="253" t="s">
        <v>190</v>
      </c>
    </row>
    <row r="954" spans="2:51" s="13" customFormat="1" ht="12">
      <c r="B954" s="254"/>
      <c r="C954" s="255"/>
      <c r="D954" s="245" t="s">
        <v>199</v>
      </c>
      <c r="E954" s="256" t="s">
        <v>1</v>
      </c>
      <c r="F954" s="257" t="s">
        <v>1372</v>
      </c>
      <c r="G954" s="255"/>
      <c r="H954" s="258">
        <v>23.097</v>
      </c>
      <c r="I954" s="259"/>
      <c r="J954" s="255"/>
      <c r="K954" s="255"/>
      <c r="L954" s="260"/>
      <c r="M954" s="261"/>
      <c r="N954" s="262"/>
      <c r="O954" s="262"/>
      <c r="P954" s="262"/>
      <c r="Q954" s="262"/>
      <c r="R954" s="262"/>
      <c r="S954" s="262"/>
      <c r="T954" s="263"/>
      <c r="AT954" s="264" t="s">
        <v>199</v>
      </c>
      <c r="AU954" s="264" t="s">
        <v>85</v>
      </c>
      <c r="AV954" s="13" t="s">
        <v>85</v>
      </c>
      <c r="AW954" s="13" t="s">
        <v>32</v>
      </c>
      <c r="AX954" s="13" t="s">
        <v>76</v>
      </c>
      <c r="AY954" s="264" t="s">
        <v>190</v>
      </c>
    </row>
    <row r="955" spans="2:65" s="1" customFormat="1" ht="24" customHeight="1">
      <c r="B955" s="37"/>
      <c r="C955" s="265" t="s">
        <v>1373</v>
      </c>
      <c r="D955" s="265" t="s">
        <v>430</v>
      </c>
      <c r="E955" s="266" t="s">
        <v>1374</v>
      </c>
      <c r="F955" s="267" t="s">
        <v>1375</v>
      </c>
      <c r="G955" s="268" t="s">
        <v>255</v>
      </c>
      <c r="H955" s="269">
        <v>115.647</v>
      </c>
      <c r="I955" s="270"/>
      <c r="J955" s="271">
        <f>ROUND(I955*H955,2)</f>
        <v>0</v>
      </c>
      <c r="K955" s="267" t="s">
        <v>445</v>
      </c>
      <c r="L955" s="272"/>
      <c r="M955" s="273" t="s">
        <v>1</v>
      </c>
      <c r="N955" s="274" t="s">
        <v>41</v>
      </c>
      <c r="O955" s="85"/>
      <c r="P955" s="239">
        <f>O955*H955</f>
        <v>0</v>
      </c>
      <c r="Q955" s="239">
        <v>0.00148</v>
      </c>
      <c r="R955" s="239">
        <f>Q955*H955</f>
        <v>0.17115756000000001</v>
      </c>
      <c r="S955" s="239">
        <v>0</v>
      </c>
      <c r="T955" s="240">
        <f>S955*H955</f>
        <v>0</v>
      </c>
      <c r="AR955" s="241" t="s">
        <v>390</v>
      </c>
      <c r="AT955" s="241" t="s">
        <v>430</v>
      </c>
      <c r="AU955" s="241" t="s">
        <v>85</v>
      </c>
      <c r="AY955" s="16" t="s">
        <v>190</v>
      </c>
      <c r="BE955" s="242">
        <f>IF(N955="základní",J955,0)</f>
        <v>0</v>
      </c>
      <c r="BF955" s="242">
        <f>IF(N955="snížená",J955,0)</f>
        <v>0</v>
      </c>
      <c r="BG955" s="242">
        <f>IF(N955="zákl. přenesená",J955,0)</f>
        <v>0</v>
      </c>
      <c r="BH955" s="242">
        <f>IF(N955="sníž. přenesená",J955,0)</f>
        <v>0</v>
      </c>
      <c r="BI955" s="242">
        <f>IF(N955="nulová",J955,0)</f>
        <v>0</v>
      </c>
      <c r="BJ955" s="16" t="s">
        <v>83</v>
      </c>
      <c r="BK955" s="242">
        <f>ROUND(I955*H955,2)</f>
        <v>0</v>
      </c>
      <c r="BL955" s="16" t="s">
        <v>272</v>
      </c>
      <c r="BM955" s="241" t="s">
        <v>1376</v>
      </c>
    </row>
    <row r="956" spans="2:65" s="1" customFormat="1" ht="24" customHeight="1">
      <c r="B956" s="37"/>
      <c r="C956" s="230" t="s">
        <v>1377</v>
      </c>
      <c r="D956" s="230" t="s">
        <v>192</v>
      </c>
      <c r="E956" s="231" t="s">
        <v>1378</v>
      </c>
      <c r="F956" s="232" t="s">
        <v>1379</v>
      </c>
      <c r="G956" s="233" t="s">
        <v>398</v>
      </c>
      <c r="H956" s="234">
        <v>18</v>
      </c>
      <c r="I956" s="235"/>
      <c r="J956" s="236">
        <f>ROUND(I956*H956,2)</f>
        <v>0</v>
      </c>
      <c r="K956" s="232" t="s">
        <v>445</v>
      </c>
      <c r="L956" s="42"/>
      <c r="M956" s="237" t="s">
        <v>1</v>
      </c>
      <c r="N956" s="238" t="s">
        <v>41</v>
      </c>
      <c r="O956" s="85"/>
      <c r="P956" s="239">
        <f>O956*H956</f>
        <v>0</v>
      </c>
      <c r="Q956" s="239">
        <v>0.00033</v>
      </c>
      <c r="R956" s="239">
        <f>Q956*H956</f>
        <v>0.00594</v>
      </c>
      <c r="S956" s="239">
        <v>0</v>
      </c>
      <c r="T956" s="240">
        <f>S956*H956</f>
        <v>0</v>
      </c>
      <c r="AR956" s="241" t="s">
        <v>272</v>
      </c>
      <c r="AT956" s="241" t="s">
        <v>192</v>
      </c>
      <c r="AU956" s="241" t="s">
        <v>85</v>
      </c>
      <c r="AY956" s="16" t="s">
        <v>190</v>
      </c>
      <c r="BE956" s="242">
        <f>IF(N956="základní",J956,0)</f>
        <v>0</v>
      </c>
      <c r="BF956" s="242">
        <f>IF(N956="snížená",J956,0)</f>
        <v>0</v>
      </c>
      <c r="BG956" s="242">
        <f>IF(N956="zákl. přenesená",J956,0)</f>
        <v>0</v>
      </c>
      <c r="BH956" s="242">
        <f>IF(N956="sníž. přenesená",J956,0)</f>
        <v>0</v>
      </c>
      <c r="BI956" s="242">
        <f>IF(N956="nulová",J956,0)</f>
        <v>0</v>
      </c>
      <c r="BJ956" s="16" t="s">
        <v>83</v>
      </c>
      <c r="BK956" s="242">
        <f>ROUND(I956*H956,2)</f>
        <v>0</v>
      </c>
      <c r="BL956" s="16" t="s">
        <v>272</v>
      </c>
      <c r="BM956" s="241" t="s">
        <v>1380</v>
      </c>
    </row>
    <row r="957" spans="2:51" s="12" customFormat="1" ht="12">
      <c r="B957" s="243"/>
      <c r="C957" s="244"/>
      <c r="D957" s="245" t="s">
        <v>199</v>
      </c>
      <c r="E957" s="246" t="s">
        <v>1</v>
      </c>
      <c r="F957" s="247" t="s">
        <v>270</v>
      </c>
      <c r="G957" s="244"/>
      <c r="H957" s="246" t="s">
        <v>1</v>
      </c>
      <c r="I957" s="248"/>
      <c r="J957" s="244"/>
      <c r="K957" s="244"/>
      <c r="L957" s="249"/>
      <c r="M957" s="250"/>
      <c r="N957" s="251"/>
      <c r="O957" s="251"/>
      <c r="P957" s="251"/>
      <c r="Q957" s="251"/>
      <c r="R957" s="251"/>
      <c r="S957" s="251"/>
      <c r="T957" s="252"/>
      <c r="AT957" s="253" t="s">
        <v>199</v>
      </c>
      <c r="AU957" s="253" t="s">
        <v>85</v>
      </c>
      <c r="AV957" s="12" t="s">
        <v>83</v>
      </c>
      <c r="AW957" s="12" t="s">
        <v>32</v>
      </c>
      <c r="AX957" s="12" t="s">
        <v>76</v>
      </c>
      <c r="AY957" s="253" t="s">
        <v>190</v>
      </c>
    </row>
    <row r="958" spans="2:51" s="13" customFormat="1" ht="12">
      <c r="B958" s="254"/>
      <c r="C958" s="255"/>
      <c r="D958" s="245" t="s">
        <v>199</v>
      </c>
      <c r="E958" s="256" t="s">
        <v>1</v>
      </c>
      <c r="F958" s="257" t="s">
        <v>1381</v>
      </c>
      <c r="G958" s="255"/>
      <c r="H958" s="258">
        <v>18</v>
      </c>
      <c r="I958" s="259"/>
      <c r="J958" s="255"/>
      <c r="K958" s="255"/>
      <c r="L958" s="260"/>
      <c r="M958" s="261"/>
      <c r="N958" s="262"/>
      <c r="O958" s="262"/>
      <c r="P958" s="262"/>
      <c r="Q958" s="262"/>
      <c r="R958" s="262"/>
      <c r="S958" s="262"/>
      <c r="T958" s="263"/>
      <c r="AT958" s="264" t="s">
        <v>199</v>
      </c>
      <c r="AU958" s="264" t="s">
        <v>85</v>
      </c>
      <c r="AV958" s="13" t="s">
        <v>85</v>
      </c>
      <c r="AW958" s="13" t="s">
        <v>32</v>
      </c>
      <c r="AX958" s="13" t="s">
        <v>83</v>
      </c>
      <c r="AY958" s="264" t="s">
        <v>190</v>
      </c>
    </row>
    <row r="959" spans="2:65" s="1" customFormat="1" ht="24" customHeight="1">
      <c r="B959" s="37"/>
      <c r="C959" s="230" t="s">
        <v>1382</v>
      </c>
      <c r="D959" s="230" t="s">
        <v>192</v>
      </c>
      <c r="E959" s="231" t="s">
        <v>1383</v>
      </c>
      <c r="F959" s="232" t="s">
        <v>1384</v>
      </c>
      <c r="G959" s="233" t="s">
        <v>255</v>
      </c>
      <c r="H959" s="234">
        <v>25.2</v>
      </c>
      <c r="I959" s="235"/>
      <c r="J959" s="236">
        <f>ROUND(I959*H959,2)</f>
        <v>0</v>
      </c>
      <c r="K959" s="232" t="s">
        <v>196</v>
      </c>
      <c r="L959" s="42"/>
      <c r="M959" s="237" t="s">
        <v>1</v>
      </c>
      <c r="N959" s="238" t="s">
        <v>41</v>
      </c>
      <c r="O959" s="85"/>
      <c r="P959" s="239">
        <f>O959*H959</f>
        <v>0</v>
      </c>
      <c r="Q959" s="239">
        <v>0.00102</v>
      </c>
      <c r="R959" s="239">
        <f>Q959*H959</f>
        <v>0.025704</v>
      </c>
      <c r="S959" s="239">
        <v>0</v>
      </c>
      <c r="T959" s="240">
        <f>S959*H959</f>
        <v>0</v>
      </c>
      <c r="AR959" s="241" t="s">
        <v>272</v>
      </c>
      <c r="AT959" s="241" t="s">
        <v>192</v>
      </c>
      <c r="AU959" s="241" t="s">
        <v>85</v>
      </c>
      <c r="AY959" s="16" t="s">
        <v>190</v>
      </c>
      <c r="BE959" s="242">
        <f>IF(N959="základní",J959,0)</f>
        <v>0</v>
      </c>
      <c r="BF959" s="242">
        <f>IF(N959="snížená",J959,0)</f>
        <v>0</v>
      </c>
      <c r="BG959" s="242">
        <f>IF(N959="zákl. přenesená",J959,0)</f>
        <v>0</v>
      </c>
      <c r="BH959" s="242">
        <f>IF(N959="sníž. přenesená",J959,0)</f>
        <v>0</v>
      </c>
      <c r="BI959" s="242">
        <f>IF(N959="nulová",J959,0)</f>
        <v>0</v>
      </c>
      <c r="BJ959" s="16" t="s">
        <v>83</v>
      </c>
      <c r="BK959" s="242">
        <f>ROUND(I959*H959,2)</f>
        <v>0</v>
      </c>
      <c r="BL959" s="16" t="s">
        <v>272</v>
      </c>
      <c r="BM959" s="241" t="s">
        <v>1385</v>
      </c>
    </row>
    <row r="960" spans="2:65" s="1" customFormat="1" ht="16.5" customHeight="1">
      <c r="B960" s="37"/>
      <c r="C960" s="265" t="s">
        <v>1386</v>
      </c>
      <c r="D960" s="265" t="s">
        <v>430</v>
      </c>
      <c r="E960" s="266" t="s">
        <v>1387</v>
      </c>
      <c r="F960" s="267" t="s">
        <v>1388</v>
      </c>
      <c r="G960" s="268" t="s">
        <v>255</v>
      </c>
      <c r="H960" s="269">
        <v>26.46</v>
      </c>
      <c r="I960" s="270"/>
      <c r="J960" s="271">
        <f>ROUND(I960*H960,2)</f>
        <v>0</v>
      </c>
      <c r="K960" s="267" t="s">
        <v>445</v>
      </c>
      <c r="L960" s="272"/>
      <c r="M960" s="273" t="s">
        <v>1</v>
      </c>
      <c r="N960" s="274" t="s">
        <v>41</v>
      </c>
      <c r="O960" s="85"/>
      <c r="P960" s="239">
        <f>O960*H960</f>
        <v>0</v>
      </c>
      <c r="Q960" s="239">
        <v>0.01625</v>
      </c>
      <c r="R960" s="239">
        <f>Q960*H960</f>
        <v>0.42997500000000005</v>
      </c>
      <c r="S960" s="239">
        <v>0</v>
      </c>
      <c r="T960" s="240">
        <f>S960*H960</f>
        <v>0</v>
      </c>
      <c r="AR960" s="241" t="s">
        <v>390</v>
      </c>
      <c r="AT960" s="241" t="s">
        <v>430</v>
      </c>
      <c r="AU960" s="241" t="s">
        <v>85</v>
      </c>
      <c r="AY960" s="16" t="s">
        <v>190</v>
      </c>
      <c r="BE960" s="242">
        <f>IF(N960="základní",J960,0)</f>
        <v>0</v>
      </c>
      <c r="BF960" s="242">
        <f>IF(N960="snížená",J960,0)</f>
        <v>0</v>
      </c>
      <c r="BG960" s="242">
        <f>IF(N960="zákl. přenesená",J960,0)</f>
        <v>0</v>
      </c>
      <c r="BH960" s="242">
        <f>IF(N960="sníž. přenesená",J960,0)</f>
        <v>0</v>
      </c>
      <c r="BI960" s="242">
        <f>IF(N960="nulová",J960,0)</f>
        <v>0</v>
      </c>
      <c r="BJ960" s="16" t="s">
        <v>83</v>
      </c>
      <c r="BK960" s="242">
        <f>ROUND(I960*H960,2)</f>
        <v>0</v>
      </c>
      <c r="BL960" s="16" t="s">
        <v>272</v>
      </c>
      <c r="BM960" s="241" t="s">
        <v>1389</v>
      </c>
    </row>
    <row r="961" spans="2:51" s="12" customFormat="1" ht="12">
      <c r="B961" s="243"/>
      <c r="C961" s="244"/>
      <c r="D961" s="245" t="s">
        <v>199</v>
      </c>
      <c r="E961" s="246" t="s">
        <v>1</v>
      </c>
      <c r="F961" s="247" t="s">
        <v>270</v>
      </c>
      <c r="G961" s="244"/>
      <c r="H961" s="246" t="s">
        <v>1</v>
      </c>
      <c r="I961" s="248"/>
      <c r="J961" s="244"/>
      <c r="K961" s="244"/>
      <c r="L961" s="249"/>
      <c r="M961" s="250"/>
      <c r="N961" s="251"/>
      <c r="O961" s="251"/>
      <c r="P961" s="251"/>
      <c r="Q961" s="251"/>
      <c r="R961" s="251"/>
      <c r="S961" s="251"/>
      <c r="T961" s="252"/>
      <c r="AT961" s="253" t="s">
        <v>199</v>
      </c>
      <c r="AU961" s="253" t="s">
        <v>85</v>
      </c>
      <c r="AV961" s="12" t="s">
        <v>83</v>
      </c>
      <c r="AW961" s="12" t="s">
        <v>32</v>
      </c>
      <c r="AX961" s="12" t="s">
        <v>76</v>
      </c>
      <c r="AY961" s="253" t="s">
        <v>190</v>
      </c>
    </row>
    <row r="962" spans="2:51" s="13" customFormat="1" ht="12">
      <c r="B962" s="254"/>
      <c r="C962" s="255"/>
      <c r="D962" s="245" t="s">
        <v>199</v>
      </c>
      <c r="E962" s="256" t="s">
        <v>1</v>
      </c>
      <c r="F962" s="257" t="s">
        <v>1390</v>
      </c>
      <c r="G962" s="255"/>
      <c r="H962" s="258">
        <v>25.2</v>
      </c>
      <c r="I962" s="259"/>
      <c r="J962" s="255"/>
      <c r="K962" s="255"/>
      <c r="L962" s="260"/>
      <c r="M962" s="261"/>
      <c r="N962" s="262"/>
      <c r="O962" s="262"/>
      <c r="P962" s="262"/>
      <c r="Q962" s="262"/>
      <c r="R962" s="262"/>
      <c r="S962" s="262"/>
      <c r="T962" s="263"/>
      <c r="AT962" s="264" t="s">
        <v>199</v>
      </c>
      <c r="AU962" s="264" t="s">
        <v>85</v>
      </c>
      <c r="AV962" s="13" t="s">
        <v>85</v>
      </c>
      <c r="AW962" s="13" t="s">
        <v>32</v>
      </c>
      <c r="AX962" s="13" t="s">
        <v>76</v>
      </c>
      <c r="AY962" s="264" t="s">
        <v>190</v>
      </c>
    </row>
    <row r="963" spans="2:51" s="13" customFormat="1" ht="12">
      <c r="B963" s="254"/>
      <c r="C963" s="255"/>
      <c r="D963" s="245" t="s">
        <v>199</v>
      </c>
      <c r="E963" s="255"/>
      <c r="F963" s="257" t="s">
        <v>1391</v>
      </c>
      <c r="G963" s="255"/>
      <c r="H963" s="258">
        <v>26.46</v>
      </c>
      <c r="I963" s="259"/>
      <c r="J963" s="255"/>
      <c r="K963" s="255"/>
      <c r="L963" s="260"/>
      <c r="M963" s="261"/>
      <c r="N963" s="262"/>
      <c r="O963" s="262"/>
      <c r="P963" s="262"/>
      <c r="Q963" s="262"/>
      <c r="R963" s="262"/>
      <c r="S963" s="262"/>
      <c r="T963" s="263"/>
      <c r="AT963" s="264" t="s">
        <v>199</v>
      </c>
      <c r="AU963" s="264" t="s">
        <v>85</v>
      </c>
      <c r="AV963" s="13" t="s">
        <v>85</v>
      </c>
      <c r="AW963" s="13" t="s">
        <v>4</v>
      </c>
      <c r="AX963" s="13" t="s">
        <v>83</v>
      </c>
      <c r="AY963" s="264" t="s">
        <v>190</v>
      </c>
    </row>
    <row r="964" spans="2:65" s="1" customFormat="1" ht="24" customHeight="1">
      <c r="B964" s="37"/>
      <c r="C964" s="230" t="s">
        <v>1392</v>
      </c>
      <c r="D964" s="230" t="s">
        <v>192</v>
      </c>
      <c r="E964" s="231" t="s">
        <v>1393</v>
      </c>
      <c r="F964" s="232" t="s">
        <v>1394</v>
      </c>
      <c r="G964" s="233" t="s">
        <v>1312</v>
      </c>
      <c r="H964" s="275"/>
      <c r="I964" s="235"/>
      <c r="J964" s="236">
        <f>ROUND(I964*H964,2)</f>
        <v>0</v>
      </c>
      <c r="K964" s="232" t="s">
        <v>196</v>
      </c>
      <c r="L964" s="42"/>
      <c r="M964" s="237" t="s">
        <v>1</v>
      </c>
      <c r="N964" s="238" t="s">
        <v>41</v>
      </c>
      <c r="O964" s="85"/>
      <c r="P964" s="239">
        <f>O964*H964</f>
        <v>0</v>
      </c>
      <c r="Q964" s="239">
        <v>0</v>
      </c>
      <c r="R964" s="239">
        <f>Q964*H964</f>
        <v>0</v>
      </c>
      <c r="S964" s="239">
        <v>0</v>
      </c>
      <c r="T964" s="240">
        <f>S964*H964</f>
        <v>0</v>
      </c>
      <c r="AR964" s="241" t="s">
        <v>272</v>
      </c>
      <c r="AT964" s="241" t="s">
        <v>192</v>
      </c>
      <c r="AU964" s="241" t="s">
        <v>85</v>
      </c>
      <c r="AY964" s="16" t="s">
        <v>190</v>
      </c>
      <c r="BE964" s="242">
        <f>IF(N964="základní",J964,0)</f>
        <v>0</v>
      </c>
      <c r="BF964" s="242">
        <f>IF(N964="snížená",J964,0)</f>
        <v>0</v>
      </c>
      <c r="BG964" s="242">
        <f>IF(N964="zákl. přenesená",J964,0)</f>
        <v>0</v>
      </c>
      <c r="BH964" s="242">
        <f>IF(N964="sníž. přenesená",J964,0)</f>
        <v>0</v>
      </c>
      <c r="BI964" s="242">
        <f>IF(N964="nulová",J964,0)</f>
        <v>0</v>
      </c>
      <c r="BJ964" s="16" t="s">
        <v>83</v>
      </c>
      <c r="BK964" s="242">
        <f>ROUND(I964*H964,2)</f>
        <v>0</v>
      </c>
      <c r="BL964" s="16" t="s">
        <v>272</v>
      </c>
      <c r="BM964" s="241" t="s">
        <v>1395</v>
      </c>
    </row>
    <row r="965" spans="2:63" s="11" customFormat="1" ht="22.8" customHeight="1">
      <c r="B965" s="214"/>
      <c r="C965" s="215"/>
      <c r="D965" s="216" t="s">
        <v>75</v>
      </c>
      <c r="E965" s="228" t="s">
        <v>1396</v>
      </c>
      <c r="F965" s="228" t="s">
        <v>1397</v>
      </c>
      <c r="G965" s="215"/>
      <c r="H965" s="215"/>
      <c r="I965" s="218"/>
      <c r="J965" s="229">
        <f>BK965</f>
        <v>0</v>
      </c>
      <c r="K965" s="215"/>
      <c r="L965" s="220"/>
      <c r="M965" s="221"/>
      <c r="N965" s="222"/>
      <c r="O965" s="222"/>
      <c r="P965" s="223">
        <f>SUM(P966:P972)</f>
        <v>0</v>
      </c>
      <c r="Q965" s="222"/>
      <c r="R965" s="223">
        <f>SUM(R966:R972)</f>
        <v>0.2174661</v>
      </c>
      <c r="S965" s="222"/>
      <c r="T965" s="224">
        <f>SUM(T966:T972)</f>
        <v>0</v>
      </c>
      <c r="AR965" s="225" t="s">
        <v>85</v>
      </c>
      <c r="AT965" s="226" t="s">
        <v>75</v>
      </c>
      <c r="AU965" s="226" t="s">
        <v>83</v>
      </c>
      <c r="AY965" s="225" t="s">
        <v>190</v>
      </c>
      <c r="BK965" s="227">
        <f>SUM(BK966:BK972)</f>
        <v>0</v>
      </c>
    </row>
    <row r="966" spans="2:65" s="1" customFormat="1" ht="24" customHeight="1">
      <c r="B966" s="37"/>
      <c r="C966" s="230" t="s">
        <v>1398</v>
      </c>
      <c r="D966" s="230" t="s">
        <v>192</v>
      </c>
      <c r="E966" s="231" t="s">
        <v>1399</v>
      </c>
      <c r="F966" s="232" t="s">
        <v>1400</v>
      </c>
      <c r="G966" s="233" t="s">
        <v>255</v>
      </c>
      <c r="H966" s="234">
        <v>15.165</v>
      </c>
      <c r="I966" s="235"/>
      <c r="J966" s="236">
        <f>ROUND(I966*H966,2)</f>
        <v>0</v>
      </c>
      <c r="K966" s="232" t="s">
        <v>196</v>
      </c>
      <c r="L966" s="42"/>
      <c r="M966" s="237" t="s">
        <v>1</v>
      </c>
      <c r="N966" s="238" t="s">
        <v>41</v>
      </c>
      <c r="O966" s="85"/>
      <c r="P966" s="239">
        <f>O966*H966</f>
        <v>0</v>
      </c>
      <c r="Q966" s="239">
        <v>0.01434</v>
      </c>
      <c r="R966" s="239">
        <f>Q966*H966</f>
        <v>0.2174661</v>
      </c>
      <c r="S966" s="239">
        <v>0</v>
      </c>
      <c r="T966" s="240">
        <f>S966*H966</f>
        <v>0</v>
      </c>
      <c r="AR966" s="241" t="s">
        <v>272</v>
      </c>
      <c r="AT966" s="241" t="s">
        <v>192</v>
      </c>
      <c r="AU966" s="241" t="s">
        <v>85</v>
      </c>
      <c r="AY966" s="16" t="s">
        <v>190</v>
      </c>
      <c r="BE966" s="242">
        <f>IF(N966="základní",J966,0)</f>
        <v>0</v>
      </c>
      <c r="BF966" s="242">
        <f>IF(N966="snížená",J966,0)</f>
        <v>0</v>
      </c>
      <c r="BG966" s="242">
        <f>IF(N966="zákl. přenesená",J966,0)</f>
        <v>0</v>
      </c>
      <c r="BH966" s="242">
        <f>IF(N966="sníž. přenesená",J966,0)</f>
        <v>0</v>
      </c>
      <c r="BI966" s="242">
        <f>IF(N966="nulová",J966,0)</f>
        <v>0</v>
      </c>
      <c r="BJ966" s="16" t="s">
        <v>83</v>
      </c>
      <c r="BK966" s="242">
        <f>ROUND(I966*H966,2)</f>
        <v>0</v>
      </c>
      <c r="BL966" s="16" t="s">
        <v>272</v>
      </c>
      <c r="BM966" s="241" t="s">
        <v>1401</v>
      </c>
    </row>
    <row r="967" spans="2:51" s="12" customFormat="1" ht="12">
      <c r="B967" s="243"/>
      <c r="C967" s="244"/>
      <c r="D967" s="245" t="s">
        <v>199</v>
      </c>
      <c r="E967" s="246" t="s">
        <v>1</v>
      </c>
      <c r="F967" s="247" t="s">
        <v>1402</v>
      </c>
      <c r="G967" s="244"/>
      <c r="H967" s="246" t="s">
        <v>1</v>
      </c>
      <c r="I967" s="248"/>
      <c r="J967" s="244"/>
      <c r="K967" s="244"/>
      <c r="L967" s="249"/>
      <c r="M967" s="250"/>
      <c r="N967" s="251"/>
      <c r="O967" s="251"/>
      <c r="P967" s="251"/>
      <c r="Q967" s="251"/>
      <c r="R967" s="251"/>
      <c r="S967" s="251"/>
      <c r="T967" s="252"/>
      <c r="AT967" s="253" t="s">
        <v>199</v>
      </c>
      <c r="AU967" s="253" t="s">
        <v>85</v>
      </c>
      <c r="AV967" s="12" t="s">
        <v>83</v>
      </c>
      <c r="AW967" s="12" t="s">
        <v>32</v>
      </c>
      <c r="AX967" s="12" t="s">
        <v>76</v>
      </c>
      <c r="AY967" s="253" t="s">
        <v>190</v>
      </c>
    </row>
    <row r="968" spans="2:51" s="13" customFormat="1" ht="12">
      <c r="B968" s="254"/>
      <c r="C968" s="255"/>
      <c r="D968" s="245" t="s">
        <v>199</v>
      </c>
      <c r="E968" s="256" t="s">
        <v>1</v>
      </c>
      <c r="F968" s="257" t="s">
        <v>1267</v>
      </c>
      <c r="G968" s="255"/>
      <c r="H968" s="258">
        <v>15.165</v>
      </c>
      <c r="I968" s="259"/>
      <c r="J968" s="255"/>
      <c r="K968" s="255"/>
      <c r="L968" s="260"/>
      <c r="M968" s="261"/>
      <c r="N968" s="262"/>
      <c r="O968" s="262"/>
      <c r="P968" s="262"/>
      <c r="Q968" s="262"/>
      <c r="R968" s="262"/>
      <c r="S968" s="262"/>
      <c r="T968" s="263"/>
      <c r="AT968" s="264" t="s">
        <v>199</v>
      </c>
      <c r="AU968" s="264" t="s">
        <v>85</v>
      </c>
      <c r="AV968" s="13" t="s">
        <v>85</v>
      </c>
      <c r="AW968" s="13" t="s">
        <v>32</v>
      </c>
      <c r="AX968" s="13" t="s">
        <v>76</v>
      </c>
      <c r="AY968" s="264" t="s">
        <v>190</v>
      </c>
    </row>
    <row r="969" spans="2:65" s="1" customFormat="1" ht="36" customHeight="1">
      <c r="B969" s="37"/>
      <c r="C969" s="230" t="s">
        <v>1403</v>
      </c>
      <c r="D969" s="230" t="s">
        <v>192</v>
      </c>
      <c r="E969" s="231" t="s">
        <v>1404</v>
      </c>
      <c r="F969" s="232" t="s">
        <v>1405</v>
      </c>
      <c r="G969" s="233" t="s">
        <v>427</v>
      </c>
      <c r="H969" s="234">
        <v>100</v>
      </c>
      <c r="I969" s="235"/>
      <c r="J969" s="236">
        <f>ROUND(I969*H969,2)</f>
        <v>0</v>
      </c>
      <c r="K969" s="232" t="s">
        <v>445</v>
      </c>
      <c r="L969" s="42"/>
      <c r="M969" s="237" t="s">
        <v>1</v>
      </c>
      <c r="N969" s="238" t="s">
        <v>41</v>
      </c>
      <c r="O969" s="85"/>
      <c r="P969" s="239">
        <f>O969*H969</f>
        <v>0</v>
      </c>
      <c r="Q969" s="239">
        <v>0</v>
      </c>
      <c r="R969" s="239">
        <f>Q969*H969</f>
        <v>0</v>
      </c>
      <c r="S969" s="239">
        <v>0</v>
      </c>
      <c r="T969" s="240">
        <f>S969*H969</f>
        <v>0</v>
      </c>
      <c r="AR969" s="241" t="s">
        <v>272</v>
      </c>
      <c r="AT969" s="241" t="s">
        <v>192</v>
      </c>
      <c r="AU969" s="241" t="s">
        <v>85</v>
      </c>
      <c r="AY969" s="16" t="s">
        <v>190</v>
      </c>
      <c r="BE969" s="242">
        <f>IF(N969="základní",J969,0)</f>
        <v>0</v>
      </c>
      <c r="BF969" s="242">
        <f>IF(N969="snížená",J969,0)</f>
        <v>0</v>
      </c>
      <c r="BG969" s="242">
        <f>IF(N969="zákl. přenesená",J969,0)</f>
        <v>0</v>
      </c>
      <c r="BH969" s="242">
        <f>IF(N969="sníž. přenesená",J969,0)</f>
        <v>0</v>
      </c>
      <c r="BI969" s="242">
        <f>IF(N969="nulová",J969,0)</f>
        <v>0</v>
      </c>
      <c r="BJ969" s="16" t="s">
        <v>83</v>
      </c>
      <c r="BK969" s="242">
        <f>ROUND(I969*H969,2)</f>
        <v>0</v>
      </c>
      <c r="BL969" s="16" t="s">
        <v>272</v>
      </c>
      <c r="BM969" s="241" t="s">
        <v>1406</v>
      </c>
    </row>
    <row r="970" spans="2:51" s="12" customFormat="1" ht="12">
      <c r="B970" s="243"/>
      <c r="C970" s="244"/>
      <c r="D970" s="245" t="s">
        <v>199</v>
      </c>
      <c r="E970" s="246" t="s">
        <v>1</v>
      </c>
      <c r="F970" s="247" t="s">
        <v>1402</v>
      </c>
      <c r="G970" s="244"/>
      <c r="H970" s="246" t="s">
        <v>1</v>
      </c>
      <c r="I970" s="248"/>
      <c r="J970" s="244"/>
      <c r="K970" s="244"/>
      <c r="L970" s="249"/>
      <c r="M970" s="250"/>
      <c r="N970" s="251"/>
      <c r="O970" s="251"/>
      <c r="P970" s="251"/>
      <c r="Q970" s="251"/>
      <c r="R970" s="251"/>
      <c r="S970" s="251"/>
      <c r="T970" s="252"/>
      <c r="AT970" s="253" t="s">
        <v>199</v>
      </c>
      <c r="AU970" s="253" t="s">
        <v>85</v>
      </c>
      <c r="AV970" s="12" t="s">
        <v>83</v>
      </c>
      <c r="AW970" s="12" t="s">
        <v>32</v>
      </c>
      <c r="AX970" s="12" t="s">
        <v>76</v>
      </c>
      <c r="AY970" s="253" t="s">
        <v>190</v>
      </c>
    </row>
    <row r="971" spans="2:51" s="13" customFormat="1" ht="12">
      <c r="B971" s="254"/>
      <c r="C971" s="255"/>
      <c r="D971" s="245" t="s">
        <v>199</v>
      </c>
      <c r="E971" s="256" t="s">
        <v>1</v>
      </c>
      <c r="F971" s="257" t="s">
        <v>815</v>
      </c>
      <c r="G971" s="255"/>
      <c r="H971" s="258">
        <v>100</v>
      </c>
      <c r="I971" s="259"/>
      <c r="J971" s="255"/>
      <c r="K971" s="255"/>
      <c r="L971" s="260"/>
      <c r="M971" s="261"/>
      <c r="N971" s="262"/>
      <c r="O971" s="262"/>
      <c r="P971" s="262"/>
      <c r="Q971" s="262"/>
      <c r="R971" s="262"/>
      <c r="S971" s="262"/>
      <c r="T971" s="263"/>
      <c r="AT971" s="264" t="s">
        <v>199</v>
      </c>
      <c r="AU971" s="264" t="s">
        <v>85</v>
      </c>
      <c r="AV971" s="13" t="s">
        <v>85</v>
      </c>
      <c r="AW971" s="13" t="s">
        <v>32</v>
      </c>
      <c r="AX971" s="13" t="s">
        <v>76</v>
      </c>
      <c r="AY971" s="264" t="s">
        <v>190</v>
      </c>
    </row>
    <row r="972" spans="2:65" s="1" customFormat="1" ht="24" customHeight="1">
      <c r="B972" s="37"/>
      <c r="C972" s="230" t="s">
        <v>1407</v>
      </c>
      <c r="D972" s="230" t="s">
        <v>192</v>
      </c>
      <c r="E972" s="231" t="s">
        <v>1408</v>
      </c>
      <c r="F972" s="232" t="s">
        <v>1409</v>
      </c>
      <c r="G972" s="233" t="s">
        <v>1312</v>
      </c>
      <c r="H972" s="275"/>
      <c r="I972" s="235"/>
      <c r="J972" s="236">
        <f>ROUND(I972*H972,2)</f>
        <v>0</v>
      </c>
      <c r="K972" s="232" t="s">
        <v>196</v>
      </c>
      <c r="L972" s="42"/>
      <c r="M972" s="237" t="s">
        <v>1</v>
      </c>
      <c r="N972" s="238" t="s">
        <v>41</v>
      </c>
      <c r="O972" s="85"/>
      <c r="P972" s="239">
        <f>O972*H972</f>
        <v>0</v>
      </c>
      <c r="Q972" s="239">
        <v>0</v>
      </c>
      <c r="R972" s="239">
        <f>Q972*H972</f>
        <v>0</v>
      </c>
      <c r="S972" s="239">
        <v>0</v>
      </c>
      <c r="T972" s="240">
        <f>S972*H972</f>
        <v>0</v>
      </c>
      <c r="AR972" s="241" t="s">
        <v>272</v>
      </c>
      <c r="AT972" s="241" t="s">
        <v>192</v>
      </c>
      <c r="AU972" s="241" t="s">
        <v>85</v>
      </c>
      <c r="AY972" s="16" t="s">
        <v>190</v>
      </c>
      <c r="BE972" s="242">
        <f>IF(N972="základní",J972,0)</f>
        <v>0</v>
      </c>
      <c r="BF972" s="242">
        <f>IF(N972="snížená",J972,0)</f>
        <v>0</v>
      </c>
      <c r="BG972" s="242">
        <f>IF(N972="zákl. přenesená",J972,0)</f>
        <v>0</v>
      </c>
      <c r="BH972" s="242">
        <f>IF(N972="sníž. přenesená",J972,0)</f>
        <v>0</v>
      </c>
      <c r="BI972" s="242">
        <f>IF(N972="nulová",J972,0)</f>
        <v>0</v>
      </c>
      <c r="BJ972" s="16" t="s">
        <v>83</v>
      </c>
      <c r="BK972" s="242">
        <f>ROUND(I972*H972,2)</f>
        <v>0</v>
      </c>
      <c r="BL972" s="16" t="s">
        <v>272</v>
      </c>
      <c r="BM972" s="241" t="s">
        <v>1410</v>
      </c>
    </row>
    <row r="973" spans="2:63" s="11" customFormat="1" ht="22.8" customHeight="1">
      <c r="B973" s="214"/>
      <c r="C973" s="215"/>
      <c r="D973" s="216" t="s">
        <v>75</v>
      </c>
      <c r="E973" s="228" t="s">
        <v>1411</v>
      </c>
      <c r="F973" s="228" t="s">
        <v>1412</v>
      </c>
      <c r="G973" s="215"/>
      <c r="H973" s="215"/>
      <c r="I973" s="218"/>
      <c r="J973" s="229">
        <f>BK973</f>
        <v>0</v>
      </c>
      <c r="K973" s="215"/>
      <c r="L973" s="220"/>
      <c r="M973" s="221"/>
      <c r="N973" s="222"/>
      <c r="O973" s="222"/>
      <c r="P973" s="223">
        <f>SUM(P974:P997)</f>
        <v>0</v>
      </c>
      <c r="Q973" s="222"/>
      <c r="R973" s="223">
        <f>SUM(R974:R997)</f>
        <v>1.7607432200000002</v>
      </c>
      <c r="S973" s="222"/>
      <c r="T973" s="224">
        <f>SUM(T974:T997)</f>
        <v>0</v>
      </c>
      <c r="AR973" s="225" t="s">
        <v>85</v>
      </c>
      <c r="AT973" s="226" t="s">
        <v>75</v>
      </c>
      <c r="AU973" s="226" t="s">
        <v>83</v>
      </c>
      <c r="AY973" s="225" t="s">
        <v>190</v>
      </c>
      <c r="BK973" s="227">
        <f>SUM(BK974:BK997)</f>
        <v>0</v>
      </c>
    </row>
    <row r="974" spans="2:65" s="1" customFormat="1" ht="24" customHeight="1">
      <c r="B974" s="37"/>
      <c r="C974" s="230" t="s">
        <v>1413</v>
      </c>
      <c r="D974" s="230" t="s">
        <v>192</v>
      </c>
      <c r="E974" s="231" t="s">
        <v>1414</v>
      </c>
      <c r="F974" s="232" t="s">
        <v>1415</v>
      </c>
      <c r="G974" s="233" t="s">
        <v>255</v>
      </c>
      <c r="H974" s="234">
        <v>31.75</v>
      </c>
      <c r="I974" s="235"/>
      <c r="J974" s="236">
        <f>ROUND(I974*H974,2)</f>
        <v>0</v>
      </c>
      <c r="K974" s="232" t="s">
        <v>196</v>
      </c>
      <c r="L974" s="42"/>
      <c r="M974" s="237" t="s">
        <v>1</v>
      </c>
      <c r="N974" s="238" t="s">
        <v>41</v>
      </c>
      <c r="O974" s="85"/>
      <c r="P974" s="239">
        <f>O974*H974</f>
        <v>0</v>
      </c>
      <c r="Q974" s="239">
        <v>0.02767</v>
      </c>
      <c r="R974" s="239">
        <f>Q974*H974</f>
        <v>0.8785225</v>
      </c>
      <c r="S974" s="239">
        <v>0</v>
      </c>
      <c r="T974" s="240">
        <f>S974*H974</f>
        <v>0</v>
      </c>
      <c r="AR974" s="241" t="s">
        <v>272</v>
      </c>
      <c r="AT974" s="241" t="s">
        <v>192</v>
      </c>
      <c r="AU974" s="241" t="s">
        <v>85</v>
      </c>
      <c r="AY974" s="16" t="s">
        <v>190</v>
      </c>
      <c r="BE974" s="242">
        <f>IF(N974="základní",J974,0)</f>
        <v>0</v>
      </c>
      <c r="BF974" s="242">
        <f>IF(N974="snížená",J974,0)</f>
        <v>0</v>
      </c>
      <c r="BG974" s="242">
        <f>IF(N974="zákl. přenesená",J974,0)</f>
        <v>0</v>
      </c>
      <c r="BH974" s="242">
        <f>IF(N974="sníž. přenesená",J974,0)</f>
        <v>0</v>
      </c>
      <c r="BI974" s="242">
        <f>IF(N974="nulová",J974,0)</f>
        <v>0</v>
      </c>
      <c r="BJ974" s="16" t="s">
        <v>83</v>
      </c>
      <c r="BK974" s="242">
        <f>ROUND(I974*H974,2)</f>
        <v>0</v>
      </c>
      <c r="BL974" s="16" t="s">
        <v>272</v>
      </c>
      <c r="BM974" s="241" t="s">
        <v>1416</v>
      </c>
    </row>
    <row r="975" spans="2:51" s="12" customFormat="1" ht="12">
      <c r="B975" s="243"/>
      <c r="C975" s="244"/>
      <c r="D975" s="245" t="s">
        <v>199</v>
      </c>
      <c r="E975" s="246" t="s">
        <v>1</v>
      </c>
      <c r="F975" s="247" t="s">
        <v>290</v>
      </c>
      <c r="G975" s="244"/>
      <c r="H975" s="246" t="s">
        <v>1</v>
      </c>
      <c r="I975" s="248"/>
      <c r="J975" s="244"/>
      <c r="K975" s="244"/>
      <c r="L975" s="249"/>
      <c r="M975" s="250"/>
      <c r="N975" s="251"/>
      <c r="O975" s="251"/>
      <c r="P975" s="251"/>
      <c r="Q975" s="251"/>
      <c r="R975" s="251"/>
      <c r="S975" s="251"/>
      <c r="T975" s="252"/>
      <c r="AT975" s="253" t="s">
        <v>199</v>
      </c>
      <c r="AU975" s="253" t="s">
        <v>85</v>
      </c>
      <c r="AV975" s="12" t="s">
        <v>83</v>
      </c>
      <c r="AW975" s="12" t="s">
        <v>32</v>
      </c>
      <c r="AX975" s="12" t="s">
        <v>76</v>
      </c>
      <c r="AY975" s="253" t="s">
        <v>190</v>
      </c>
    </row>
    <row r="976" spans="2:51" s="12" customFormat="1" ht="12">
      <c r="B976" s="243"/>
      <c r="C976" s="244"/>
      <c r="D976" s="245" t="s">
        <v>199</v>
      </c>
      <c r="E976" s="246" t="s">
        <v>1</v>
      </c>
      <c r="F976" s="247" t="s">
        <v>344</v>
      </c>
      <c r="G976" s="244"/>
      <c r="H976" s="246" t="s">
        <v>1</v>
      </c>
      <c r="I976" s="248"/>
      <c r="J976" s="244"/>
      <c r="K976" s="244"/>
      <c r="L976" s="249"/>
      <c r="M976" s="250"/>
      <c r="N976" s="251"/>
      <c r="O976" s="251"/>
      <c r="P976" s="251"/>
      <c r="Q976" s="251"/>
      <c r="R976" s="251"/>
      <c r="S976" s="251"/>
      <c r="T976" s="252"/>
      <c r="AT976" s="253" t="s">
        <v>199</v>
      </c>
      <c r="AU976" s="253" t="s">
        <v>85</v>
      </c>
      <c r="AV976" s="12" t="s">
        <v>83</v>
      </c>
      <c r="AW976" s="12" t="s">
        <v>32</v>
      </c>
      <c r="AX976" s="12" t="s">
        <v>76</v>
      </c>
      <c r="AY976" s="253" t="s">
        <v>190</v>
      </c>
    </row>
    <row r="977" spans="2:51" s="12" customFormat="1" ht="12">
      <c r="B977" s="243"/>
      <c r="C977" s="244"/>
      <c r="D977" s="245" t="s">
        <v>199</v>
      </c>
      <c r="E977" s="246" t="s">
        <v>1</v>
      </c>
      <c r="F977" s="247" t="s">
        <v>1417</v>
      </c>
      <c r="G977" s="244"/>
      <c r="H977" s="246" t="s">
        <v>1</v>
      </c>
      <c r="I977" s="248"/>
      <c r="J977" s="244"/>
      <c r="K977" s="244"/>
      <c r="L977" s="249"/>
      <c r="M977" s="250"/>
      <c r="N977" s="251"/>
      <c r="O977" s="251"/>
      <c r="P977" s="251"/>
      <c r="Q977" s="251"/>
      <c r="R977" s="251"/>
      <c r="S977" s="251"/>
      <c r="T977" s="252"/>
      <c r="AT977" s="253" t="s">
        <v>199</v>
      </c>
      <c r="AU977" s="253" t="s">
        <v>85</v>
      </c>
      <c r="AV977" s="12" t="s">
        <v>83</v>
      </c>
      <c r="AW977" s="12" t="s">
        <v>32</v>
      </c>
      <c r="AX977" s="12" t="s">
        <v>76</v>
      </c>
      <c r="AY977" s="253" t="s">
        <v>190</v>
      </c>
    </row>
    <row r="978" spans="2:51" s="13" customFormat="1" ht="12">
      <c r="B978" s="254"/>
      <c r="C978" s="255"/>
      <c r="D978" s="245" t="s">
        <v>199</v>
      </c>
      <c r="E978" s="256" t="s">
        <v>1</v>
      </c>
      <c r="F978" s="257" t="s">
        <v>1418</v>
      </c>
      <c r="G978" s="255"/>
      <c r="H978" s="258">
        <v>31.75</v>
      </c>
      <c r="I978" s="259"/>
      <c r="J978" s="255"/>
      <c r="K978" s="255"/>
      <c r="L978" s="260"/>
      <c r="M978" s="261"/>
      <c r="N978" s="262"/>
      <c r="O978" s="262"/>
      <c r="P978" s="262"/>
      <c r="Q978" s="262"/>
      <c r="R978" s="262"/>
      <c r="S978" s="262"/>
      <c r="T978" s="263"/>
      <c r="AT978" s="264" t="s">
        <v>199</v>
      </c>
      <c r="AU978" s="264" t="s">
        <v>85</v>
      </c>
      <c r="AV978" s="13" t="s">
        <v>85</v>
      </c>
      <c r="AW978" s="13" t="s">
        <v>32</v>
      </c>
      <c r="AX978" s="13" t="s">
        <v>83</v>
      </c>
      <c r="AY978" s="264" t="s">
        <v>190</v>
      </c>
    </row>
    <row r="979" spans="2:65" s="1" customFormat="1" ht="24" customHeight="1">
      <c r="B979" s="37"/>
      <c r="C979" s="230" t="s">
        <v>1419</v>
      </c>
      <c r="D979" s="230" t="s">
        <v>192</v>
      </c>
      <c r="E979" s="231" t="s">
        <v>1420</v>
      </c>
      <c r="F979" s="232" t="s">
        <v>1421</v>
      </c>
      <c r="G979" s="233" t="s">
        <v>255</v>
      </c>
      <c r="H979" s="234">
        <v>9.248</v>
      </c>
      <c r="I979" s="235"/>
      <c r="J979" s="236">
        <f>ROUND(I979*H979,2)</f>
        <v>0</v>
      </c>
      <c r="K979" s="232" t="s">
        <v>196</v>
      </c>
      <c r="L979" s="42"/>
      <c r="M979" s="237" t="s">
        <v>1</v>
      </c>
      <c r="N979" s="238" t="s">
        <v>41</v>
      </c>
      <c r="O979" s="85"/>
      <c r="P979" s="239">
        <f>O979*H979</f>
        <v>0</v>
      </c>
      <c r="Q979" s="239">
        <v>0.00074</v>
      </c>
      <c r="R979" s="239">
        <f>Q979*H979</f>
        <v>0.00684352</v>
      </c>
      <c r="S979" s="239">
        <v>0</v>
      </c>
      <c r="T979" s="240">
        <f>S979*H979</f>
        <v>0</v>
      </c>
      <c r="AR979" s="241" t="s">
        <v>272</v>
      </c>
      <c r="AT979" s="241" t="s">
        <v>192</v>
      </c>
      <c r="AU979" s="241" t="s">
        <v>85</v>
      </c>
      <c r="AY979" s="16" t="s">
        <v>190</v>
      </c>
      <c r="BE979" s="242">
        <f>IF(N979="základní",J979,0)</f>
        <v>0</v>
      </c>
      <c r="BF979" s="242">
        <f>IF(N979="snížená",J979,0)</f>
        <v>0</v>
      </c>
      <c r="BG979" s="242">
        <f>IF(N979="zákl. přenesená",J979,0)</f>
        <v>0</v>
      </c>
      <c r="BH979" s="242">
        <f>IF(N979="sníž. přenesená",J979,0)</f>
        <v>0</v>
      </c>
      <c r="BI979" s="242">
        <f>IF(N979="nulová",J979,0)</f>
        <v>0</v>
      </c>
      <c r="BJ979" s="16" t="s">
        <v>83</v>
      </c>
      <c r="BK979" s="242">
        <f>ROUND(I979*H979,2)</f>
        <v>0</v>
      </c>
      <c r="BL979" s="16" t="s">
        <v>272</v>
      </c>
      <c r="BM979" s="241" t="s">
        <v>1422</v>
      </c>
    </row>
    <row r="980" spans="2:51" s="12" customFormat="1" ht="12">
      <c r="B980" s="243"/>
      <c r="C980" s="244"/>
      <c r="D980" s="245" t="s">
        <v>199</v>
      </c>
      <c r="E980" s="246" t="s">
        <v>1</v>
      </c>
      <c r="F980" s="247" t="s">
        <v>290</v>
      </c>
      <c r="G980" s="244"/>
      <c r="H980" s="246" t="s">
        <v>1</v>
      </c>
      <c r="I980" s="248"/>
      <c r="J980" s="244"/>
      <c r="K980" s="244"/>
      <c r="L980" s="249"/>
      <c r="M980" s="250"/>
      <c r="N980" s="251"/>
      <c r="O980" s="251"/>
      <c r="P980" s="251"/>
      <c r="Q980" s="251"/>
      <c r="R980" s="251"/>
      <c r="S980" s="251"/>
      <c r="T980" s="252"/>
      <c r="AT980" s="253" t="s">
        <v>199</v>
      </c>
      <c r="AU980" s="253" t="s">
        <v>85</v>
      </c>
      <c r="AV980" s="12" t="s">
        <v>83</v>
      </c>
      <c r="AW980" s="12" t="s">
        <v>32</v>
      </c>
      <c r="AX980" s="12" t="s">
        <v>76</v>
      </c>
      <c r="AY980" s="253" t="s">
        <v>190</v>
      </c>
    </row>
    <row r="981" spans="2:51" s="12" customFormat="1" ht="12">
      <c r="B981" s="243"/>
      <c r="C981" s="244"/>
      <c r="D981" s="245" t="s">
        <v>199</v>
      </c>
      <c r="E981" s="246" t="s">
        <v>1</v>
      </c>
      <c r="F981" s="247" t="s">
        <v>344</v>
      </c>
      <c r="G981" s="244"/>
      <c r="H981" s="246" t="s">
        <v>1</v>
      </c>
      <c r="I981" s="248"/>
      <c r="J981" s="244"/>
      <c r="K981" s="244"/>
      <c r="L981" s="249"/>
      <c r="M981" s="250"/>
      <c r="N981" s="251"/>
      <c r="O981" s="251"/>
      <c r="P981" s="251"/>
      <c r="Q981" s="251"/>
      <c r="R981" s="251"/>
      <c r="S981" s="251"/>
      <c r="T981" s="252"/>
      <c r="AT981" s="253" t="s">
        <v>199</v>
      </c>
      <c r="AU981" s="253" t="s">
        <v>85</v>
      </c>
      <c r="AV981" s="12" t="s">
        <v>83</v>
      </c>
      <c r="AW981" s="12" t="s">
        <v>32</v>
      </c>
      <c r="AX981" s="12" t="s">
        <v>76</v>
      </c>
      <c r="AY981" s="253" t="s">
        <v>190</v>
      </c>
    </row>
    <row r="982" spans="2:51" s="12" customFormat="1" ht="12">
      <c r="B982" s="243"/>
      <c r="C982" s="244"/>
      <c r="D982" s="245" t="s">
        <v>199</v>
      </c>
      <c r="E982" s="246" t="s">
        <v>1</v>
      </c>
      <c r="F982" s="247" t="s">
        <v>440</v>
      </c>
      <c r="G982" s="244"/>
      <c r="H982" s="246" t="s">
        <v>1</v>
      </c>
      <c r="I982" s="248"/>
      <c r="J982" s="244"/>
      <c r="K982" s="244"/>
      <c r="L982" s="249"/>
      <c r="M982" s="250"/>
      <c r="N982" s="251"/>
      <c r="O982" s="251"/>
      <c r="P982" s="251"/>
      <c r="Q982" s="251"/>
      <c r="R982" s="251"/>
      <c r="S982" s="251"/>
      <c r="T982" s="252"/>
      <c r="AT982" s="253" t="s">
        <v>199</v>
      </c>
      <c r="AU982" s="253" t="s">
        <v>85</v>
      </c>
      <c r="AV982" s="12" t="s">
        <v>83</v>
      </c>
      <c r="AW982" s="12" t="s">
        <v>32</v>
      </c>
      <c r="AX982" s="12" t="s">
        <v>76</v>
      </c>
      <c r="AY982" s="253" t="s">
        <v>190</v>
      </c>
    </row>
    <row r="983" spans="2:51" s="13" customFormat="1" ht="12">
      <c r="B983" s="254"/>
      <c r="C983" s="255"/>
      <c r="D983" s="245" t="s">
        <v>199</v>
      </c>
      <c r="E983" s="256" t="s">
        <v>1</v>
      </c>
      <c r="F983" s="257" t="s">
        <v>1423</v>
      </c>
      <c r="G983" s="255"/>
      <c r="H983" s="258">
        <v>9.248</v>
      </c>
      <c r="I983" s="259"/>
      <c r="J983" s="255"/>
      <c r="K983" s="255"/>
      <c r="L983" s="260"/>
      <c r="M983" s="261"/>
      <c r="N983" s="262"/>
      <c r="O983" s="262"/>
      <c r="P983" s="262"/>
      <c r="Q983" s="262"/>
      <c r="R983" s="262"/>
      <c r="S983" s="262"/>
      <c r="T983" s="263"/>
      <c r="AT983" s="264" t="s">
        <v>199</v>
      </c>
      <c r="AU983" s="264" t="s">
        <v>85</v>
      </c>
      <c r="AV983" s="13" t="s">
        <v>85</v>
      </c>
      <c r="AW983" s="13" t="s">
        <v>32</v>
      </c>
      <c r="AX983" s="13" t="s">
        <v>76</v>
      </c>
      <c r="AY983" s="264" t="s">
        <v>190</v>
      </c>
    </row>
    <row r="984" spans="2:65" s="1" customFormat="1" ht="16.5" customHeight="1">
      <c r="B984" s="37"/>
      <c r="C984" s="265" t="s">
        <v>1424</v>
      </c>
      <c r="D984" s="265" t="s">
        <v>430</v>
      </c>
      <c r="E984" s="266" t="s">
        <v>1425</v>
      </c>
      <c r="F984" s="267" t="s">
        <v>1426</v>
      </c>
      <c r="G984" s="268" t="s">
        <v>255</v>
      </c>
      <c r="H984" s="269">
        <v>10.635</v>
      </c>
      <c r="I984" s="270"/>
      <c r="J984" s="271">
        <f>ROUND(I984*H984,2)</f>
        <v>0</v>
      </c>
      <c r="K984" s="267" t="s">
        <v>196</v>
      </c>
      <c r="L984" s="272"/>
      <c r="M984" s="273" t="s">
        <v>1</v>
      </c>
      <c r="N984" s="274" t="s">
        <v>41</v>
      </c>
      <c r="O984" s="85"/>
      <c r="P984" s="239">
        <f>O984*H984</f>
        <v>0</v>
      </c>
      <c r="Q984" s="239">
        <v>0.0135</v>
      </c>
      <c r="R984" s="239">
        <f>Q984*H984</f>
        <v>0.1435725</v>
      </c>
      <c r="S984" s="239">
        <v>0</v>
      </c>
      <c r="T984" s="240">
        <f>S984*H984</f>
        <v>0</v>
      </c>
      <c r="AR984" s="241" t="s">
        <v>390</v>
      </c>
      <c r="AT984" s="241" t="s">
        <v>430</v>
      </c>
      <c r="AU984" s="241" t="s">
        <v>85</v>
      </c>
      <c r="AY984" s="16" t="s">
        <v>190</v>
      </c>
      <c r="BE984" s="242">
        <f>IF(N984="základní",J984,0)</f>
        <v>0</v>
      </c>
      <c r="BF984" s="242">
        <f>IF(N984="snížená",J984,0)</f>
        <v>0</v>
      </c>
      <c r="BG984" s="242">
        <f>IF(N984="zákl. přenesená",J984,0)</f>
        <v>0</v>
      </c>
      <c r="BH984" s="242">
        <f>IF(N984="sníž. přenesená",J984,0)</f>
        <v>0</v>
      </c>
      <c r="BI984" s="242">
        <f>IF(N984="nulová",J984,0)</f>
        <v>0</v>
      </c>
      <c r="BJ984" s="16" t="s">
        <v>83</v>
      </c>
      <c r="BK984" s="242">
        <f>ROUND(I984*H984,2)</f>
        <v>0</v>
      </c>
      <c r="BL984" s="16" t="s">
        <v>272</v>
      </c>
      <c r="BM984" s="241" t="s">
        <v>1427</v>
      </c>
    </row>
    <row r="985" spans="2:51" s="13" customFormat="1" ht="12">
      <c r="B985" s="254"/>
      <c r="C985" s="255"/>
      <c r="D985" s="245" t="s">
        <v>199</v>
      </c>
      <c r="E985" s="255"/>
      <c r="F985" s="257" t="s">
        <v>1428</v>
      </c>
      <c r="G985" s="255"/>
      <c r="H985" s="258">
        <v>10.635</v>
      </c>
      <c r="I985" s="259"/>
      <c r="J985" s="255"/>
      <c r="K985" s="255"/>
      <c r="L985" s="260"/>
      <c r="M985" s="261"/>
      <c r="N985" s="262"/>
      <c r="O985" s="262"/>
      <c r="P985" s="262"/>
      <c r="Q985" s="262"/>
      <c r="R985" s="262"/>
      <c r="S985" s="262"/>
      <c r="T985" s="263"/>
      <c r="AT985" s="264" t="s">
        <v>199</v>
      </c>
      <c r="AU985" s="264" t="s">
        <v>85</v>
      </c>
      <c r="AV985" s="13" t="s">
        <v>85</v>
      </c>
      <c r="AW985" s="13" t="s">
        <v>4</v>
      </c>
      <c r="AX985" s="13" t="s">
        <v>83</v>
      </c>
      <c r="AY985" s="264" t="s">
        <v>190</v>
      </c>
    </row>
    <row r="986" spans="2:65" s="1" customFormat="1" ht="16.5" customHeight="1">
      <c r="B986" s="37"/>
      <c r="C986" s="230" t="s">
        <v>1429</v>
      </c>
      <c r="D986" s="230" t="s">
        <v>192</v>
      </c>
      <c r="E986" s="231" t="s">
        <v>1430</v>
      </c>
      <c r="F986" s="232" t="s">
        <v>1431</v>
      </c>
      <c r="G986" s="233" t="s">
        <v>255</v>
      </c>
      <c r="H986" s="234">
        <v>30.34</v>
      </c>
      <c r="I986" s="235"/>
      <c r="J986" s="236">
        <f>ROUND(I986*H986,2)</f>
        <v>0</v>
      </c>
      <c r="K986" s="232" t="s">
        <v>196</v>
      </c>
      <c r="L986" s="42"/>
      <c r="M986" s="237" t="s">
        <v>1</v>
      </c>
      <c r="N986" s="238" t="s">
        <v>41</v>
      </c>
      <c r="O986" s="85"/>
      <c r="P986" s="239">
        <f>O986*H986</f>
        <v>0</v>
      </c>
      <c r="Q986" s="239">
        <v>0.00131</v>
      </c>
      <c r="R986" s="239">
        <f>Q986*H986</f>
        <v>0.0397454</v>
      </c>
      <c r="S986" s="239">
        <v>0</v>
      </c>
      <c r="T986" s="240">
        <f>S986*H986</f>
        <v>0</v>
      </c>
      <c r="AR986" s="241" t="s">
        <v>272</v>
      </c>
      <c r="AT986" s="241" t="s">
        <v>192</v>
      </c>
      <c r="AU986" s="241" t="s">
        <v>85</v>
      </c>
      <c r="AY986" s="16" t="s">
        <v>190</v>
      </c>
      <c r="BE986" s="242">
        <f>IF(N986="základní",J986,0)</f>
        <v>0</v>
      </c>
      <c r="BF986" s="242">
        <f>IF(N986="snížená",J986,0)</f>
        <v>0</v>
      </c>
      <c r="BG986" s="242">
        <f>IF(N986="zákl. přenesená",J986,0)</f>
        <v>0</v>
      </c>
      <c r="BH986" s="242">
        <f>IF(N986="sníž. přenesená",J986,0)</f>
        <v>0</v>
      </c>
      <c r="BI986" s="242">
        <f>IF(N986="nulová",J986,0)</f>
        <v>0</v>
      </c>
      <c r="BJ986" s="16" t="s">
        <v>83</v>
      </c>
      <c r="BK986" s="242">
        <f>ROUND(I986*H986,2)</f>
        <v>0</v>
      </c>
      <c r="BL986" s="16" t="s">
        <v>272</v>
      </c>
      <c r="BM986" s="241" t="s">
        <v>1432</v>
      </c>
    </row>
    <row r="987" spans="2:51" s="12" customFormat="1" ht="12">
      <c r="B987" s="243"/>
      <c r="C987" s="244"/>
      <c r="D987" s="245" t="s">
        <v>199</v>
      </c>
      <c r="E987" s="246" t="s">
        <v>1</v>
      </c>
      <c r="F987" s="247" t="s">
        <v>290</v>
      </c>
      <c r="G987" s="244"/>
      <c r="H987" s="246" t="s">
        <v>1</v>
      </c>
      <c r="I987" s="248"/>
      <c r="J987" s="244"/>
      <c r="K987" s="244"/>
      <c r="L987" s="249"/>
      <c r="M987" s="250"/>
      <c r="N987" s="251"/>
      <c r="O987" s="251"/>
      <c r="P987" s="251"/>
      <c r="Q987" s="251"/>
      <c r="R987" s="251"/>
      <c r="S987" s="251"/>
      <c r="T987" s="252"/>
      <c r="AT987" s="253" t="s">
        <v>199</v>
      </c>
      <c r="AU987" s="253" t="s">
        <v>85</v>
      </c>
      <c r="AV987" s="12" t="s">
        <v>83</v>
      </c>
      <c r="AW987" s="12" t="s">
        <v>32</v>
      </c>
      <c r="AX987" s="12" t="s">
        <v>76</v>
      </c>
      <c r="AY987" s="253" t="s">
        <v>190</v>
      </c>
    </row>
    <row r="988" spans="2:51" s="12" customFormat="1" ht="12">
      <c r="B988" s="243"/>
      <c r="C988" s="244"/>
      <c r="D988" s="245" t="s">
        <v>199</v>
      </c>
      <c r="E988" s="246" t="s">
        <v>1</v>
      </c>
      <c r="F988" s="247" t="s">
        <v>344</v>
      </c>
      <c r="G988" s="244"/>
      <c r="H988" s="246" t="s">
        <v>1</v>
      </c>
      <c r="I988" s="248"/>
      <c r="J988" s="244"/>
      <c r="K988" s="244"/>
      <c r="L988" s="249"/>
      <c r="M988" s="250"/>
      <c r="N988" s="251"/>
      <c r="O988" s="251"/>
      <c r="P988" s="251"/>
      <c r="Q988" s="251"/>
      <c r="R988" s="251"/>
      <c r="S988" s="251"/>
      <c r="T988" s="252"/>
      <c r="AT988" s="253" t="s">
        <v>199</v>
      </c>
      <c r="AU988" s="253" t="s">
        <v>85</v>
      </c>
      <c r="AV988" s="12" t="s">
        <v>83</v>
      </c>
      <c r="AW988" s="12" t="s">
        <v>32</v>
      </c>
      <c r="AX988" s="12" t="s">
        <v>76</v>
      </c>
      <c r="AY988" s="253" t="s">
        <v>190</v>
      </c>
    </row>
    <row r="989" spans="2:51" s="12" customFormat="1" ht="12">
      <c r="B989" s="243"/>
      <c r="C989" s="244"/>
      <c r="D989" s="245" t="s">
        <v>199</v>
      </c>
      <c r="E989" s="246" t="s">
        <v>1</v>
      </c>
      <c r="F989" s="247" t="s">
        <v>1433</v>
      </c>
      <c r="G989" s="244"/>
      <c r="H989" s="246" t="s">
        <v>1</v>
      </c>
      <c r="I989" s="248"/>
      <c r="J989" s="244"/>
      <c r="K989" s="244"/>
      <c r="L989" s="249"/>
      <c r="M989" s="250"/>
      <c r="N989" s="251"/>
      <c r="O989" s="251"/>
      <c r="P989" s="251"/>
      <c r="Q989" s="251"/>
      <c r="R989" s="251"/>
      <c r="S989" s="251"/>
      <c r="T989" s="252"/>
      <c r="AT989" s="253" t="s">
        <v>199</v>
      </c>
      <c r="AU989" s="253" t="s">
        <v>85</v>
      </c>
      <c r="AV989" s="12" t="s">
        <v>83</v>
      </c>
      <c r="AW989" s="12" t="s">
        <v>32</v>
      </c>
      <c r="AX989" s="12" t="s">
        <v>76</v>
      </c>
      <c r="AY989" s="253" t="s">
        <v>190</v>
      </c>
    </row>
    <row r="990" spans="2:51" s="13" customFormat="1" ht="12">
      <c r="B990" s="254"/>
      <c r="C990" s="255"/>
      <c r="D990" s="245" t="s">
        <v>199</v>
      </c>
      <c r="E990" s="256" t="s">
        <v>1</v>
      </c>
      <c r="F990" s="257" t="s">
        <v>1434</v>
      </c>
      <c r="G990" s="255"/>
      <c r="H990" s="258">
        <v>21.7</v>
      </c>
      <c r="I990" s="259"/>
      <c r="J990" s="255"/>
      <c r="K990" s="255"/>
      <c r="L990" s="260"/>
      <c r="M990" s="261"/>
      <c r="N990" s="262"/>
      <c r="O990" s="262"/>
      <c r="P990" s="262"/>
      <c r="Q990" s="262"/>
      <c r="R990" s="262"/>
      <c r="S990" s="262"/>
      <c r="T990" s="263"/>
      <c r="AT990" s="264" t="s">
        <v>199</v>
      </c>
      <c r="AU990" s="264" t="s">
        <v>85</v>
      </c>
      <c r="AV990" s="13" t="s">
        <v>85</v>
      </c>
      <c r="AW990" s="13" t="s">
        <v>32</v>
      </c>
      <c r="AX990" s="13" t="s">
        <v>76</v>
      </c>
      <c r="AY990" s="264" t="s">
        <v>190</v>
      </c>
    </row>
    <row r="991" spans="2:51" s="12" customFormat="1" ht="12">
      <c r="B991" s="243"/>
      <c r="C991" s="244"/>
      <c r="D991" s="245" t="s">
        <v>199</v>
      </c>
      <c r="E991" s="246" t="s">
        <v>1</v>
      </c>
      <c r="F991" s="247" t="s">
        <v>1435</v>
      </c>
      <c r="G991" s="244"/>
      <c r="H991" s="246" t="s">
        <v>1</v>
      </c>
      <c r="I991" s="248"/>
      <c r="J991" s="244"/>
      <c r="K991" s="244"/>
      <c r="L991" s="249"/>
      <c r="M991" s="250"/>
      <c r="N991" s="251"/>
      <c r="O991" s="251"/>
      <c r="P991" s="251"/>
      <c r="Q991" s="251"/>
      <c r="R991" s="251"/>
      <c r="S991" s="251"/>
      <c r="T991" s="252"/>
      <c r="AT991" s="253" t="s">
        <v>199</v>
      </c>
      <c r="AU991" s="253" t="s">
        <v>85</v>
      </c>
      <c r="AV991" s="12" t="s">
        <v>83</v>
      </c>
      <c r="AW991" s="12" t="s">
        <v>32</v>
      </c>
      <c r="AX991" s="12" t="s">
        <v>76</v>
      </c>
      <c r="AY991" s="253" t="s">
        <v>190</v>
      </c>
    </row>
    <row r="992" spans="2:51" s="13" customFormat="1" ht="12">
      <c r="B992" s="254"/>
      <c r="C992" s="255"/>
      <c r="D992" s="245" t="s">
        <v>199</v>
      </c>
      <c r="E992" s="256" t="s">
        <v>1</v>
      </c>
      <c r="F992" s="257" t="s">
        <v>1436</v>
      </c>
      <c r="G992" s="255"/>
      <c r="H992" s="258">
        <v>8.64</v>
      </c>
      <c r="I992" s="259"/>
      <c r="J992" s="255"/>
      <c r="K992" s="255"/>
      <c r="L992" s="260"/>
      <c r="M992" s="261"/>
      <c r="N992" s="262"/>
      <c r="O992" s="262"/>
      <c r="P992" s="262"/>
      <c r="Q992" s="262"/>
      <c r="R992" s="262"/>
      <c r="S992" s="262"/>
      <c r="T992" s="263"/>
      <c r="AT992" s="264" t="s">
        <v>199</v>
      </c>
      <c r="AU992" s="264" t="s">
        <v>85</v>
      </c>
      <c r="AV992" s="13" t="s">
        <v>85</v>
      </c>
      <c r="AW992" s="13" t="s">
        <v>32</v>
      </c>
      <c r="AX992" s="13" t="s">
        <v>76</v>
      </c>
      <c r="AY992" s="264" t="s">
        <v>190</v>
      </c>
    </row>
    <row r="993" spans="2:65" s="1" customFormat="1" ht="16.5" customHeight="1">
      <c r="B993" s="37"/>
      <c r="C993" s="265" t="s">
        <v>1437</v>
      </c>
      <c r="D993" s="265" t="s">
        <v>430</v>
      </c>
      <c r="E993" s="266" t="s">
        <v>1438</v>
      </c>
      <c r="F993" s="267" t="s">
        <v>1439</v>
      </c>
      <c r="G993" s="268" t="s">
        <v>255</v>
      </c>
      <c r="H993" s="269">
        <v>65.231</v>
      </c>
      <c r="I993" s="270"/>
      <c r="J993" s="271">
        <f>ROUND(I993*H993,2)</f>
        <v>0</v>
      </c>
      <c r="K993" s="267" t="s">
        <v>196</v>
      </c>
      <c r="L993" s="272"/>
      <c r="M993" s="273" t="s">
        <v>1</v>
      </c>
      <c r="N993" s="274" t="s">
        <v>41</v>
      </c>
      <c r="O993" s="85"/>
      <c r="P993" s="239">
        <f>O993*H993</f>
        <v>0</v>
      </c>
      <c r="Q993" s="239">
        <v>0.0105</v>
      </c>
      <c r="R993" s="239">
        <f>Q993*H993</f>
        <v>0.6849255</v>
      </c>
      <c r="S993" s="239">
        <v>0</v>
      </c>
      <c r="T993" s="240">
        <f>S993*H993</f>
        <v>0</v>
      </c>
      <c r="AR993" s="241" t="s">
        <v>390</v>
      </c>
      <c r="AT993" s="241" t="s">
        <v>430</v>
      </c>
      <c r="AU993" s="241" t="s">
        <v>85</v>
      </c>
      <c r="AY993" s="16" t="s">
        <v>190</v>
      </c>
      <c r="BE993" s="242">
        <f>IF(N993="základní",J993,0)</f>
        <v>0</v>
      </c>
      <c r="BF993" s="242">
        <f>IF(N993="snížená",J993,0)</f>
        <v>0</v>
      </c>
      <c r="BG993" s="242">
        <f>IF(N993="zákl. přenesená",J993,0)</f>
        <v>0</v>
      </c>
      <c r="BH993" s="242">
        <f>IF(N993="sníž. přenesená",J993,0)</f>
        <v>0</v>
      </c>
      <c r="BI993" s="242">
        <f>IF(N993="nulová",J993,0)</f>
        <v>0</v>
      </c>
      <c r="BJ993" s="16" t="s">
        <v>83</v>
      </c>
      <c r="BK993" s="242">
        <f>ROUND(I993*H993,2)</f>
        <v>0</v>
      </c>
      <c r="BL993" s="16" t="s">
        <v>272</v>
      </c>
      <c r="BM993" s="241" t="s">
        <v>1440</v>
      </c>
    </row>
    <row r="994" spans="2:51" s="13" customFormat="1" ht="12">
      <c r="B994" s="254"/>
      <c r="C994" s="255"/>
      <c r="D994" s="245" t="s">
        <v>199</v>
      </c>
      <c r="E994" s="255"/>
      <c r="F994" s="257" t="s">
        <v>1441</v>
      </c>
      <c r="G994" s="255"/>
      <c r="H994" s="258">
        <v>65.231</v>
      </c>
      <c r="I994" s="259"/>
      <c r="J994" s="255"/>
      <c r="K994" s="255"/>
      <c r="L994" s="260"/>
      <c r="M994" s="261"/>
      <c r="N994" s="262"/>
      <c r="O994" s="262"/>
      <c r="P994" s="262"/>
      <c r="Q994" s="262"/>
      <c r="R994" s="262"/>
      <c r="S994" s="262"/>
      <c r="T994" s="263"/>
      <c r="AT994" s="264" t="s">
        <v>199</v>
      </c>
      <c r="AU994" s="264" t="s">
        <v>85</v>
      </c>
      <c r="AV994" s="13" t="s">
        <v>85</v>
      </c>
      <c r="AW994" s="13" t="s">
        <v>4</v>
      </c>
      <c r="AX994" s="13" t="s">
        <v>83</v>
      </c>
      <c r="AY994" s="264" t="s">
        <v>190</v>
      </c>
    </row>
    <row r="995" spans="2:65" s="1" customFormat="1" ht="16.5" customHeight="1">
      <c r="B995" s="37"/>
      <c r="C995" s="230" t="s">
        <v>1442</v>
      </c>
      <c r="D995" s="230" t="s">
        <v>192</v>
      </c>
      <c r="E995" s="231" t="s">
        <v>1443</v>
      </c>
      <c r="F995" s="232" t="s">
        <v>1444</v>
      </c>
      <c r="G995" s="233" t="s">
        <v>255</v>
      </c>
      <c r="H995" s="234">
        <v>71.338</v>
      </c>
      <c r="I995" s="235"/>
      <c r="J995" s="236">
        <f>ROUND(I995*H995,2)</f>
        <v>0</v>
      </c>
      <c r="K995" s="232" t="s">
        <v>196</v>
      </c>
      <c r="L995" s="42"/>
      <c r="M995" s="237" t="s">
        <v>1</v>
      </c>
      <c r="N995" s="238" t="s">
        <v>41</v>
      </c>
      <c r="O995" s="85"/>
      <c r="P995" s="239">
        <f>O995*H995</f>
        <v>0</v>
      </c>
      <c r="Q995" s="239">
        <v>0.0001</v>
      </c>
      <c r="R995" s="239">
        <f>Q995*H995</f>
        <v>0.0071338</v>
      </c>
      <c r="S995" s="239">
        <v>0</v>
      </c>
      <c r="T995" s="240">
        <f>S995*H995</f>
        <v>0</v>
      </c>
      <c r="AR995" s="241" t="s">
        <v>272</v>
      </c>
      <c r="AT995" s="241" t="s">
        <v>192</v>
      </c>
      <c r="AU995" s="241" t="s">
        <v>85</v>
      </c>
      <c r="AY995" s="16" t="s">
        <v>190</v>
      </c>
      <c r="BE995" s="242">
        <f>IF(N995="základní",J995,0)</f>
        <v>0</v>
      </c>
      <c r="BF995" s="242">
        <f>IF(N995="snížená",J995,0)</f>
        <v>0</v>
      </c>
      <c r="BG995" s="242">
        <f>IF(N995="zákl. přenesená",J995,0)</f>
        <v>0</v>
      </c>
      <c r="BH995" s="242">
        <f>IF(N995="sníž. přenesená",J995,0)</f>
        <v>0</v>
      </c>
      <c r="BI995" s="242">
        <f>IF(N995="nulová",J995,0)</f>
        <v>0</v>
      </c>
      <c r="BJ995" s="16" t="s">
        <v>83</v>
      </c>
      <c r="BK995" s="242">
        <f>ROUND(I995*H995,2)</f>
        <v>0</v>
      </c>
      <c r="BL995" s="16" t="s">
        <v>272</v>
      </c>
      <c r="BM995" s="241" t="s">
        <v>1445</v>
      </c>
    </row>
    <row r="996" spans="2:51" s="13" customFormat="1" ht="12">
      <c r="B996" s="254"/>
      <c r="C996" s="255"/>
      <c r="D996" s="245" t="s">
        <v>199</v>
      </c>
      <c r="E996" s="256" t="s">
        <v>1</v>
      </c>
      <c r="F996" s="257" t="s">
        <v>1446</v>
      </c>
      <c r="G996" s="255"/>
      <c r="H996" s="258">
        <v>71.338</v>
      </c>
      <c r="I996" s="259"/>
      <c r="J996" s="255"/>
      <c r="K996" s="255"/>
      <c r="L996" s="260"/>
      <c r="M996" s="261"/>
      <c r="N996" s="262"/>
      <c r="O996" s="262"/>
      <c r="P996" s="262"/>
      <c r="Q996" s="262"/>
      <c r="R996" s="262"/>
      <c r="S996" s="262"/>
      <c r="T996" s="263"/>
      <c r="AT996" s="264" t="s">
        <v>199</v>
      </c>
      <c r="AU996" s="264" t="s">
        <v>85</v>
      </c>
      <c r="AV996" s="13" t="s">
        <v>85</v>
      </c>
      <c r="AW996" s="13" t="s">
        <v>32</v>
      </c>
      <c r="AX996" s="13" t="s">
        <v>83</v>
      </c>
      <c r="AY996" s="264" t="s">
        <v>190</v>
      </c>
    </row>
    <row r="997" spans="2:65" s="1" customFormat="1" ht="24" customHeight="1">
      <c r="B997" s="37"/>
      <c r="C997" s="230" t="s">
        <v>1447</v>
      </c>
      <c r="D997" s="230" t="s">
        <v>192</v>
      </c>
      <c r="E997" s="231" t="s">
        <v>1448</v>
      </c>
      <c r="F997" s="232" t="s">
        <v>1449</v>
      </c>
      <c r="G997" s="233" t="s">
        <v>1312</v>
      </c>
      <c r="H997" s="275"/>
      <c r="I997" s="235"/>
      <c r="J997" s="236">
        <f>ROUND(I997*H997,2)</f>
        <v>0</v>
      </c>
      <c r="K997" s="232" t="s">
        <v>196</v>
      </c>
      <c r="L997" s="42"/>
      <c r="M997" s="237" t="s">
        <v>1</v>
      </c>
      <c r="N997" s="238" t="s">
        <v>41</v>
      </c>
      <c r="O997" s="85"/>
      <c r="P997" s="239">
        <f>O997*H997</f>
        <v>0</v>
      </c>
      <c r="Q997" s="239">
        <v>0</v>
      </c>
      <c r="R997" s="239">
        <f>Q997*H997</f>
        <v>0</v>
      </c>
      <c r="S997" s="239">
        <v>0</v>
      </c>
      <c r="T997" s="240">
        <f>S997*H997</f>
        <v>0</v>
      </c>
      <c r="AR997" s="241" t="s">
        <v>272</v>
      </c>
      <c r="AT997" s="241" t="s">
        <v>192</v>
      </c>
      <c r="AU997" s="241" t="s">
        <v>85</v>
      </c>
      <c r="AY997" s="16" t="s">
        <v>190</v>
      </c>
      <c r="BE997" s="242">
        <f>IF(N997="základní",J997,0)</f>
        <v>0</v>
      </c>
      <c r="BF997" s="242">
        <f>IF(N997="snížená",J997,0)</f>
        <v>0</v>
      </c>
      <c r="BG997" s="242">
        <f>IF(N997="zákl. přenesená",J997,0)</f>
        <v>0</v>
      </c>
      <c r="BH997" s="242">
        <f>IF(N997="sníž. přenesená",J997,0)</f>
        <v>0</v>
      </c>
      <c r="BI997" s="242">
        <f>IF(N997="nulová",J997,0)</f>
        <v>0</v>
      </c>
      <c r="BJ997" s="16" t="s">
        <v>83</v>
      </c>
      <c r="BK997" s="242">
        <f>ROUND(I997*H997,2)</f>
        <v>0</v>
      </c>
      <c r="BL997" s="16" t="s">
        <v>272</v>
      </c>
      <c r="BM997" s="241" t="s">
        <v>1450</v>
      </c>
    </row>
    <row r="998" spans="2:63" s="11" customFormat="1" ht="22.8" customHeight="1">
      <c r="B998" s="214"/>
      <c r="C998" s="215"/>
      <c r="D998" s="216" t="s">
        <v>75</v>
      </c>
      <c r="E998" s="228" t="s">
        <v>1451</v>
      </c>
      <c r="F998" s="228" t="s">
        <v>1452</v>
      </c>
      <c r="G998" s="215"/>
      <c r="H998" s="215"/>
      <c r="I998" s="218"/>
      <c r="J998" s="229">
        <f>BK998</f>
        <v>0</v>
      </c>
      <c r="K998" s="215"/>
      <c r="L998" s="220"/>
      <c r="M998" s="221"/>
      <c r="N998" s="222"/>
      <c r="O998" s="222"/>
      <c r="P998" s="223">
        <f>SUM(P999:P1031)</f>
        <v>0</v>
      </c>
      <c r="Q998" s="222"/>
      <c r="R998" s="223">
        <f>SUM(R999:R1031)</f>
        <v>0.48567318</v>
      </c>
      <c r="S998" s="222"/>
      <c r="T998" s="224">
        <f>SUM(T999:T1031)</f>
        <v>0</v>
      </c>
      <c r="AR998" s="225" t="s">
        <v>85</v>
      </c>
      <c r="AT998" s="226" t="s">
        <v>75</v>
      </c>
      <c r="AU998" s="226" t="s">
        <v>83</v>
      </c>
      <c r="AY998" s="225" t="s">
        <v>190</v>
      </c>
      <c r="BK998" s="227">
        <f>SUM(BK999:BK1031)</f>
        <v>0</v>
      </c>
    </row>
    <row r="999" spans="2:65" s="1" customFormat="1" ht="24" customHeight="1">
      <c r="B999" s="37"/>
      <c r="C999" s="230" t="s">
        <v>1453</v>
      </c>
      <c r="D999" s="230" t="s">
        <v>192</v>
      </c>
      <c r="E999" s="231" t="s">
        <v>1454</v>
      </c>
      <c r="F999" s="232" t="s">
        <v>1455</v>
      </c>
      <c r="G999" s="233" t="s">
        <v>398</v>
      </c>
      <c r="H999" s="234">
        <v>26.46</v>
      </c>
      <c r="I999" s="235"/>
      <c r="J999" s="236">
        <f>ROUND(I999*H999,2)</f>
        <v>0</v>
      </c>
      <c r="K999" s="232" t="s">
        <v>445</v>
      </c>
      <c r="L999" s="42"/>
      <c r="M999" s="237" t="s">
        <v>1</v>
      </c>
      <c r="N999" s="238" t="s">
        <v>41</v>
      </c>
      <c r="O999" s="85"/>
      <c r="P999" s="239">
        <f>O999*H999</f>
        <v>0</v>
      </c>
      <c r="Q999" s="239">
        <v>0.00291</v>
      </c>
      <c r="R999" s="239">
        <f>Q999*H999</f>
        <v>0.0769986</v>
      </c>
      <c r="S999" s="239">
        <v>0</v>
      </c>
      <c r="T999" s="240">
        <f>S999*H999</f>
        <v>0</v>
      </c>
      <c r="AR999" s="241" t="s">
        <v>272</v>
      </c>
      <c r="AT999" s="241" t="s">
        <v>192</v>
      </c>
      <c r="AU999" s="241" t="s">
        <v>85</v>
      </c>
      <c r="AY999" s="16" t="s">
        <v>190</v>
      </c>
      <c r="BE999" s="242">
        <f>IF(N999="základní",J999,0)</f>
        <v>0</v>
      </c>
      <c r="BF999" s="242">
        <f>IF(N999="snížená",J999,0)</f>
        <v>0</v>
      </c>
      <c r="BG999" s="242">
        <f>IF(N999="zákl. přenesená",J999,0)</f>
        <v>0</v>
      </c>
      <c r="BH999" s="242">
        <f>IF(N999="sníž. přenesená",J999,0)</f>
        <v>0</v>
      </c>
      <c r="BI999" s="242">
        <f>IF(N999="nulová",J999,0)</f>
        <v>0</v>
      </c>
      <c r="BJ999" s="16" t="s">
        <v>83</v>
      </c>
      <c r="BK999" s="242">
        <f>ROUND(I999*H999,2)</f>
        <v>0</v>
      </c>
      <c r="BL999" s="16" t="s">
        <v>272</v>
      </c>
      <c r="BM999" s="241" t="s">
        <v>1456</v>
      </c>
    </row>
    <row r="1000" spans="2:51" s="12" customFormat="1" ht="12">
      <c r="B1000" s="243"/>
      <c r="C1000" s="244"/>
      <c r="D1000" s="245" t="s">
        <v>199</v>
      </c>
      <c r="E1000" s="246" t="s">
        <v>1</v>
      </c>
      <c r="F1000" s="247" t="s">
        <v>1457</v>
      </c>
      <c r="G1000" s="244"/>
      <c r="H1000" s="246" t="s">
        <v>1</v>
      </c>
      <c r="I1000" s="248"/>
      <c r="J1000" s="244"/>
      <c r="K1000" s="244"/>
      <c r="L1000" s="249"/>
      <c r="M1000" s="250"/>
      <c r="N1000" s="251"/>
      <c r="O1000" s="251"/>
      <c r="P1000" s="251"/>
      <c r="Q1000" s="251"/>
      <c r="R1000" s="251"/>
      <c r="S1000" s="251"/>
      <c r="T1000" s="252"/>
      <c r="AT1000" s="253" t="s">
        <v>199</v>
      </c>
      <c r="AU1000" s="253" t="s">
        <v>85</v>
      </c>
      <c r="AV1000" s="12" t="s">
        <v>83</v>
      </c>
      <c r="AW1000" s="12" t="s">
        <v>32</v>
      </c>
      <c r="AX1000" s="12" t="s">
        <v>76</v>
      </c>
      <c r="AY1000" s="253" t="s">
        <v>190</v>
      </c>
    </row>
    <row r="1001" spans="2:51" s="12" customFormat="1" ht="12">
      <c r="B1001" s="243"/>
      <c r="C1001" s="244"/>
      <c r="D1001" s="245" t="s">
        <v>199</v>
      </c>
      <c r="E1001" s="246" t="s">
        <v>1</v>
      </c>
      <c r="F1001" s="247" t="s">
        <v>1458</v>
      </c>
      <c r="G1001" s="244"/>
      <c r="H1001" s="246" t="s">
        <v>1</v>
      </c>
      <c r="I1001" s="248"/>
      <c r="J1001" s="244"/>
      <c r="K1001" s="244"/>
      <c r="L1001" s="249"/>
      <c r="M1001" s="250"/>
      <c r="N1001" s="251"/>
      <c r="O1001" s="251"/>
      <c r="P1001" s="251"/>
      <c r="Q1001" s="251"/>
      <c r="R1001" s="251"/>
      <c r="S1001" s="251"/>
      <c r="T1001" s="252"/>
      <c r="AT1001" s="253" t="s">
        <v>199</v>
      </c>
      <c r="AU1001" s="253" t="s">
        <v>85</v>
      </c>
      <c r="AV1001" s="12" t="s">
        <v>83</v>
      </c>
      <c r="AW1001" s="12" t="s">
        <v>32</v>
      </c>
      <c r="AX1001" s="12" t="s">
        <v>76</v>
      </c>
      <c r="AY1001" s="253" t="s">
        <v>190</v>
      </c>
    </row>
    <row r="1002" spans="2:51" s="13" customFormat="1" ht="12">
      <c r="B1002" s="254"/>
      <c r="C1002" s="255"/>
      <c r="D1002" s="245" t="s">
        <v>199</v>
      </c>
      <c r="E1002" s="256" t="s">
        <v>1</v>
      </c>
      <c r="F1002" s="257" t="s">
        <v>1459</v>
      </c>
      <c r="G1002" s="255"/>
      <c r="H1002" s="258">
        <v>26.46</v>
      </c>
      <c r="I1002" s="259"/>
      <c r="J1002" s="255"/>
      <c r="K1002" s="255"/>
      <c r="L1002" s="260"/>
      <c r="M1002" s="261"/>
      <c r="N1002" s="262"/>
      <c r="O1002" s="262"/>
      <c r="P1002" s="262"/>
      <c r="Q1002" s="262"/>
      <c r="R1002" s="262"/>
      <c r="S1002" s="262"/>
      <c r="T1002" s="263"/>
      <c r="AT1002" s="264" t="s">
        <v>199</v>
      </c>
      <c r="AU1002" s="264" t="s">
        <v>85</v>
      </c>
      <c r="AV1002" s="13" t="s">
        <v>85</v>
      </c>
      <c r="AW1002" s="13" t="s">
        <v>32</v>
      </c>
      <c r="AX1002" s="13" t="s">
        <v>76</v>
      </c>
      <c r="AY1002" s="264" t="s">
        <v>190</v>
      </c>
    </row>
    <row r="1003" spans="2:65" s="1" customFormat="1" ht="24" customHeight="1">
      <c r="B1003" s="37"/>
      <c r="C1003" s="230" t="s">
        <v>1460</v>
      </c>
      <c r="D1003" s="230" t="s">
        <v>192</v>
      </c>
      <c r="E1003" s="231" t="s">
        <v>1461</v>
      </c>
      <c r="F1003" s="232" t="s">
        <v>1462</v>
      </c>
      <c r="G1003" s="233" t="s">
        <v>398</v>
      </c>
      <c r="H1003" s="234">
        <v>26.985</v>
      </c>
      <c r="I1003" s="235"/>
      <c r="J1003" s="236">
        <f>ROUND(I1003*H1003,2)</f>
        <v>0</v>
      </c>
      <c r="K1003" s="232" t="s">
        <v>445</v>
      </c>
      <c r="L1003" s="42"/>
      <c r="M1003" s="237" t="s">
        <v>1</v>
      </c>
      <c r="N1003" s="238" t="s">
        <v>41</v>
      </c>
      <c r="O1003" s="85"/>
      <c r="P1003" s="239">
        <f>O1003*H1003</f>
        <v>0</v>
      </c>
      <c r="Q1003" s="239">
        <v>0.00291</v>
      </c>
      <c r="R1003" s="239">
        <f>Q1003*H1003</f>
        <v>0.07852635</v>
      </c>
      <c r="S1003" s="239">
        <v>0</v>
      </c>
      <c r="T1003" s="240">
        <f>S1003*H1003</f>
        <v>0</v>
      </c>
      <c r="AR1003" s="241" t="s">
        <v>272</v>
      </c>
      <c r="AT1003" s="241" t="s">
        <v>192</v>
      </c>
      <c r="AU1003" s="241" t="s">
        <v>85</v>
      </c>
      <c r="AY1003" s="16" t="s">
        <v>190</v>
      </c>
      <c r="BE1003" s="242">
        <f>IF(N1003="základní",J1003,0)</f>
        <v>0</v>
      </c>
      <c r="BF1003" s="242">
        <f>IF(N1003="snížená",J1003,0)</f>
        <v>0</v>
      </c>
      <c r="BG1003" s="242">
        <f>IF(N1003="zákl. přenesená",J1003,0)</f>
        <v>0</v>
      </c>
      <c r="BH1003" s="242">
        <f>IF(N1003="sníž. přenesená",J1003,0)</f>
        <v>0</v>
      </c>
      <c r="BI1003" s="242">
        <f>IF(N1003="nulová",J1003,0)</f>
        <v>0</v>
      </c>
      <c r="BJ1003" s="16" t="s">
        <v>83</v>
      </c>
      <c r="BK1003" s="242">
        <f>ROUND(I1003*H1003,2)</f>
        <v>0</v>
      </c>
      <c r="BL1003" s="16" t="s">
        <v>272</v>
      </c>
      <c r="BM1003" s="241" t="s">
        <v>1463</v>
      </c>
    </row>
    <row r="1004" spans="2:51" s="12" customFormat="1" ht="12">
      <c r="B1004" s="243"/>
      <c r="C1004" s="244"/>
      <c r="D1004" s="245" t="s">
        <v>199</v>
      </c>
      <c r="E1004" s="246" t="s">
        <v>1</v>
      </c>
      <c r="F1004" s="247" t="s">
        <v>1457</v>
      </c>
      <c r="G1004" s="244"/>
      <c r="H1004" s="246" t="s">
        <v>1</v>
      </c>
      <c r="I1004" s="248"/>
      <c r="J1004" s="244"/>
      <c r="K1004" s="244"/>
      <c r="L1004" s="249"/>
      <c r="M1004" s="250"/>
      <c r="N1004" s="251"/>
      <c r="O1004" s="251"/>
      <c r="P1004" s="251"/>
      <c r="Q1004" s="251"/>
      <c r="R1004" s="251"/>
      <c r="S1004" s="251"/>
      <c r="T1004" s="252"/>
      <c r="AT1004" s="253" t="s">
        <v>199</v>
      </c>
      <c r="AU1004" s="253" t="s">
        <v>85</v>
      </c>
      <c r="AV1004" s="12" t="s">
        <v>83</v>
      </c>
      <c r="AW1004" s="12" t="s">
        <v>32</v>
      </c>
      <c r="AX1004" s="12" t="s">
        <v>76</v>
      </c>
      <c r="AY1004" s="253" t="s">
        <v>190</v>
      </c>
    </row>
    <row r="1005" spans="2:51" s="12" customFormat="1" ht="12">
      <c r="B1005" s="243"/>
      <c r="C1005" s="244"/>
      <c r="D1005" s="245" t="s">
        <v>199</v>
      </c>
      <c r="E1005" s="246" t="s">
        <v>1</v>
      </c>
      <c r="F1005" s="247" t="s">
        <v>1458</v>
      </c>
      <c r="G1005" s="244"/>
      <c r="H1005" s="246" t="s">
        <v>1</v>
      </c>
      <c r="I1005" s="248"/>
      <c r="J1005" s="244"/>
      <c r="K1005" s="244"/>
      <c r="L1005" s="249"/>
      <c r="M1005" s="250"/>
      <c r="N1005" s="251"/>
      <c r="O1005" s="251"/>
      <c r="P1005" s="251"/>
      <c r="Q1005" s="251"/>
      <c r="R1005" s="251"/>
      <c r="S1005" s="251"/>
      <c r="T1005" s="252"/>
      <c r="AT1005" s="253" t="s">
        <v>199</v>
      </c>
      <c r="AU1005" s="253" t="s">
        <v>85</v>
      </c>
      <c r="AV1005" s="12" t="s">
        <v>83</v>
      </c>
      <c r="AW1005" s="12" t="s">
        <v>32</v>
      </c>
      <c r="AX1005" s="12" t="s">
        <v>76</v>
      </c>
      <c r="AY1005" s="253" t="s">
        <v>190</v>
      </c>
    </row>
    <row r="1006" spans="2:51" s="13" customFormat="1" ht="12">
      <c r="B1006" s="254"/>
      <c r="C1006" s="255"/>
      <c r="D1006" s="245" t="s">
        <v>199</v>
      </c>
      <c r="E1006" s="256" t="s">
        <v>1</v>
      </c>
      <c r="F1006" s="257" t="s">
        <v>1464</v>
      </c>
      <c r="G1006" s="255"/>
      <c r="H1006" s="258">
        <v>26.985</v>
      </c>
      <c r="I1006" s="259"/>
      <c r="J1006" s="255"/>
      <c r="K1006" s="255"/>
      <c r="L1006" s="260"/>
      <c r="M1006" s="261"/>
      <c r="N1006" s="262"/>
      <c r="O1006" s="262"/>
      <c r="P1006" s="262"/>
      <c r="Q1006" s="262"/>
      <c r="R1006" s="262"/>
      <c r="S1006" s="262"/>
      <c r="T1006" s="263"/>
      <c r="AT1006" s="264" t="s">
        <v>199</v>
      </c>
      <c r="AU1006" s="264" t="s">
        <v>85</v>
      </c>
      <c r="AV1006" s="13" t="s">
        <v>85</v>
      </c>
      <c r="AW1006" s="13" t="s">
        <v>32</v>
      </c>
      <c r="AX1006" s="13" t="s">
        <v>76</v>
      </c>
      <c r="AY1006" s="264" t="s">
        <v>190</v>
      </c>
    </row>
    <row r="1007" spans="2:65" s="1" customFormat="1" ht="24" customHeight="1">
      <c r="B1007" s="37"/>
      <c r="C1007" s="230" t="s">
        <v>1465</v>
      </c>
      <c r="D1007" s="230" t="s">
        <v>192</v>
      </c>
      <c r="E1007" s="231" t="s">
        <v>1466</v>
      </c>
      <c r="F1007" s="232" t="s">
        <v>1467</v>
      </c>
      <c r="G1007" s="233" t="s">
        <v>398</v>
      </c>
      <c r="H1007" s="234">
        <v>6.668</v>
      </c>
      <c r="I1007" s="235"/>
      <c r="J1007" s="236">
        <f>ROUND(I1007*H1007,2)</f>
        <v>0</v>
      </c>
      <c r="K1007" s="232" t="s">
        <v>445</v>
      </c>
      <c r="L1007" s="42"/>
      <c r="M1007" s="237" t="s">
        <v>1</v>
      </c>
      <c r="N1007" s="238" t="s">
        <v>41</v>
      </c>
      <c r="O1007" s="85"/>
      <c r="P1007" s="239">
        <f>O1007*H1007</f>
        <v>0</v>
      </c>
      <c r="Q1007" s="239">
        <v>0.00291</v>
      </c>
      <c r="R1007" s="239">
        <f>Q1007*H1007</f>
        <v>0.01940388</v>
      </c>
      <c r="S1007" s="239">
        <v>0</v>
      </c>
      <c r="T1007" s="240">
        <f>S1007*H1007</f>
        <v>0</v>
      </c>
      <c r="AR1007" s="241" t="s">
        <v>272</v>
      </c>
      <c r="AT1007" s="241" t="s">
        <v>192</v>
      </c>
      <c r="AU1007" s="241" t="s">
        <v>85</v>
      </c>
      <c r="AY1007" s="16" t="s">
        <v>190</v>
      </c>
      <c r="BE1007" s="242">
        <f>IF(N1007="základní",J1007,0)</f>
        <v>0</v>
      </c>
      <c r="BF1007" s="242">
        <f>IF(N1007="snížená",J1007,0)</f>
        <v>0</v>
      </c>
      <c r="BG1007" s="242">
        <f>IF(N1007="zákl. přenesená",J1007,0)</f>
        <v>0</v>
      </c>
      <c r="BH1007" s="242">
        <f>IF(N1007="sníž. přenesená",J1007,0)</f>
        <v>0</v>
      </c>
      <c r="BI1007" s="242">
        <f>IF(N1007="nulová",J1007,0)</f>
        <v>0</v>
      </c>
      <c r="BJ1007" s="16" t="s">
        <v>83</v>
      </c>
      <c r="BK1007" s="242">
        <f>ROUND(I1007*H1007,2)</f>
        <v>0</v>
      </c>
      <c r="BL1007" s="16" t="s">
        <v>272</v>
      </c>
      <c r="BM1007" s="241" t="s">
        <v>1468</v>
      </c>
    </row>
    <row r="1008" spans="2:51" s="12" customFormat="1" ht="12">
      <c r="B1008" s="243"/>
      <c r="C1008" s="244"/>
      <c r="D1008" s="245" t="s">
        <v>199</v>
      </c>
      <c r="E1008" s="246" t="s">
        <v>1</v>
      </c>
      <c r="F1008" s="247" t="s">
        <v>1457</v>
      </c>
      <c r="G1008" s="244"/>
      <c r="H1008" s="246" t="s">
        <v>1</v>
      </c>
      <c r="I1008" s="248"/>
      <c r="J1008" s="244"/>
      <c r="K1008" s="244"/>
      <c r="L1008" s="249"/>
      <c r="M1008" s="250"/>
      <c r="N1008" s="251"/>
      <c r="O1008" s="251"/>
      <c r="P1008" s="251"/>
      <c r="Q1008" s="251"/>
      <c r="R1008" s="251"/>
      <c r="S1008" s="251"/>
      <c r="T1008" s="252"/>
      <c r="AT1008" s="253" t="s">
        <v>199</v>
      </c>
      <c r="AU1008" s="253" t="s">
        <v>85</v>
      </c>
      <c r="AV1008" s="12" t="s">
        <v>83</v>
      </c>
      <c r="AW1008" s="12" t="s">
        <v>32</v>
      </c>
      <c r="AX1008" s="12" t="s">
        <v>76</v>
      </c>
      <c r="AY1008" s="253" t="s">
        <v>190</v>
      </c>
    </row>
    <row r="1009" spans="2:51" s="12" customFormat="1" ht="12">
      <c r="B1009" s="243"/>
      <c r="C1009" s="244"/>
      <c r="D1009" s="245" t="s">
        <v>199</v>
      </c>
      <c r="E1009" s="246" t="s">
        <v>1</v>
      </c>
      <c r="F1009" s="247" t="s">
        <v>1458</v>
      </c>
      <c r="G1009" s="244"/>
      <c r="H1009" s="246" t="s">
        <v>1</v>
      </c>
      <c r="I1009" s="248"/>
      <c r="J1009" s="244"/>
      <c r="K1009" s="244"/>
      <c r="L1009" s="249"/>
      <c r="M1009" s="250"/>
      <c r="N1009" s="251"/>
      <c r="O1009" s="251"/>
      <c r="P1009" s="251"/>
      <c r="Q1009" s="251"/>
      <c r="R1009" s="251"/>
      <c r="S1009" s="251"/>
      <c r="T1009" s="252"/>
      <c r="AT1009" s="253" t="s">
        <v>199</v>
      </c>
      <c r="AU1009" s="253" t="s">
        <v>85</v>
      </c>
      <c r="AV1009" s="12" t="s">
        <v>83</v>
      </c>
      <c r="AW1009" s="12" t="s">
        <v>32</v>
      </c>
      <c r="AX1009" s="12" t="s">
        <v>76</v>
      </c>
      <c r="AY1009" s="253" t="s">
        <v>190</v>
      </c>
    </row>
    <row r="1010" spans="2:51" s="13" customFormat="1" ht="12">
      <c r="B1010" s="254"/>
      <c r="C1010" s="255"/>
      <c r="D1010" s="245" t="s">
        <v>199</v>
      </c>
      <c r="E1010" s="256" t="s">
        <v>1</v>
      </c>
      <c r="F1010" s="257" t="s">
        <v>1469</v>
      </c>
      <c r="G1010" s="255"/>
      <c r="H1010" s="258">
        <v>6.668</v>
      </c>
      <c r="I1010" s="259"/>
      <c r="J1010" s="255"/>
      <c r="K1010" s="255"/>
      <c r="L1010" s="260"/>
      <c r="M1010" s="261"/>
      <c r="N1010" s="262"/>
      <c r="O1010" s="262"/>
      <c r="P1010" s="262"/>
      <c r="Q1010" s="262"/>
      <c r="R1010" s="262"/>
      <c r="S1010" s="262"/>
      <c r="T1010" s="263"/>
      <c r="AT1010" s="264" t="s">
        <v>199</v>
      </c>
      <c r="AU1010" s="264" t="s">
        <v>85</v>
      </c>
      <c r="AV1010" s="13" t="s">
        <v>85</v>
      </c>
      <c r="AW1010" s="13" t="s">
        <v>32</v>
      </c>
      <c r="AX1010" s="13" t="s">
        <v>76</v>
      </c>
      <c r="AY1010" s="264" t="s">
        <v>190</v>
      </c>
    </row>
    <row r="1011" spans="2:65" s="1" customFormat="1" ht="24" customHeight="1">
      <c r="B1011" s="37"/>
      <c r="C1011" s="230" t="s">
        <v>1470</v>
      </c>
      <c r="D1011" s="230" t="s">
        <v>192</v>
      </c>
      <c r="E1011" s="231" t="s">
        <v>1471</v>
      </c>
      <c r="F1011" s="232" t="s">
        <v>1472</v>
      </c>
      <c r="G1011" s="233" t="s">
        <v>398</v>
      </c>
      <c r="H1011" s="234">
        <v>51.45</v>
      </c>
      <c r="I1011" s="235"/>
      <c r="J1011" s="236">
        <f>ROUND(I1011*H1011,2)</f>
        <v>0</v>
      </c>
      <c r="K1011" s="232" t="s">
        <v>445</v>
      </c>
      <c r="L1011" s="42"/>
      <c r="M1011" s="237" t="s">
        <v>1</v>
      </c>
      <c r="N1011" s="238" t="s">
        <v>41</v>
      </c>
      <c r="O1011" s="85"/>
      <c r="P1011" s="239">
        <f>O1011*H1011</f>
        <v>0</v>
      </c>
      <c r="Q1011" s="239">
        <v>0.00291</v>
      </c>
      <c r="R1011" s="239">
        <f>Q1011*H1011</f>
        <v>0.1497195</v>
      </c>
      <c r="S1011" s="239">
        <v>0</v>
      </c>
      <c r="T1011" s="240">
        <f>S1011*H1011</f>
        <v>0</v>
      </c>
      <c r="AR1011" s="241" t="s">
        <v>272</v>
      </c>
      <c r="AT1011" s="241" t="s">
        <v>192</v>
      </c>
      <c r="AU1011" s="241" t="s">
        <v>85</v>
      </c>
      <c r="AY1011" s="16" t="s">
        <v>190</v>
      </c>
      <c r="BE1011" s="242">
        <f>IF(N1011="základní",J1011,0)</f>
        <v>0</v>
      </c>
      <c r="BF1011" s="242">
        <f>IF(N1011="snížená",J1011,0)</f>
        <v>0</v>
      </c>
      <c r="BG1011" s="242">
        <f>IF(N1011="zákl. přenesená",J1011,0)</f>
        <v>0</v>
      </c>
      <c r="BH1011" s="242">
        <f>IF(N1011="sníž. přenesená",J1011,0)</f>
        <v>0</v>
      </c>
      <c r="BI1011" s="242">
        <f>IF(N1011="nulová",J1011,0)</f>
        <v>0</v>
      </c>
      <c r="BJ1011" s="16" t="s">
        <v>83</v>
      </c>
      <c r="BK1011" s="242">
        <f>ROUND(I1011*H1011,2)</f>
        <v>0</v>
      </c>
      <c r="BL1011" s="16" t="s">
        <v>272</v>
      </c>
      <c r="BM1011" s="241" t="s">
        <v>1473</v>
      </c>
    </row>
    <row r="1012" spans="2:51" s="12" customFormat="1" ht="12">
      <c r="B1012" s="243"/>
      <c r="C1012" s="244"/>
      <c r="D1012" s="245" t="s">
        <v>199</v>
      </c>
      <c r="E1012" s="246" t="s">
        <v>1</v>
      </c>
      <c r="F1012" s="247" t="s">
        <v>1457</v>
      </c>
      <c r="G1012" s="244"/>
      <c r="H1012" s="246" t="s">
        <v>1</v>
      </c>
      <c r="I1012" s="248"/>
      <c r="J1012" s="244"/>
      <c r="K1012" s="244"/>
      <c r="L1012" s="249"/>
      <c r="M1012" s="250"/>
      <c r="N1012" s="251"/>
      <c r="O1012" s="251"/>
      <c r="P1012" s="251"/>
      <c r="Q1012" s="251"/>
      <c r="R1012" s="251"/>
      <c r="S1012" s="251"/>
      <c r="T1012" s="252"/>
      <c r="AT1012" s="253" t="s">
        <v>199</v>
      </c>
      <c r="AU1012" s="253" t="s">
        <v>85</v>
      </c>
      <c r="AV1012" s="12" t="s">
        <v>83</v>
      </c>
      <c r="AW1012" s="12" t="s">
        <v>32</v>
      </c>
      <c r="AX1012" s="12" t="s">
        <v>76</v>
      </c>
      <c r="AY1012" s="253" t="s">
        <v>190</v>
      </c>
    </row>
    <row r="1013" spans="2:51" s="12" customFormat="1" ht="12">
      <c r="B1013" s="243"/>
      <c r="C1013" s="244"/>
      <c r="D1013" s="245" t="s">
        <v>199</v>
      </c>
      <c r="E1013" s="246" t="s">
        <v>1</v>
      </c>
      <c r="F1013" s="247" t="s">
        <v>1474</v>
      </c>
      <c r="G1013" s="244"/>
      <c r="H1013" s="246" t="s">
        <v>1</v>
      </c>
      <c r="I1013" s="248"/>
      <c r="J1013" s="244"/>
      <c r="K1013" s="244"/>
      <c r="L1013" s="249"/>
      <c r="M1013" s="250"/>
      <c r="N1013" s="251"/>
      <c r="O1013" s="251"/>
      <c r="P1013" s="251"/>
      <c r="Q1013" s="251"/>
      <c r="R1013" s="251"/>
      <c r="S1013" s="251"/>
      <c r="T1013" s="252"/>
      <c r="AT1013" s="253" t="s">
        <v>199</v>
      </c>
      <c r="AU1013" s="253" t="s">
        <v>85</v>
      </c>
      <c r="AV1013" s="12" t="s">
        <v>83</v>
      </c>
      <c r="AW1013" s="12" t="s">
        <v>32</v>
      </c>
      <c r="AX1013" s="12" t="s">
        <v>76</v>
      </c>
      <c r="AY1013" s="253" t="s">
        <v>190</v>
      </c>
    </row>
    <row r="1014" spans="2:51" s="12" customFormat="1" ht="12">
      <c r="B1014" s="243"/>
      <c r="C1014" s="244"/>
      <c r="D1014" s="245" t="s">
        <v>199</v>
      </c>
      <c r="E1014" s="246" t="s">
        <v>1</v>
      </c>
      <c r="F1014" s="247" t="s">
        <v>1458</v>
      </c>
      <c r="G1014" s="244"/>
      <c r="H1014" s="246" t="s">
        <v>1</v>
      </c>
      <c r="I1014" s="248"/>
      <c r="J1014" s="244"/>
      <c r="K1014" s="244"/>
      <c r="L1014" s="249"/>
      <c r="M1014" s="250"/>
      <c r="N1014" s="251"/>
      <c r="O1014" s="251"/>
      <c r="P1014" s="251"/>
      <c r="Q1014" s="251"/>
      <c r="R1014" s="251"/>
      <c r="S1014" s="251"/>
      <c r="T1014" s="252"/>
      <c r="AT1014" s="253" t="s">
        <v>199</v>
      </c>
      <c r="AU1014" s="253" t="s">
        <v>85</v>
      </c>
      <c r="AV1014" s="12" t="s">
        <v>83</v>
      </c>
      <c r="AW1014" s="12" t="s">
        <v>32</v>
      </c>
      <c r="AX1014" s="12" t="s">
        <v>76</v>
      </c>
      <c r="AY1014" s="253" t="s">
        <v>190</v>
      </c>
    </row>
    <row r="1015" spans="2:51" s="13" customFormat="1" ht="12">
      <c r="B1015" s="254"/>
      <c r="C1015" s="255"/>
      <c r="D1015" s="245" t="s">
        <v>199</v>
      </c>
      <c r="E1015" s="256" t="s">
        <v>1</v>
      </c>
      <c r="F1015" s="257" t="s">
        <v>1475</v>
      </c>
      <c r="G1015" s="255"/>
      <c r="H1015" s="258">
        <v>51.45</v>
      </c>
      <c r="I1015" s="259"/>
      <c r="J1015" s="255"/>
      <c r="K1015" s="255"/>
      <c r="L1015" s="260"/>
      <c r="M1015" s="261"/>
      <c r="N1015" s="262"/>
      <c r="O1015" s="262"/>
      <c r="P1015" s="262"/>
      <c r="Q1015" s="262"/>
      <c r="R1015" s="262"/>
      <c r="S1015" s="262"/>
      <c r="T1015" s="263"/>
      <c r="AT1015" s="264" t="s">
        <v>199</v>
      </c>
      <c r="AU1015" s="264" t="s">
        <v>85</v>
      </c>
      <c r="AV1015" s="13" t="s">
        <v>85</v>
      </c>
      <c r="AW1015" s="13" t="s">
        <v>32</v>
      </c>
      <c r="AX1015" s="13" t="s">
        <v>76</v>
      </c>
      <c r="AY1015" s="264" t="s">
        <v>190</v>
      </c>
    </row>
    <row r="1016" spans="2:65" s="1" customFormat="1" ht="24" customHeight="1">
      <c r="B1016" s="37"/>
      <c r="C1016" s="230" t="s">
        <v>1476</v>
      </c>
      <c r="D1016" s="230" t="s">
        <v>192</v>
      </c>
      <c r="E1016" s="231" t="s">
        <v>1477</v>
      </c>
      <c r="F1016" s="232" t="s">
        <v>1478</v>
      </c>
      <c r="G1016" s="233" t="s">
        <v>398</v>
      </c>
      <c r="H1016" s="234">
        <v>34.65</v>
      </c>
      <c r="I1016" s="235"/>
      <c r="J1016" s="236">
        <f>ROUND(I1016*H1016,2)</f>
        <v>0</v>
      </c>
      <c r="K1016" s="232" t="s">
        <v>445</v>
      </c>
      <c r="L1016" s="42"/>
      <c r="M1016" s="237" t="s">
        <v>1</v>
      </c>
      <c r="N1016" s="238" t="s">
        <v>41</v>
      </c>
      <c r="O1016" s="85"/>
      <c r="P1016" s="239">
        <f>O1016*H1016</f>
        <v>0</v>
      </c>
      <c r="Q1016" s="239">
        <v>0.00291</v>
      </c>
      <c r="R1016" s="239">
        <f>Q1016*H1016</f>
        <v>0.10083149999999999</v>
      </c>
      <c r="S1016" s="239">
        <v>0</v>
      </c>
      <c r="T1016" s="240">
        <f>S1016*H1016</f>
        <v>0</v>
      </c>
      <c r="AR1016" s="241" t="s">
        <v>272</v>
      </c>
      <c r="AT1016" s="241" t="s">
        <v>192</v>
      </c>
      <c r="AU1016" s="241" t="s">
        <v>85</v>
      </c>
      <c r="AY1016" s="16" t="s">
        <v>190</v>
      </c>
      <c r="BE1016" s="242">
        <f>IF(N1016="základní",J1016,0)</f>
        <v>0</v>
      </c>
      <c r="BF1016" s="242">
        <f>IF(N1016="snížená",J1016,0)</f>
        <v>0</v>
      </c>
      <c r="BG1016" s="242">
        <f>IF(N1016="zákl. přenesená",J1016,0)</f>
        <v>0</v>
      </c>
      <c r="BH1016" s="242">
        <f>IF(N1016="sníž. přenesená",J1016,0)</f>
        <v>0</v>
      </c>
      <c r="BI1016" s="242">
        <f>IF(N1016="nulová",J1016,0)</f>
        <v>0</v>
      </c>
      <c r="BJ1016" s="16" t="s">
        <v>83</v>
      </c>
      <c r="BK1016" s="242">
        <f>ROUND(I1016*H1016,2)</f>
        <v>0</v>
      </c>
      <c r="BL1016" s="16" t="s">
        <v>272</v>
      </c>
      <c r="BM1016" s="241" t="s">
        <v>1479</v>
      </c>
    </row>
    <row r="1017" spans="2:51" s="12" customFormat="1" ht="12">
      <c r="B1017" s="243"/>
      <c r="C1017" s="244"/>
      <c r="D1017" s="245" t="s">
        <v>199</v>
      </c>
      <c r="E1017" s="246" t="s">
        <v>1</v>
      </c>
      <c r="F1017" s="247" t="s">
        <v>1457</v>
      </c>
      <c r="G1017" s="244"/>
      <c r="H1017" s="246" t="s">
        <v>1</v>
      </c>
      <c r="I1017" s="248"/>
      <c r="J1017" s="244"/>
      <c r="K1017" s="244"/>
      <c r="L1017" s="249"/>
      <c r="M1017" s="250"/>
      <c r="N1017" s="251"/>
      <c r="O1017" s="251"/>
      <c r="P1017" s="251"/>
      <c r="Q1017" s="251"/>
      <c r="R1017" s="251"/>
      <c r="S1017" s="251"/>
      <c r="T1017" s="252"/>
      <c r="AT1017" s="253" t="s">
        <v>199</v>
      </c>
      <c r="AU1017" s="253" t="s">
        <v>85</v>
      </c>
      <c r="AV1017" s="12" t="s">
        <v>83</v>
      </c>
      <c r="AW1017" s="12" t="s">
        <v>32</v>
      </c>
      <c r="AX1017" s="12" t="s">
        <v>76</v>
      </c>
      <c r="AY1017" s="253" t="s">
        <v>190</v>
      </c>
    </row>
    <row r="1018" spans="2:51" s="12" customFormat="1" ht="12">
      <c r="B1018" s="243"/>
      <c r="C1018" s="244"/>
      <c r="D1018" s="245" t="s">
        <v>199</v>
      </c>
      <c r="E1018" s="246" t="s">
        <v>1</v>
      </c>
      <c r="F1018" s="247" t="s">
        <v>1474</v>
      </c>
      <c r="G1018" s="244"/>
      <c r="H1018" s="246" t="s">
        <v>1</v>
      </c>
      <c r="I1018" s="248"/>
      <c r="J1018" s="244"/>
      <c r="K1018" s="244"/>
      <c r="L1018" s="249"/>
      <c r="M1018" s="250"/>
      <c r="N1018" s="251"/>
      <c r="O1018" s="251"/>
      <c r="P1018" s="251"/>
      <c r="Q1018" s="251"/>
      <c r="R1018" s="251"/>
      <c r="S1018" s="251"/>
      <c r="T1018" s="252"/>
      <c r="AT1018" s="253" t="s">
        <v>199</v>
      </c>
      <c r="AU1018" s="253" t="s">
        <v>85</v>
      </c>
      <c r="AV1018" s="12" t="s">
        <v>83</v>
      </c>
      <c r="AW1018" s="12" t="s">
        <v>32</v>
      </c>
      <c r="AX1018" s="12" t="s">
        <v>76</v>
      </c>
      <c r="AY1018" s="253" t="s">
        <v>190</v>
      </c>
    </row>
    <row r="1019" spans="2:51" s="12" customFormat="1" ht="12">
      <c r="B1019" s="243"/>
      <c r="C1019" s="244"/>
      <c r="D1019" s="245" t="s">
        <v>199</v>
      </c>
      <c r="E1019" s="246" t="s">
        <v>1</v>
      </c>
      <c r="F1019" s="247" t="s">
        <v>1458</v>
      </c>
      <c r="G1019" s="244"/>
      <c r="H1019" s="246" t="s">
        <v>1</v>
      </c>
      <c r="I1019" s="248"/>
      <c r="J1019" s="244"/>
      <c r="K1019" s="244"/>
      <c r="L1019" s="249"/>
      <c r="M1019" s="250"/>
      <c r="N1019" s="251"/>
      <c r="O1019" s="251"/>
      <c r="P1019" s="251"/>
      <c r="Q1019" s="251"/>
      <c r="R1019" s="251"/>
      <c r="S1019" s="251"/>
      <c r="T1019" s="252"/>
      <c r="AT1019" s="253" t="s">
        <v>199</v>
      </c>
      <c r="AU1019" s="253" t="s">
        <v>85</v>
      </c>
      <c r="AV1019" s="12" t="s">
        <v>83</v>
      </c>
      <c r="AW1019" s="12" t="s">
        <v>32</v>
      </c>
      <c r="AX1019" s="12" t="s">
        <v>76</v>
      </c>
      <c r="AY1019" s="253" t="s">
        <v>190</v>
      </c>
    </row>
    <row r="1020" spans="2:51" s="13" customFormat="1" ht="12">
      <c r="B1020" s="254"/>
      <c r="C1020" s="255"/>
      <c r="D1020" s="245" t="s">
        <v>199</v>
      </c>
      <c r="E1020" s="256" t="s">
        <v>1</v>
      </c>
      <c r="F1020" s="257" t="s">
        <v>1480</v>
      </c>
      <c r="G1020" s="255"/>
      <c r="H1020" s="258">
        <v>34.65</v>
      </c>
      <c r="I1020" s="259"/>
      <c r="J1020" s="255"/>
      <c r="K1020" s="255"/>
      <c r="L1020" s="260"/>
      <c r="M1020" s="261"/>
      <c r="N1020" s="262"/>
      <c r="O1020" s="262"/>
      <c r="P1020" s="262"/>
      <c r="Q1020" s="262"/>
      <c r="R1020" s="262"/>
      <c r="S1020" s="262"/>
      <c r="T1020" s="263"/>
      <c r="AT1020" s="264" t="s">
        <v>199</v>
      </c>
      <c r="AU1020" s="264" t="s">
        <v>85</v>
      </c>
      <c r="AV1020" s="13" t="s">
        <v>85</v>
      </c>
      <c r="AW1020" s="13" t="s">
        <v>32</v>
      </c>
      <c r="AX1020" s="13" t="s">
        <v>76</v>
      </c>
      <c r="AY1020" s="264" t="s">
        <v>190</v>
      </c>
    </row>
    <row r="1021" spans="2:65" s="1" customFormat="1" ht="16.5" customHeight="1">
      <c r="B1021" s="37"/>
      <c r="C1021" s="230" t="s">
        <v>1481</v>
      </c>
      <c r="D1021" s="230" t="s">
        <v>192</v>
      </c>
      <c r="E1021" s="231" t="s">
        <v>1482</v>
      </c>
      <c r="F1021" s="232" t="s">
        <v>1483</v>
      </c>
      <c r="G1021" s="233" t="s">
        <v>398</v>
      </c>
      <c r="H1021" s="234">
        <v>1.05</v>
      </c>
      <c r="I1021" s="235"/>
      <c r="J1021" s="236">
        <f>ROUND(I1021*H1021,2)</f>
        <v>0</v>
      </c>
      <c r="K1021" s="232" t="s">
        <v>445</v>
      </c>
      <c r="L1021" s="42"/>
      <c r="M1021" s="237" t="s">
        <v>1</v>
      </c>
      <c r="N1021" s="238" t="s">
        <v>41</v>
      </c>
      <c r="O1021" s="85"/>
      <c r="P1021" s="239">
        <f>O1021*H1021</f>
        <v>0</v>
      </c>
      <c r="Q1021" s="239">
        <v>0.00291</v>
      </c>
      <c r="R1021" s="239">
        <f>Q1021*H1021</f>
        <v>0.0030555</v>
      </c>
      <c r="S1021" s="239">
        <v>0</v>
      </c>
      <c r="T1021" s="240">
        <f>S1021*H1021</f>
        <v>0</v>
      </c>
      <c r="AR1021" s="241" t="s">
        <v>272</v>
      </c>
      <c r="AT1021" s="241" t="s">
        <v>192</v>
      </c>
      <c r="AU1021" s="241" t="s">
        <v>85</v>
      </c>
      <c r="AY1021" s="16" t="s">
        <v>190</v>
      </c>
      <c r="BE1021" s="242">
        <f>IF(N1021="základní",J1021,0)</f>
        <v>0</v>
      </c>
      <c r="BF1021" s="242">
        <f>IF(N1021="snížená",J1021,0)</f>
        <v>0</v>
      </c>
      <c r="BG1021" s="242">
        <f>IF(N1021="zákl. přenesená",J1021,0)</f>
        <v>0</v>
      </c>
      <c r="BH1021" s="242">
        <f>IF(N1021="sníž. přenesená",J1021,0)</f>
        <v>0</v>
      </c>
      <c r="BI1021" s="242">
        <f>IF(N1021="nulová",J1021,0)</f>
        <v>0</v>
      </c>
      <c r="BJ1021" s="16" t="s">
        <v>83</v>
      </c>
      <c r="BK1021" s="242">
        <f>ROUND(I1021*H1021,2)</f>
        <v>0</v>
      </c>
      <c r="BL1021" s="16" t="s">
        <v>272</v>
      </c>
      <c r="BM1021" s="241" t="s">
        <v>1484</v>
      </c>
    </row>
    <row r="1022" spans="2:51" s="12" customFormat="1" ht="12">
      <c r="B1022" s="243"/>
      <c r="C1022" s="244"/>
      <c r="D1022" s="245" t="s">
        <v>199</v>
      </c>
      <c r="E1022" s="246" t="s">
        <v>1</v>
      </c>
      <c r="F1022" s="247" t="s">
        <v>1457</v>
      </c>
      <c r="G1022" s="244"/>
      <c r="H1022" s="246" t="s">
        <v>1</v>
      </c>
      <c r="I1022" s="248"/>
      <c r="J1022" s="244"/>
      <c r="K1022" s="244"/>
      <c r="L1022" s="249"/>
      <c r="M1022" s="250"/>
      <c r="N1022" s="251"/>
      <c r="O1022" s="251"/>
      <c r="P1022" s="251"/>
      <c r="Q1022" s="251"/>
      <c r="R1022" s="251"/>
      <c r="S1022" s="251"/>
      <c r="T1022" s="252"/>
      <c r="AT1022" s="253" t="s">
        <v>199</v>
      </c>
      <c r="AU1022" s="253" t="s">
        <v>85</v>
      </c>
      <c r="AV1022" s="12" t="s">
        <v>83</v>
      </c>
      <c r="AW1022" s="12" t="s">
        <v>32</v>
      </c>
      <c r="AX1022" s="12" t="s">
        <v>76</v>
      </c>
      <c r="AY1022" s="253" t="s">
        <v>190</v>
      </c>
    </row>
    <row r="1023" spans="2:51" s="12" customFormat="1" ht="12">
      <c r="B1023" s="243"/>
      <c r="C1023" s="244"/>
      <c r="D1023" s="245" t="s">
        <v>199</v>
      </c>
      <c r="E1023" s="246" t="s">
        <v>1</v>
      </c>
      <c r="F1023" s="247" t="s">
        <v>1474</v>
      </c>
      <c r="G1023" s="244"/>
      <c r="H1023" s="246" t="s">
        <v>1</v>
      </c>
      <c r="I1023" s="248"/>
      <c r="J1023" s="244"/>
      <c r="K1023" s="244"/>
      <c r="L1023" s="249"/>
      <c r="M1023" s="250"/>
      <c r="N1023" s="251"/>
      <c r="O1023" s="251"/>
      <c r="P1023" s="251"/>
      <c r="Q1023" s="251"/>
      <c r="R1023" s="251"/>
      <c r="S1023" s="251"/>
      <c r="T1023" s="252"/>
      <c r="AT1023" s="253" t="s">
        <v>199</v>
      </c>
      <c r="AU1023" s="253" t="s">
        <v>85</v>
      </c>
      <c r="AV1023" s="12" t="s">
        <v>83</v>
      </c>
      <c r="AW1023" s="12" t="s">
        <v>32</v>
      </c>
      <c r="AX1023" s="12" t="s">
        <v>76</v>
      </c>
      <c r="AY1023" s="253" t="s">
        <v>190</v>
      </c>
    </row>
    <row r="1024" spans="2:51" s="12" customFormat="1" ht="12">
      <c r="B1024" s="243"/>
      <c r="C1024" s="244"/>
      <c r="D1024" s="245" t="s">
        <v>199</v>
      </c>
      <c r="E1024" s="246" t="s">
        <v>1</v>
      </c>
      <c r="F1024" s="247" t="s">
        <v>1458</v>
      </c>
      <c r="G1024" s="244"/>
      <c r="H1024" s="246" t="s">
        <v>1</v>
      </c>
      <c r="I1024" s="248"/>
      <c r="J1024" s="244"/>
      <c r="K1024" s="244"/>
      <c r="L1024" s="249"/>
      <c r="M1024" s="250"/>
      <c r="N1024" s="251"/>
      <c r="O1024" s="251"/>
      <c r="P1024" s="251"/>
      <c r="Q1024" s="251"/>
      <c r="R1024" s="251"/>
      <c r="S1024" s="251"/>
      <c r="T1024" s="252"/>
      <c r="AT1024" s="253" t="s">
        <v>199</v>
      </c>
      <c r="AU1024" s="253" t="s">
        <v>85</v>
      </c>
      <c r="AV1024" s="12" t="s">
        <v>83</v>
      </c>
      <c r="AW1024" s="12" t="s">
        <v>32</v>
      </c>
      <c r="AX1024" s="12" t="s">
        <v>76</v>
      </c>
      <c r="AY1024" s="253" t="s">
        <v>190</v>
      </c>
    </row>
    <row r="1025" spans="2:51" s="13" customFormat="1" ht="12">
      <c r="B1025" s="254"/>
      <c r="C1025" s="255"/>
      <c r="D1025" s="245" t="s">
        <v>199</v>
      </c>
      <c r="E1025" s="256" t="s">
        <v>1</v>
      </c>
      <c r="F1025" s="257" t="s">
        <v>1485</v>
      </c>
      <c r="G1025" s="255"/>
      <c r="H1025" s="258">
        <v>1.05</v>
      </c>
      <c r="I1025" s="259"/>
      <c r="J1025" s="255"/>
      <c r="K1025" s="255"/>
      <c r="L1025" s="260"/>
      <c r="M1025" s="261"/>
      <c r="N1025" s="262"/>
      <c r="O1025" s="262"/>
      <c r="P1025" s="262"/>
      <c r="Q1025" s="262"/>
      <c r="R1025" s="262"/>
      <c r="S1025" s="262"/>
      <c r="T1025" s="263"/>
      <c r="AT1025" s="264" t="s">
        <v>199</v>
      </c>
      <c r="AU1025" s="264" t="s">
        <v>85</v>
      </c>
      <c r="AV1025" s="13" t="s">
        <v>85</v>
      </c>
      <c r="AW1025" s="13" t="s">
        <v>32</v>
      </c>
      <c r="AX1025" s="13" t="s">
        <v>76</v>
      </c>
      <c r="AY1025" s="264" t="s">
        <v>190</v>
      </c>
    </row>
    <row r="1026" spans="2:65" s="1" customFormat="1" ht="24" customHeight="1">
      <c r="B1026" s="37"/>
      <c r="C1026" s="230" t="s">
        <v>1486</v>
      </c>
      <c r="D1026" s="230" t="s">
        <v>192</v>
      </c>
      <c r="E1026" s="231" t="s">
        <v>1487</v>
      </c>
      <c r="F1026" s="232" t="s">
        <v>1488</v>
      </c>
      <c r="G1026" s="233" t="s">
        <v>398</v>
      </c>
      <c r="H1026" s="234">
        <v>19.635</v>
      </c>
      <c r="I1026" s="235"/>
      <c r="J1026" s="236">
        <f>ROUND(I1026*H1026,2)</f>
        <v>0</v>
      </c>
      <c r="K1026" s="232" t="s">
        <v>445</v>
      </c>
      <c r="L1026" s="42"/>
      <c r="M1026" s="237" t="s">
        <v>1</v>
      </c>
      <c r="N1026" s="238" t="s">
        <v>41</v>
      </c>
      <c r="O1026" s="85"/>
      <c r="P1026" s="239">
        <f>O1026*H1026</f>
        <v>0</v>
      </c>
      <c r="Q1026" s="239">
        <v>0.00291</v>
      </c>
      <c r="R1026" s="239">
        <f>Q1026*H1026</f>
        <v>0.057137850000000004</v>
      </c>
      <c r="S1026" s="239">
        <v>0</v>
      </c>
      <c r="T1026" s="240">
        <f>S1026*H1026</f>
        <v>0</v>
      </c>
      <c r="AR1026" s="241" t="s">
        <v>272</v>
      </c>
      <c r="AT1026" s="241" t="s">
        <v>192</v>
      </c>
      <c r="AU1026" s="241" t="s">
        <v>85</v>
      </c>
      <c r="AY1026" s="16" t="s">
        <v>190</v>
      </c>
      <c r="BE1026" s="242">
        <f>IF(N1026="základní",J1026,0)</f>
        <v>0</v>
      </c>
      <c r="BF1026" s="242">
        <f>IF(N1026="snížená",J1026,0)</f>
        <v>0</v>
      </c>
      <c r="BG1026" s="242">
        <f>IF(N1026="zákl. přenesená",J1026,0)</f>
        <v>0</v>
      </c>
      <c r="BH1026" s="242">
        <f>IF(N1026="sníž. přenesená",J1026,0)</f>
        <v>0</v>
      </c>
      <c r="BI1026" s="242">
        <f>IF(N1026="nulová",J1026,0)</f>
        <v>0</v>
      </c>
      <c r="BJ1026" s="16" t="s">
        <v>83</v>
      </c>
      <c r="BK1026" s="242">
        <f>ROUND(I1026*H1026,2)</f>
        <v>0</v>
      </c>
      <c r="BL1026" s="16" t="s">
        <v>272</v>
      </c>
      <c r="BM1026" s="241" t="s">
        <v>1489</v>
      </c>
    </row>
    <row r="1027" spans="2:51" s="12" customFormat="1" ht="12">
      <c r="B1027" s="243"/>
      <c r="C1027" s="244"/>
      <c r="D1027" s="245" t="s">
        <v>199</v>
      </c>
      <c r="E1027" s="246" t="s">
        <v>1</v>
      </c>
      <c r="F1027" s="247" t="s">
        <v>1457</v>
      </c>
      <c r="G1027" s="244"/>
      <c r="H1027" s="246" t="s">
        <v>1</v>
      </c>
      <c r="I1027" s="248"/>
      <c r="J1027" s="244"/>
      <c r="K1027" s="244"/>
      <c r="L1027" s="249"/>
      <c r="M1027" s="250"/>
      <c r="N1027" s="251"/>
      <c r="O1027" s="251"/>
      <c r="P1027" s="251"/>
      <c r="Q1027" s="251"/>
      <c r="R1027" s="251"/>
      <c r="S1027" s="251"/>
      <c r="T1027" s="252"/>
      <c r="AT1027" s="253" t="s">
        <v>199</v>
      </c>
      <c r="AU1027" s="253" t="s">
        <v>85</v>
      </c>
      <c r="AV1027" s="12" t="s">
        <v>83</v>
      </c>
      <c r="AW1027" s="12" t="s">
        <v>32</v>
      </c>
      <c r="AX1027" s="12" t="s">
        <v>76</v>
      </c>
      <c r="AY1027" s="253" t="s">
        <v>190</v>
      </c>
    </row>
    <row r="1028" spans="2:51" s="12" customFormat="1" ht="12">
      <c r="B1028" s="243"/>
      <c r="C1028" s="244"/>
      <c r="D1028" s="245" t="s">
        <v>199</v>
      </c>
      <c r="E1028" s="246" t="s">
        <v>1</v>
      </c>
      <c r="F1028" s="247" t="s">
        <v>1474</v>
      </c>
      <c r="G1028" s="244"/>
      <c r="H1028" s="246" t="s">
        <v>1</v>
      </c>
      <c r="I1028" s="248"/>
      <c r="J1028" s="244"/>
      <c r="K1028" s="244"/>
      <c r="L1028" s="249"/>
      <c r="M1028" s="250"/>
      <c r="N1028" s="251"/>
      <c r="O1028" s="251"/>
      <c r="P1028" s="251"/>
      <c r="Q1028" s="251"/>
      <c r="R1028" s="251"/>
      <c r="S1028" s="251"/>
      <c r="T1028" s="252"/>
      <c r="AT1028" s="253" t="s">
        <v>199</v>
      </c>
      <c r="AU1028" s="253" t="s">
        <v>85</v>
      </c>
      <c r="AV1028" s="12" t="s">
        <v>83</v>
      </c>
      <c r="AW1028" s="12" t="s">
        <v>32</v>
      </c>
      <c r="AX1028" s="12" t="s">
        <v>76</v>
      </c>
      <c r="AY1028" s="253" t="s">
        <v>190</v>
      </c>
    </row>
    <row r="1029" spans="2:51" s="12" customFormat="1" ht="12">
      <c r="B1029" s="243"/>
      <c r="C1029" s="244"/>
      <c r="D1029" s="245" t="s">
        <v>199</v>
      </c>
      <c r="E1029" s="246" t="s">
        <v>1</v>
      </c>
      <c r="F1029" s="247" t="s">
        <v>1458</v>
      </c>
      <c r="G1029" s="244"/>
      <c r="H1029" s="246" t="s">
        <v>1</v>
      </c>
      <c r="I1029" s="248"/>
      <c r="J1029" s="244"/>
      <c r="K1029" s="244"/>
      <c r="L1029" s="249"/>
      <c r="M1029" s="250"/>
      <c r="N1029" s="251"/>
      <c r="O1029" s="251"/>
      <c r="P1029" s="251"/>
      <c r="Q1029" s="251"/>
      <c r="R1029" s="251"/>
      <c r="S1029" s="251"/>
      <c r="T1029" s="252"/>
      <c r="AT1029" s="253" t="s">
        <v>199</v>
      </c>
      <c r="AU1029" s="253" t="s">
        <v>85</v>
      </c>
      <c r="AV1029" s="12" t="s">
        <v>83</v>
      </c>
      <c r="AW1029" s="12" t="s">
        <v>32</v>
      </c>
      <c r="AX1029" s="12" t="s">
        <v>76</v>
      </c>
      <c r="AY1029" s="253" t="s">
        <v>190</v>
      </c>
    </row>
    <row r="1030" spans="2:51" s="13" customFormat="1" ht="12">
      <c r="B1030" s="254"/>
      <c r="C1030" s="255"/>
      <c r="D1030" s="245" t="s">
        <v>199</v>
      </c>
      <c r="E1030" s="256" t="s">
        <v>1</v>
      </c>
      <c r="F1030" s="257" t="s">
        <v>1490</v>
      </c>
      <c r="G1030" s="255"/>
      <c r="H1030" s="258">
        <v>19.635</v>
      </c>
      <c r="I1030" s="259"/>
      <c r="J1030" s="255"/>
      <c r="K1030" s="255"/>
      <c r="L1030" s="260"/>
      <c r="M1030" s="261"/>
      <c r="N1030" s="262"/>
      <c r="O1030" s="262"/>
      <c r="P1030" s="262"/>
      <c r="Q1030" s="262"/>
      <c r="R1030" s="262"/>
      <c r="S1030" s="262"/>
      <c r="T1030" s="263"/>
      <c r="AT1030" s="264" t="s">
        <v>199</v>
      </c>
      <c r="AU1030" s="264" t="s">
        <v>85</v>
      </c>
      <c r="AV1030" s="13" t="s">
        <v>85</v>
      </c>
      <c r="AW1030" s="13" t="s">
        <v>32</v>
      </c>
      <c r="AX1030" s="13" t="s">
        <v>76</v>
      </c>
      <c r="AY1030" s="264" t="s">
        <v>190</v>
      </c>
    </row>
    <row r="1031" spans="2:65" s="1" customFormat="1" ht="24" customHeight="1">
      <c r="B1031" s="37"/>
      <c r="C1031" s="230" t="s">
        <v>1491</v>
      </c>
      <c r="D1031" s="230" t="s">
        <v>192</v>
      </c>
      <c r="E1031" s="231" t="s">
        <v>1492</v>
      </c>
      <c r="F1031" s="232" t="s">
        <v>1493</v>
      </c>
      <c r="G1031" s="233" t="s">
        <v>1312</v>
      </c>
      <c r="H1031" s="275"/>
      <c r="I1031" s="235"/>
      <c r="J1031" s="236">
        <f>ROUND(I1031*H1031,2)</f>
        <v>0</v>
      </c>
      <c r="K1031" s="232" t="s">
        <v>196</v>
      </c>
      <c r="L1031" s="42"/>
      <c r="M1031" s="237" t="s">
        <v>1</v>
      </c>
      <c r="N1031" s="238" t="s">
        <v>41</v>
      </c>
      <c r="O1031" s="85"/>
      <c r="P1031" s="239">
        <f>O1031*H1031</f>
        <v>0</v>
      </c>
      <c r="Q1031" s="239">
        <v>0</v>
      </c>
      <c r="R1031" s="239">
        <f>Q1031*H1031</f>
        <v>0</v>
      </c>
      <c r="S1031" s="239">
        <v>0</v>
      </c>
      <c r="T1031" s="240">
        <f>S1031*H1031</f>
        <v>0</v>
      </c>
      <c r="AR1031" s="241" t="s">
        <v>272</v>
      </c>
      <c r="AT1031" s="241" t="s">
        <v>192</v>
      </c>
      <c r="AU1031" s="241" t="s">
        <v>85</v>
      </c>
      <c r="AY1031" s="16" t="s">
        <v>190</v>
      </c>
      <c r="BE1031" s="242">
        <f>IF(N1031="základní",J1031,0)</f>
        <v>0</v>
      </c>
      <c r="BF1031" s="242">
        <f>IF(N1031="snížená",J1031,0)</f>
        <v>0</v>
      </c>
      <c r="BG1031" s="242">
        <f>IF(N1031="zákl. přenesená",J1031,0)</f>
        <v>0</v>
      </c>
      <c r="BH1031" s="242">
        <f>IF(N1031="sníž. přenesená",J1031,0)</f>
        <v>0</v>
      </c>
      <c r="BI1031" s="242">
        <f>IF(N1031="nulová",J1031,0)</f>
        <v>0</v>
      </c>
      <c r="BJ1031" s="16" t="s">
        <v>83</v>
      </c>
      <c r="BK1031" s="242">
        <f>ROUND(I1031*H1031,2)</f>
        <v>0</v>
      </c>
      <c r="BL1031" s="16" t="s">
        <v>272</v>
      </c>
      <c r="BM1031" s="241" t="s">
        <v>1494</v>
      </c>
    </row>
    <row r="1032" spans="2:63" s="11" customFormat="1" ht="22.8" customHeight="1">
      <c r="B1032" s="214"/>
      <c r="C1032" s="215"/>
      <c r="D1032" s="216" t="s">
        <v>75</v>
      </c>
      <c r="E1032" s="228" t="s">
        <v>1495</v>
      </c>
      <c r="F1032" s="228" t="s">
        <v>1496</v>
      </c>
      <c r="G1032" s="215"/>
      <c r="H1032" s="215"/>
      <c r="I1032" s="218"/>
      <c r="J1032" s="229">
        <f>BK1032</f>
        <v>0</v>
      </c>
      <c r="K1032" s="215"/>
      <c r="L1032" s="220"/>
      <c r="M1032" s="221"/>
      <c r="N1032" s="222"/>
      <c r="O1032" s="222"/>
      <c r="P1032" s="223">
        <f>SUM(P1033:P1053)</f>
        <v>0</v>
      </c>
      <c r="Q1032" s="222"/>
      <c r="R1032" s="223">
        <f>SUM(R1033:R1053)</f>
        <v>0</v>
      </c>
      <c r="S1032" s="222"/>
      <c r="T1032" s="224">
        <f>SUM(T1033:T1053)</f>
        <v>0</v>
      </c>
      <c r="AR1032" s="225" t="s">
        <v>85</v>
      </c>
      <c r="AT1032" s="226" t="s">
        <v>75</v>
      </c>
      <c r="AU1032" s="226" t="s">
        <v>83</v>
      </c>
      <c r="AY1032" s="225" t="s">
        <v>190</v>
      </c>
      <c r="BK1032" s="227">
        <f>SUM(BK1033:BK1053)</f>
        <v>0</v>
      </c>
    </row>
    <row r="1033" spans="2:65" s="1" customFormat="1" ht="24" customHeight="1">
      <c r="B1033" s="37"/>
      <c r="C1033" s="230" t="s">
        <v>1497</v>
      </c>
      <c r="D1033" s="230" t="s">
        <v>192</v>
      </c>
      <c r="E1033" s="231" t="s">
        <v>1498</v>
      </c>
      <c r="F1033" s="232" t="s">
        <v>1499</v>
      </c>
      <c r="G1033" s="233" t="s">
        <v>427</v>
      </c>
      <c r="H1033" s="234">
        <v>3</v>
      </c>
      <c r="I1033" s="235"/>
      <c r="J1033" s="236">
        <f>ROUND(I1033*H1033,2)</f>
        <v>0</v>
      </c>
      <c r="K1033" s="232" t="s">
        <v>445</v>
      </c>
      <c r="L1033" s="42"/>
      <c r="M1033" s="237" t="s">
        <v>1</v>
      </c>
      <c r="N1033" s="238" t="s">
        <v>41</v>
      </c>
      <c r="O1033" s="85"/>
      <c r="P1033" s="239">
        <f>O1033*H1033</f>
        <v>0</v>
      </c>
      <c r="Q1033" s="239">
        <v>0</v>
      </c>
      <c r="R1033" s="239">
        <f>Q1033*H1033</f>
        <v>0</v>
      </c>
      <c r="S1033" s="239">
        <v>0</v>
      </c>
      <c r="T1033" s="240">
        <f>S1033*H1033</f>
        <v>0</v>
      </c>
      <c r="AR1033" s="241" t="s">
        <v>272</v>
      </c>
      <c r="AT1033" s="241" t="s">
        <v>192</v>
      </c>
      <c r="AU1033" s="241" t="s">
        <v>85</v>
      </c>
      <c r="AY1033" s="16" t="s">
        <v>190</v>
      </c>
      <c r="BE1033" s="242">
        <f>IF(N1033="základní",J1033,0)</f>
        <v>0</v>
      </c>
      <c r="BF1033" s="242">
        <f>IF(N1033="snížená",J1033,0)</f>
        <v>0</v>
      </c>
      <c r="BG1033" s="242">
        <f>IF(N1033="zákl. přenesená",J1033,0)</f>
        <v>0</v>
      </c>
      <c r="BH1033" s="242">
        <f>IF(N1033="sníž. přenesená",J1033,0)</f>
        <v>0</v>
      </c>
      <c r="BI1033" s="242">
        <f>IF(N1033="nulová",J1033,0)</f>
        <v>0</v>
      </c>
      <c r="BJ1033" s="16" t="s">
        <v>83</v>
      </c>
      <c r="BK1033" s="242">
        <f>ROUND(I1033*H1033,2)</f>
        <v>0</v>
      </c>
      <c r="BL1033" s="16" t="s">
        <v>272</v>
      </c>
      <c r="BM1033" s="241" t="s">
        <v>1500</v>
      </c>
    </row>
    <row r="1034" spans="2:51" s="12" customFormat="1" ht="12">
      <c r="B1034" s="243"/>
      <c r="C1034" s="244"/>
      <c r="D1034" s="245" t="s">
        <v>199</v>
      </c>
      <c r="E1034" s="246" t="s">
        <v>1</v>
      </c>
      <c r="F1034" s="247" t="s">
        <v>1501</v>
      </c>
      <c r="G1034" s="244"/>
      <c r="H1034" s="246" t="s">
        <v>1</v>
      </c>
      <c r="I1034" s="248"/>
      <c r="J1034" s="244"/>
      <c r="K1034" s="244"/>
      <c r="L1034" s="249"/>
      <c r="M1034" s="250"/>
      <c r="N1034" s="251"/>
      <c r="O1034" s="251"/>
      <c r="P1034" s="251"/>
      <c r="Q1034" s="251"/>
      <c r="R1034" s="251"/>
      <c r="S1034" s="251"/>
      <c r="T1034" s="252"/>
      <c r="AT1034" s="253" t="s">
        <v>199</v>
      </c>
      <c r="AU1034" s="253" t="s">
        <v>85</v>
      </c>
      <c r="AV1034" s="12" t="s">
        <v>83</v>
      </c>
      <c r="AW1034" s="12" t="s">
        <v>32</v>
      </c>
      <c r="AX1034" s="12" t="s">
        <v>76</v>
      </c>
      <c r="AY1034" s="253" t="s">
        <v>190</v>
      </c>
    </row>
    <row r="1035" spans="2:51" s="12" customFormat="1" ht="12">
      <c r="B1035" s="243"/>
      <c r="C1035" s="244"/>
      <c r="D1035" s="245" t="s">
        <v>199</v>
      </c>
      <c r="E1035" s="246" t="s">
        <v>1</v>
      </c>
      <c r="F1035" s="247" t="s">
        <v>1502</v>
      </c>
      <c r="G1035" s="244"/>
      <c r="H1035" s="246" t="s">
        <v>1</v>
      </c>
      <c r="I1035" s="248"/>
      <c r="J1035" s="244"/>
      <c r="K1035" s="244"/>
      <c r="L1035" s="249"/>
      <c r="M1035" s="250"/>
      <c r="N1035" s="251"/>
      <c r="O1035" s="251"/>
      <c r="P1035" s="251"/>
      <c r="Q1035" s="251"/>
      <c r="R1035" s="251"/>
      <c r="S1035" s="251"/>
      <c r="T1035" s="252"/>
      <c r="AT1035" s="253" t="s">
        <v>199</v>
      </c>
      <c r="AU1035" s="253" t="s">
        <v>85</v>
      </c>
      <c r="AV1035" s="12" t="s">
        <v>83</v>
      </c>
      <c r="AW1035" s="12" t="s">
        <v>32</v>
      </c>
      <c r="AX1035" s="12" t="s">
        <v>76</v>
      </c>
      <c r="AY1035" s="253" t="s">
        <v>190</v>
      </c>
    </row>
    <row r="1036" spans="2:51" s="12" customFormat="1" ht="12">
      <c r="B1036" s="243"/>
      <c r="C1036" s="244"/>
      <c r="D1036" s="245" t="s">
        <v>199</v>
      </c>
      <c r="E1036" s="246" t="s">
        <v>1</v>
      </c>
      <c r="F1036" s="247" t="s">
        <v>344</v>
      </c>
      <c r="G1036" s="244"/>
      <c r="H1036" s="246" t="s">
        <v>1</v>
      </c>
      <c r="I1036" s="248"/>
      <c r="J1036" s="244"/>
      <c r="K1036" s="244"/>
      <c r="L1036" s="249"/>
      <c r="M1036" s="250"/>
      <c r="N1036" s="251"/>
      <c r="O1036" s="251"/>
      <c r="P1036" s="251"/>
      <c r="Q1036" s="251"/>
      <c r="R1036" s="251"/>
      <c r="S1036" s="251"/>
      <c r="T1036" s="252"/>
      <c r="AT1036" s="253" t="s">
        <v>199</v>
      </c>
      <c r="AU1036" s="253" t="s">
        <v>85</v>
      </c>
      <c r="AV1036" s="12" t="s">
        <v>83</v>
      </c>
      <c r="AW1036" s="12" t="s">
        <v>32</v>
      </c>
      <c r="AX1036" s="12" t="s">
        <v>76</v>
      </c>
      <c r="AY1036" s="253" t="s">
        <v>190</v>
      </c>
    </row>
    <row r="1037" spans="2:51" s="13" customFormat="1" ht="12">
      <c r="B1037" s="254"/>
      <c r="C1037" s="255"/>
      <c r="D1037" s="245" t="s">
        <v>199</v>
      </c>
      <c r="E1037" s="256" t="s">
        <v>1</v>
      </c>
      <c r="F1037" s="257" t="s">
        <v>207</v>
      </c>
      <c r="G1037" s="255"/>
      <c r="H1037" s="258">
        <v>3</v>
      </c>
      <c r="I1037" s="259"/>
      <c r="J1037" s="255"/>
      <c r="K1037" s="255"/>
      <c r="L1037" s="260"/>
      <c r="M1037" s="261"/>
      <c r="N1037" s="262"/>
      <c r="O1037" s="262"/>
      <c r="P1037" s="262"/>
      <c r="Q1037" s="262"/>
      <c r="R1037" s="262"/>
      <c r="S1037" s="262"/>
      <c r="T1037" s="263"/>
      <c r="AT1037" s="264" t="s">
        <v>199</v>
      </c>
      <c r="AU1037" s="264" t="s">
        <v>85</v>
      </c>
      <c r="AV1037" s="13" t="s">
        <v>85</v>
      </c>
      <c r="AW1037" s="13" t="s">
        <v>32</v>
      </c>
      <c r="AX1037" s="13" t="s">
        <v>76</v>
      </c>
      <c r="AY1037" s="264" t="s">
        <v>190</v>
      </c>
    </row>
    <row r="1038" spans="2:65" s="1" customFormat="1" ht="24" customHeight="1">
      <c r="B1038" s="37"/>
      <c r="C1038" s="230" t="s">
        <v>1503</v>
      </c>
      <c r="D1038" s="230" t="s">
        <v>192</v>
      </c>
      <c r="E1038" s="231" t="s">
        <v>1504</v>
      </c>
      <c r="F1038" s="232" t="s">
        <v>1505</v>
      </c>
      <c r="G1038" s="233" t="s">
        <v>427</v>
      </c>
      <c r="H1038" s="234">
        <v>2</v>
      </c>
      <c r="I1038" s="235"/>
      <c r="J1038" s="236">
        <f>ROUND(I1038*H1038,2)</f>
        <v>0</v>
      </c>
      <c r="K1038" s="232" t="s">
        <v>445</v>
      </c>
      <c r="L1038" s="42"/>
      <c r="M1038" s="237" t="s">
        <v>1</v>
      </c>
      <c r="N1038" s="238" t="s">
        <v>41</v>
      </c>
      <c r="O1038" s="85"/>
      <c r="P1038" s="239">
        <f>O1038*H1038</f>
        <v>0</v>
      </c>
      <c r="Q1038" s="239">
        <v>0</v>
      </c>
      <c r="R1038" s="239">
        <f>Q1038*H1038</f>
        <v>0</v>
      </c>
      <c r="S1038" s="239">
        <v>0</v>
      </c>
      <c r="T1038" s="240">
        <f>S1038*H1038</f>
        <v>0</v>
      </c>
      <c r="AR1038" s="241" t="s">
        <v>272</v>
      </c>
      <c r="AT1038" s="241" t="s">
        <v>192</v>
      </c>
      <c r="AU1038" s="241" t="s">
        <v>85</v>
      </c>
      <c r="AY1038" s="16" t="s">
        <v>190</v>
      </c>
      <c r="BE1038" s="242">
        <f>IF(N1038="základní",J1038,0)</f>
        <v>0</v>
      </c>
      <c r="BF1038" s="242">
        <f>IF(N1038="snížená",J1038,0)</f>
        <v>0</v>
      </c>
      <c r="BG1038" s="242">
        <f>IF(N1038="zákl. přenesená",J1038,0)</f>
        <v>0</v>
      </c>
      <c r="BH1038" s="242">
        <f>IF(N1038="sníž. přenesená",J1038,0)</f>
        <v>0</v>
      </c>
      <c r="BI1038" s="242">
        <f>IF(N1038="nulová",J1038,0)</f>
        <v>0</v>
      </c>
      <c r="BJ1038" s="16" t="s">
        <v>83</v>
      </c>
      <c r="BK1038" s="242">
        <f>ROUND(I1038*H1038,2)</f>
        <v>0</v>
      </c>
      <c r="BL1038" s="16" t="s">
        <v>272</v>
      </c>
      <c r="BM1038" s="241" t="s">
        <v>1506</v>
      </c>
    </row>
    <row r="1039" spans="2:51" s="12" customFormat="1" ht="12">
      <c r="B1039" s="243"/>
      <c r="C1039" s="244"/>
      <c r="D1039" s="245" t="s">
        <v>199</v>
      </c>
      <c r="E1039" s="246" t="s">
        <v>1</v>
      </c>
      <c r="F1039" s="247" t="s">
        <v>1501</v>
      </c>
      <c r="G1039" s="244"/>
      <c r="H1039" s="246" t="s">
        <v>1</v>
      </c>
      <c r="I1039" s="248"/>
      <c r="J1039" s="244"/>
      <c r="K1039" s="244"/>
      <c r="L1039" s="249"/>
      <c r="M1039" s="250"/>
      <c r="N1039" s="251"/>
      <c r="O1039" s="251"/>
      <c r="P1039" s="251"/>
      <c r="Q1039" s="251"/>
      <c r="R1039" s="251"/>
      <c r="S1039" s="251"/>
      <c r="T1039" s="252"/>
      <c r="AT1039" s="253" t="s">
        <v>199</v>
      </c>
      <c r="AU1039" s="253" t="s">
        <v>85</v>
      </c>
      <c r="AV1039" s="12" t="s">
        <v>83</v>
      </c>
      <c r="AW1039" s="12" t="s">
        <v>32</v>
      </c>
      <c r="AX1039" s="12" t="s">
        <v>76</v>
      </c>
      <c r="AY1039" s="253" t="s">
        <v>190</v>
      </c>
    </row>
    <row r="1040" spans="2:51" s="12" customFormat="1" ht="12">
      <c r="B1040" s="243"/>
      <c r="C1040" s="244"/>
      <c r="D1040" s="245" t="s">
        <v>199</v>
      </c>
      <c r="E1040" s="246" t="s">
        <v>1</v>
      </c>
      <c r="F1040" s="247" t="s">
        <v>1502</v>
      </c>
      <c r="G1040" s="244"/>
      <c r="H1040" s="246" t="s">
        <v>1</v>
      </c>
      <c r="I1040" s="248"/>
      <c r="J1040" s="244"/>
      <c r="K1040" s="244"/>
      <c r="L1040" s="249"/>
      <c r="M1040" s="250"/>
      <c r="N1040" s="251"/>
      <c r="O1040" s="251"/>
      <c r="P1040" s="251"/>
      <c r="Q1040" s="251"/>
      <c r="R1040" s="251"/>
      <c r="S1040" s="251"/>
      <c r="T1040" s="252"/>
      <c r="AT1040" s="253" t="s">
        <v>199</v>
      </c>
      <c r="AU1040" s="253" t="s">
        <v>85</v>
      </c>
      <c r="AV1040" s="12" t="s">
        <v>83</v>
      </c>
      <c r="AW1040" s="12" t="s">
        <v>32</v>
      </c>
      <c r="AX1040" s="12" t="s">
        <v>76</v>
      </c>
      <c r="AY1040" s="253" t="s">
        <v>190</v>
      </c>
    </row>
    <row r="1041" spans="2:51" s="12" customFormat="1" ht="12">
      <c r="B1041" s="243"/>
      <c r="C1041" s="244"/>
      <c r="D1041" s="245" t="s">
        <v>199</v>
      </c>
      <c r="E1041" s="246" t="s">
        <v>1</v>
      </c>
      <c r="F1041" s="247" t="s">
        <v>344</v>
      </c>
      <c r="G1041" s="244"/>
      <c r="H1041" s="246" t="s">
        <v>1</v>
      </c>
      <c r="I1041" s="248"/>
      <c r="J1041" s="244"/>
      <c r="K1041" s="244"/>
      <c r="L1041" s="249"/>
      <c r="M1041" s="250"/>
      <c r="N1041" s="251"/>
      <c r="O1041" s="251"/>
      <c r="P1041" s="251"/>
      <c r="Q1041" s="251"/>
      <c r="R1041" s="251"/>
      <c r="S1041" s="251"/>
      <c r="T1041" s="252"/>
      <c r="AT1041" s="253" t="s">
        <v>199</v>
      </c>
      <c r="AU1041" s="253" t="s">
        <v>85</v>
      </c>
      <c r="AV1041" s="12" t="s">
        <v>83</v>
      </c>
      <c r="AW1041" s="12" t="s">
        <v>32</v>
      </c>
      <c r="AX1041" s="12" t="s">
        <v>76</v>
      </c>
      <c r="AY1041" s="253" t="s">
        <v>190</v>
      </c>
    </row>
    <row r="1042" spans="2:51" s="13" customFormat="1" ht="12">
      <c r="B1042" s="254"/>
      <c r="C1042" s="255"/>
      <c r="D1042" s="245" t="s">
        <v>199</v>
      </c>
      <c r="E1042" s="256" t="s">
        <v>1</v>
      </c>
      <c r="F1042" s="257" t="s">
        <v>85</v>
      </c>
      <c r="G1042" s="255"/>
      <c r="H1042" s="258">
        <v>2</v>
      </c>
      <c r="I1042" s="259"/>
      <c r="J1042" s="255"/>
      <c r="K1042" s="255"/>
      <c r="L1042" s="260"/>
      <c r="M1042" s="261"/>
      <c r="N1042" s="262"/>
      <c r="O1042" s="262"/>
      <c r="P1042" s="262"/>
      <c r="Q1042" s="262"/>
      <c r="R1042" s="262"/>
      <c r="S1042" s="262"/>
      <c r="T1042" s="263"/>
      <c r="AT1042" s="264" t="s">
        <v>199</v>
      </c>
      <c r="AU1042" s="264" t="s">
        <v>85</v>
      </c>
      <c r="AV1042" s="13" t="s">
        <v>85</v>
      </c>
      <c r="AW1042" s="13" t="s">
        <v>32</v>
      </c>
      <c r="AX1042" s="13" t="s">
        <v>76</v>
      </c>
      <c r="AY1042" s="264" t="s">
        <v>190</v>
      </c>
    </row>
    <row r="1043" spans="2:65" s="1" customFormat="1" ht="24" customHeight="1">
      <c r="B1043" s="37"/>
      <c r="C1043" s="230" t="s">
        <v>1507</v>
      </c>
      <c r="D1043" s="230" t="s">
        <v>192</v>
      </c>
      <c r="E1043" s="231" t="s">
        <v>1508</v>
      </c>
      <c r="F1043" s="232" t="s">
        <v>1509</v>
      </c>
      <c r="G1043" s="233" t="s">
        <v>427</v>
      </c>
      <c r="H1043" s="234">
        <v>1</v>
      </c>
      <c r="I1043" s="235"/>
      <c r="J1043" s="236">
        <f>ROUND(I1043*H1043,2)</f>
        <v>0</v>
      </c>
      <c r="K1043" s="232" t="s">
        <v>445</v>
      </c>
      <c r="L1043" s="42"/>
      <c r="M1043" s="237" t="s">
        <v>1</v>
      </c>
      <c r="N1043" s="238" t="s">
        <v>41</v>
      </c>
      <c r="O1043" s="85"/>
      <c r="P1043" s="239">
        <f>O1043*H1043</f>
        <v>0</v>
      </c>
      <c r="Q1043" s="239">
        <v>0</v>
      </c>
      <c r="R1043" s="239">
        <f>Q1043*H1043</f>
        <v>0</v>
      </c>
      <c r="S1043" s="239">
        <v>0</v>
      </c>
      <c r="T1043" s="240">
        <f>S1043*H1043</f>
        <v>0</v>
      </c>
      <c r="AR1043" s="241" t="s">
        <v>272</v>
      </c>
      <c r="AT1043" s="241" t="s">
        <v>192</v>
      </c>
      <c r="AU1043" s="241" t="s">
        <v>85</v>
      </c>
      <c r="AY1043" s="16" t="s">
        <v>190</v>
      </c>
      <c r="BE1043" s="242">
        <f>IF(N1043="základní",J1043,0)</f>
        <v>0</v>
      </c>
      <c r="BF1043" s="242">
        <f>IF(N1043="snížená",J1043,0)</f>
        <v>0</v>
      </c>
      <c r="BG1043" s="242">
        <f>IF(N1043="zákl. přenesená",J1043,0)</f>
        <v>0</v>
      </c>
      <c r="BH1043" s="242">
        <f>IF(N1043="sníž. přenesená",J1043,0)</f>
        <v>0</v>
      </c>
      <c r="BI1043" s="242">
        <f>IF(N1043="nulová",J1043,0)</f>
        <v>0</v>
      </c>
      <c r="BJ1043" s="16" t="s">
        <v>83</v>
      </c>
      <c r="BK1043" s="242">
        <f>ROUND(I1043*H1043,2)</f>
        <v>0</v>
      </c>
      <c r="BL1043" s="16" t="s">
        <v>272</v>
      </c>
      <c r="BM1043" s="241" t="s">
        <v>1510</v>
      </c>
    </row>
    <row r="1044" spans="2:51" s="12" customFormat="1" ht="12">
      <c r="B1044" s="243"/>
      <c r="C1044" s="244"/>
      <c r="D1044" s="245" t="s">
        <v>199</v>
      </c>
      <c r="E1044" s="246" t="s">
        <v>1</v>
      </c>
      <c r="F1044" s="247" t="s">
        <v>1501</v>
      </c>
      <c r="G1044" s="244"/>
      <c r="H1044" s="246" t="s">
        <v>1</v>
      </c>
      <c r="I1044" s="248"/>
      <c r="J1044" s="244"/>
      <c r="K1044" s="244"/>
      <c r="L1044" s="249"/>
      <c r="M1044" s="250"/>
      <c r="N1044" s="251"/>
      <c r="O1044" s="251"/>
      <c r="P1044" s="251"/>
      <c r="Q1044" s="251"/>
      <c r="R1044" s="251"/>
      <c r="S1044" s="251"/>
      <c r="T1044" s="252"/>
      <c r="AT1044" s="253" t="s">
        <v>199</v>
      </c>
      <c r="AU1044" s="253" t="s">
        <v>85</v>
      </c>
      <c r="AV1044" s="12" t="s">
        <v>83</v>
      </c>
      <c r="AW1044" s="12" t="s">
        <v>32</v>
      </c>
      <c r="AX1044" s="12" t="s">
        <v>76</v>
      </c>
      <c r="AY1044" s="253" t="s">
        <v>190</v>
      </c>
    </row>
    <row r="1045" spans="2:51" s="12" customFormat="1" ht="12">
      <c r="B1045" s="243"/>
      <c r="C1045" s="244"/>
      <c r="D1045" s="245" t="s">
        <v>199</v>
      </c>
      <c r="E1045" s="246" t="s">
        <v>1</v>
      </c>
      <c r="F1045" s="247" t="s">
        <v>1502</v>
      </c>
      <c r="G1045" s="244"/>
      <c r="H1045" s="246" t="s">
        <v>1</v>
      </c>
      <c r="I1045" s="248"/>
      <c r="J1045" s="244"/>
      <c r="K1045" s="244"/>
      <c r="L1045" s="249"/>
      <c r="M1045" s="250"/>
      <c r="N1045" s="251"/>
      <c r="O1045" s="251"/>
      <c r="P1045" s="251"/>
      <c r="Q1045" s="251"/>
      <c r="R1045" s="251"/>
      <c r="S1045" s="251"/>
      <c r="T1045" s="252"/>
      <c r="AT1045" s="253" t="s">
        <v>199</v>
      </c>
      <c r="AU1045" s="253" t="s">
        <v>85</v>
      </c>
      <c r="AV1045" s="12" t="s">
        <v>83</v>
      </c>
      <c r="AW1045" s="12" t="s">
        <v>32</v>
      </c>
      <c r="AX1045" s="12" t="s">
        <v>76</v>
      </c>
      <c r="AY1045" s="253" t="s">
        <v>190</v>
      </c>
    </row>
    <row r="1046" spans="2:51" s="12" customFormat="1" ht="12">
      <c r="B1046" s="243"/>
      <c r="C1046" s="244"/>
      <c r="D1046" s="245" t="s">
        <v>199</v>
      </c>
      <c r="E1046" s="246" t="s">
        <v>1</v>
      </c>
      <c r="F1046" s="247" t="s">
        <v>344</v>
      </c>
      <c r="G1046" s="244"/>
      <c r="H1046" s="246" t="s">
        <v>1</v>
      </c>
      <c r="I1046" s="248"/>
      <c r="J1046" s="244"/>
      <c r="K1046" s="244"/>
      <c r="L1046" s="249"/>
      <c r="M1046" s="250"/>
      <c r="N1046" s="251"/>
      <c r="O1046" s="251"/>
      <c r="P1046" s="251"/>
      <c r="Q1046" s="251"/>
      <c r="R1046" s="251"/>
      <c r="S1046" s="251"/>
      <c r="T1046" s="252"/>
      <c r="AT1046" s="253" t="s">
        <v>199</v>
      </c>
      <c r="AU1046" s="253" t="s">
        <v>85</v>
      </c>
      <c r="AV1046" s="12" t="s">
        <v>83</v>
      </c>
      <c r="AW1046" s="12" t="s">
        <v>32</v>
      </c>
      <c r="AX1046" s="12" t="s">
        <v>76</v>
      </c>
      <c r="AY1046" s="253" t="s">
        <v>190</v>
      </c>
    </row>
    <row r="1047" spans="2:51" s="13" customFormat="1" ht="12">
      <c r="B1047" s="254"/>
      <c r="C1047" s="255"/>
      <c r="D1047" s="245" t="s">
        <v>199</v>
      </c>
      <c r="E1047" s="256" t="s">
        <v>1</v>
      </c>
      <c r="F1047" s="257" t="s">
        <v>83</v>
      </c>
      <c r="G1047" s="255"/>
      <c r="H1047" s="258">
        <v>1</v>
      </c>
      <c r="I1047" s="259"/>
      <c r="J1047" s="255"/>
      <c r="K1047" s="255"/>
      <c r="L1047" s="260"/>
      <c r="M1047" s="261"/>
      <c r="N1047" s="262"/>
      <c r="O1047" s="262"/>
      <c r="P1047" s="262"/>
      <c r="Q1047" s="262"/>
      <c r="R1047" s="262"/>
      <c r="S1047" s="262"/>
      <c r="T1047" s="263"/>
      <c r="AT1047" s="264" t="s">
        <v>199</v>
      </c>
      <c r="AU1047" s="264" t="s">
        <v>85</v>
      </c>
      <c r="AV1047" s="13" t="s">
        <v>85</v>
      </c>
      <c r="AW1047" s="13" t="s">
        <v>32</v>
      </c>
      <c r="AX1047" s="13" t="s">
        <v>76</v>
      </c>
      <c r="AY1047" s="264" t="s">
        <v>190</v>
      </c>
    </row>
    <row r="1048" spans="2:65" s="1" customFormat="1" ht="24" customHeight="1">
      <c r="B1048" s="37"/>
      <c r="C1048" s="230" t="s">
        <v>1511</v>
      </c>
      <c r="D1048" s="230" t="s">
        <v>192</v>
      </c>
      <c r="E1048" s="231" t="s">
        <v>1512</v>
      </c>
      <c r="F1048" s="232" t="s">
        <v>1513</v>
      </c>
      <c r="G1048" s="233" t="s">
        <v>427</v>
      </c>
      <c r="H1048" s="234">
        <v>1</v>
      </c>
      <c r="I1048" s="235"/>
      <c r="J1048" s="236">
        <f>ROUND(I1048*H1048,2)</f>
        <v>0</v>
      </c>
      <c r="K1048" s="232" t="s">
        <v>445</v>
      </c>
      <c r="L1048" s="42"/>
      <c r="M1048" s="237" t="s">
        <v>1</v>
      </c>
      <c r="N1048" s="238" t="s">
        <v>41</v>
      </c>
      <c r="O1048" s="85"/>
      <c r="P1048" s="239">
        <f>O1048*H1048</f>
        <v>0</v>
      </c>
      <c r="Q1048" s="239">
        <v>0</v>
      </c>
      <c r="R1048" s="239">
        <f>Q1048*H1048</f>
        <v>0</v>
      </c>
      <c r="S1048" s="239">
        <v>0</v>
      </c>
      <c r="T1048" s="240">
        <f>S1048*H1048</f>
        <v>0</v>
      </c>
      <c r="AR1048" s="241" t="s">
        <v>272</v>
      </c>
      <c r="AT1048" s="241" t="s">
        <v>192</v>
      </c>
      <c r="AU1048" s="241" t="s">
        <v>85</v>
      </c>
      <c r="AY1048" s="16" t="s">
        <v>190</v>
      </c>
      <c r="BE1048" s="242">
        <f>IF(N1048="základní",J1048,0)</f>
        <v>0</v>
      </c>
      <c r="BF1048" s="242">
        <f>IF(N1048="snížená",J1048,0)</f>
        <v>0</v>
      </c>
      <c r="BG1048" s="242">
        <f>IF(N1048="zákl. přenesená",J1048,0)</f>
        <v>0</v>
      </c>
      <c r="BH1048" s="242">
        <f>IF(N1048="sníž. přenesená",J1048,0)</f>
        <v>0</v>
      </c>
      <c r="BI1048" s="242">
        <f>IF(N1048="nulová",J1048,0)</f>
        <v>0</v>
      </c>
      <c r="BJ1048" s="16" t="s">
        <v>83</v>
      </c>
      <c r="BK1048" s="242">
        <f>ROUND(I1048*H1048,2)</f>
        <v>0</v>
      </c>
      <c r="BL1048" s="16" t="s">
        <v>272</v>
      </c>
      <c r="BM1048" s="241" t="s">
        <v>1514</v>
      </c>
    </row>
    <row r="1049" spans="2:51" s="12" customFormat="1" ht="12">
      <c r="B1049" s="243"/>
      <c r="C1049" s="244"/>
      <c r="D1049" s="245" t="s">
        <v>199</v>
      </c>
      <c r="E1049" s="246" t="s">
        <v>1</v>
      </c>
      <c r="F1049" s="247" t="s">
        <v>1501</v>
      </c>
      <c r="G1049" s="244"/>
      <c r="H1049" s="246" t="s">
        <v>1</v>
      </c>
      <c r="I1049" s="248"/>
      <c r="J1049" s="244"/>
      <c r="K1049" s="244"/>
      <c r="L1049" s="249"/>
      <c r="M1049" s="250"/>
      <c r="N1049" s="251"/>
      <c r="O1049" s="251"/>
      <c r="P1049" s="251"/>
      <c r="Q1049" s="251"/>
      <c r="R1049" s="251"/>
      <c r="S1049" s="251"/>
      <c r="T1049" s="252"/>
      <c r="AT1049" s="253" t="s">
        <v>199</v>
      </c>
      <c r="AU1049" s="253" t="s">
        <v>85</v>
      </c>
      <c r="AV1049" s="12" t="s">
        <v>83</v>
      </c>
      <c r="AW1049" s="12" t="s">
        <v>32</v>
      </c>
      <c r="AX1049" s="12" t="s">
        <v>76</v>
      </c>
      <c r="AY1049" s="253" t="s">
        <v>190</v>
      </c>
    </row>
    <row r="1050" spans="2:51" s="12" customFormat="1" ht="12">
      <c r="B1050" s="243"/>
      <c r="C1050" s="244"/>
      <c r="D1050" s="245" t="s">
        <v>199</v>
      </c>
      <c r="E1050" s="246" t="s">
        <v>1</v>
      </c>
      <c r="F1050" s="247" t="s">
        <v>1502</v>
      </c>
      <c r="G1050" s="244"/>
      <c r="H1050" s="246" t="s">
        <v>1</v>
      </c>
      <c r="I1050" s="248"/>
      <c r="J1050" s="244"/>
      <c r="K1050" s="244"/>
      <c r="L1050" s="249"/>
      <c r="M1050" s="250"/>
      <c r="N1050" s="251"/>
      <c r="O1050" s="251"/>
      <c r="P1050" s="251"/>
      <c r="Q1050" s="251"/>
      <c r="R1050" s="251"/>
      <c r="S1050" s="251"/>
      <c r="T1050" s="252"/>
      <c r="AT1050" s="253" t="s">
        <v>199</v>
      </c>
      <c r="AU1050" s="253" t="s">
        <v>85</v>
      </c>
      <c r="AV1050" s="12" t="s">
        <v>83</v>
      </c>
      <c r="AW1050" s="12" t="s">
        <v>32</v>
      </c>
      <c r="AX1050" s="12" t="s">
        <v>76</v>
      </c>
      <c r="AY1050" s="253" t="s">
        <v>190</v>
      </c>
    </row>
    <row r="1051" spans="2:51" s="12" customFormat="1" ht="12">
      <c r="B1051" s="243"/>
      <c r="C1051" s="244"/>
      <c r="D1051" s="245" t="s">
        <v>199</v>
      </c>
      <c r="E1051" s="246" t="s">
        <v>1</v>
      </c>
      <c r="F1051" s="247" t="s">
        <v>344</v>
      </c>
      <c r="G1051" s="244"/>
      <c r="H1051" s="246" t="s">
        <v>1</v>
      </c>
      <c r="I1051" s="248"/>
      <c r="J1051" s="244"/>
      <c r="K1051" s="244"/>
      <c r="L1051" s="249"/>
      <c r="M1051" s="250"/>
      <c r="N1051" s="251"/>
      <c r="O1051" s="251"/>
      <c r="P1051" s="251"/>
      <c r="Q1051" s="251"/>
      <c r="R1051" s="251"/>
      <c r="S1051" s="251"/>
      <c r="T1051" s="252"/>
      <c r="AT1051" s="253" t="s">
        <v>199</v>
      </c>
      <c r="AU1051" s="253" t="s">
        <v>85</v>
      </c>
      <c r="AV1051" s="12" t="s">
        <v>83</v>
      </c>
      <c r="AW1051" s="12" t="s">
        <v>32</v>
      </c>
      <c r="AX1051" s="12" t="s">
        <v>76</v>
      </c>
      <c r="AY1051" s="253" t="s">
        <v>190</v>
      </c>
    </row>
    <row r="1052" spans="2:51" s="13" customFormat="1" ht="12">
      <c r="B1052" s="254"/>
      <c r="C1052" s="255"/>
      <c r="D1052" s="245" t="s">
        <v>199</v>
      </c>
      <c r="E1052" s="256" t="s">
        <v>1</v>
      </c>
      <c r="F1052" s="257" t="s">
        <v>83</v>
      </c>
      <c r="G1052" s="255"/>
      <c r="H1052" s="258">
        <v>1</v>
      </c>
      <c r="I1052" s="259"/>
      <c r="J1052" s="255"/>
      <c r="K1052" s="255"/>
      <c r="L1052" s="260"/>
      <c r="M1052" s="261"/>
      <c r="N1052" s="262"/>
      <c r="O1052" s="262"/>
      <c r="P1052" s="262"/>
      <c r="Q1052" s="262"/>
      <c r="R1052" s="262"/>
      <c r="S1052" s="262"/>
      <c r="T1052" s="263"/>
      <c r="AT1052" s="264" t="s">
        <v>199</v>
      </c>
      <c r="AU1052" s="264" t="s">
        <v>85</v>
      </c>
      <c r="AV1052" s="13" t="s">
        <v>85</v>
      </c>
      <c r="AW1052" s="13" t="s">
        <v>32</v>
      </c>
      <c r="AX1052" s="13" t="s">
        <v>76</v>
      </c>
      <c r="AY1052" s="264" t="s">
        <v>190</v>
      </c>
    </row>
    <row r="1053" spans="2:65" s="1" customFormat="1" ht="24" customHeight="1">
      <c r="B1053" s="37"/>
      <c r="C1053" s="230" t="s">
        <v>1515</v>
      </c>
      <c r="D1053" s="230" t="s">
        <v>192</v>
      </c>
      <c r="E1053" s="231" t="s">
        <v>1516</v>
      </c>
      <c r="F1053" s="232" t="s">
        <v>1517</v>
      </c>
      <c r="G1053" s="233" t="s">
        <v>1312</v>
      </c>
      <c r="H1053" s="275"/>
      <c r="I1053" s="235"/>
      <c r="J1053" s="236">
        <f>ROUND(I1053*H1053,2)</f>
        <v>0</v>
      </c>
      <c r="K1053" s="232" t="s">
        <v>196</v>
      </c>
      <c r="L1053" s="42"/>
      <c r="M1053" s="237" t="s">
        <v>1</v>
      </c>
      <c r="N1053" s="238" t="s">
        <v>41</v>
      </c>
      <c r="O1053" s="85"/>
      <c r="P1053" s="239">
        <f>O1053*H1053</f>
        <v>0</v>
      </c>
      <c r="Q1053" s="239">
        <v>0</v>
      </c>
      <c r="R1053" s="239">
        <f>Q1053*H1053</f>
        <v>0</v>
      </c>
      <c r="S1053" s="239">
        <v>0</v>
      </c>
      <c r="T1053" s="240">
        <f>S1053*H1053</f>
        <v>0</v>
      </c>
      <c r="AR1053" s="241" t="s">
        <v>272</v>
      </c>
      <c r="AT1053" s="241" t="s">
        <v>192</v>
      </c>
      <c r="AU1053" s="241" t="s">
        <v>85</v>
      </c>
      <c r="AY1053" s="16" t="s">
        <v>190</v>
      </c>
      <c r="BE1053" s="242">
        <f>IF(N1053="základní",J1053,0)</f>
        <v>0</v>
      </c>
      <c r="BF1053" s="242">
        <f>IF(N1053="snížená",J1053,0)</f>
        <v>0</v>
      </c>
      <c r="BG1053" s="242">
        <f>IF(N1053="zákl. přenesená",J1053,0)</f>
        <v>0</v>
      </c>
      <c r="BH1053" s="242">
        <f>IF(N1053="sníž. přenesená",J1053,0)</f>
        <v>0</v>
      </c>
      <c r="BI1053" s="242">
        <f>IF(N1053="nulová",J1053,0)</f>
        <v>0</v>
      </c>
      <c r="BJ1053" s="16" t="s">
        <v>83</v>
      </c>
      <c r="BK1053" s="242">
        <f>ROUND(I1053*H1053,2)</f>
        <v>0</v>
      </c>
      <c r="BL1053" s="16" t="s">
        <v>272</v>
      </c>
      <c r="BM1053" s="241" t="s">
        <v>1518</v>
      </c>
    </row>
    <row r="1054" spans="2:63" s="11" customFormat="1" ht="22.8" customHeight="1">
      <c r="B1054" s="214"/>
      <c r="C1054" s="215"/>
      <c r="D1054" s="216" t="s">
        <v>75</v>
      </c>
      <c r="E1054" s="228" t="s">
        <v>1519</v>
      </c>
      <c r="F1054" s="228" t="s">
        <v>1520</v>
      </c>
      <c r="G1054" s="215"/>
      <c r="H1054" s="215"/>
      <c r="I1054" s="218"/>
      <c r="J1054" s="229">
        <f>BK1054</f>
        <v>0</v>
      </c>
      <c r="K1054" s="215"/>
      <c r="L1054" s="220"/>
      <c r="M1054" s="221"/>
      <c r="N1054" s="222"/>
      <c r="O1054" s="222"/>
      <c r="P1054" s="223">
        <f>P1055+P1056+P1097+P1123+P1151+P1170+P1211+P1249</f>
        <v>0</v>
      </c>
      <c r="Q1054" s="222"/>
      <c r="R1054" s="223">
        <f>R1055+R1056+R1097+R1123+R1151+R1170+R1211+R1249</f>
        <v>0.7439048</v>
      </c>
      <c r="S1054" s="222"/>
      <c r="T1054" s="224">
        <f>T1055+T1056+T1097+T1123+T1151+T1170+T1211+T1249</f>
        <v>0</v>
      </c>
      <c r="AR1054" s="225" t="s">
        <v>85</v>
      </c>
      <c r="AT1054" s="226" t="s">
        <v>75</v>
      </c>
      <c r="AU1054" s="226" t="s">
        <v>83</v>
      </c>
      <c r="AY1054" s="225" t="s">
        <v>190</v>
      </c>
      <c r="BK1054" s="227">
        <f>BK1055+BK1056+BK1097+BK1123+BK1151+BK1170+BK1211+BK1249</f>
        <v>0</v>
      </c>
    </row>
    <row r="1055" spans="2:65" s="1" customFormat="1" ht="24" customHeight="1">
      <c r="B1055" s="37"/>
      <c r="C1055" s="230" t="s">
        <v>1521</v>
      </c>
      <c r="D1055" s="230" t="s">
        <v>192</v>
      </c>
      <c r="E1055" s="231" t="s">
        <v>1522</v>
      </c>
      <c r="F1055" s="232" t="s">
        <v>1523</v>
      </c>
      <c r="G1055" s="233" t="s">
        <v>1312</v>
      </c>
      <c r="H1055" s="275"/>
      <c r="I1055" s="235"/>
      <c r="J1055" s="236">
        <f>ROUND(I1055*H1055,2)</f>
        <v>0</v>
      </c>
      <c r="K1055" s="232" t="s">
        <v>196</v>
      </c>
      <c r="L1055" s="42"/>
      <c r="M1055" s="237" t="s">
        <v>1</v>
      </c>
      <c r="N1055" s="238" t="s">
        <v>41</v>
      </c>
      <c r="O1055" s="85"/>
      <c r="P1055" s="239">
        <f>O1055*H1055</f>
        <v>0</v>
      </c>
      <c r="Q1055" s="239">
        <v>0</v>
      </c>
      <c r="R1055" s="239">
        <f>Q1055*H1055</f>
        <v>0</v>
      </c>
      <c r="S1055" s="239">
        <v>0</v>
      </c>
      <c r="T1055" s="240">
        <f>S1055*H1055</f>
        <v>0</v>
      </c>
      <c r="AR1055" s="241" t="s">
        <v>272</v>
      </c>
      <c r="AT1055" s="241" t="s">
        <v>192</v>
      </c>
      <c r="AU1055" s="241" t="s">
        <v>85</v>
      </c>
      <c r="AY1055" s="16" t="s">
        <v>190</v>
      </c>
      <c r="BE1055" s="242">
        <f>IF(N1055="základní",J1055,0)</f>
        <v>0</v>
      </c>
      <c r="BF1055" s="242">
        <f>IF(N1055="snížená",J1055,0)</f>
        <v>0</v>
      </c>
      <c r="BG1055" s="242">
        <f>IF(N1055="zákl. přenesená",J1055,0)</f>
        <v>0</v>
      </c>
      <c r="BH1055" s="242">
        <f>IF(N1055="sníž. přenesená",J1055,0)</f>
        <v>0</v>
      </c>
      <c r="BI1055" s="242">
        <f>IF(N1055="nulová",J1055,0)</f>
        <v>0</v>
      </c>
      <c r="BJ1055" s="16" t="s">
        <v>83</v>
      </c>
      <c r="BK1055" s="242">
        <f>ROUND(I1055*H1055,2)</f>
        <v>0</v>
      </c>
      <c r="BL1055" s="16" t="s">
        <v>272</v>
      </c>
      <c r="BM1055" s="241" t="s">
        <v>1524</v>
      </c>
    </row>
    <row r="1056" spans="2:63" s="11" customFormat="1" ht="20.85" customHeight="1">
      <c r="B1056" s="214"/>
      <c r="C1056" s="215"/>
      <c r="D1056" s="216" t="s">
        <v>75</v>
      </c>
      <c r="E1056" s="228" t="s">
        <v>1525</v>
      </c>
      <c r="F1056" s="228" t="s">
        <v>1526</v>
      </c>
      <c r="G1056" s="215"/>
      <c r="H1056" s="215"/>
      <c r="I1056" s="218"/>
      <c r="J1056" s="229">
        <f>BK1056</f>
        <v>0</v>
      </c>
      <c r="K1056" s="215"/>
      <c r="L1056" s="220"/>
      <c r="M1056" s="221"/>
      <c r="N1056" s="222"/>
      <c r="O1056" s="222"/>
      <c r="P1056" s="223">
        <f>SUM(P1057:P1096)</f>
        <v>0</v>
      </c>
      <c r="Q1056" s="222"/>
      <c r="R1056" s="223">
        <f>SUM(R1057:R1096)</f>
        <v>0</v>
      </c>
      <c r="S1056" s="222"/>
      <c r="T1056" s="224">
        <f>SUM(T1057:T1096)</f>
        <v>0</v>
      </c>
      <c r="AR1056" s="225" t="s">
        <v>83</v>
      </c>
      <c r="AT1056" s="226" t="s">
        <v>75</v>
      </c>
      <c r="AU1056" s="226" t="s">
        <v>85</v>
      </c>
      <c r="AY1056" s="225" t="s">
        <v>190</v>
      </c>
      <c r="BK1056" s="227">
        <f>SUM(BK1057:BK1096)</f>
        <v>0</v>
      </c>
    </row>
    <row r="1057" spans="2:65" s="1" customFormat="1" ht="24" customHeight="1">
      <c r="B1057" s="37"/>
      <c r="C1057" s="230" t="s">
        <v>1527</v>
      </c>
      <c r="D1057" s="230" t="s">
        <v>192</v>
      </c>
      <c r="E1057" s="231" t="s">
        <v>1528</v>
      </c>
      <c r="F1057" s="232" t="s">
        <v>1529</v>
      </c>
      <c r="G1057" s="233" t="s">
        <v>427</v>
      </c>
      <c r="H1057" s="234">
        <v>1</v>
      </c>
      <c r="I1057" s="235"/>
      <c r="J1057" s="236">
        <f>ROUND(I1057*H1057,2)</f>
        <v>0</v>
      </c>
      <c r="K1057" s="232" t="s">
        <v>445</v>
      </c>
      <c r="L1057" s="42"/>
      <c r="M1057" s="237" t="s">
        <v>1</v>
      </c>
      <c r="N1057" s="238" t="s">
        <v>41</v>
      </c>
      <c r="O1057" s="85"/>
      <c r="P1057" s="239">
        <f>O1057*H1057</f>
        <v>0</v>
      </c>
      <c r="Q1057" s="239">
        <v>0</v>
      </c>
      <c r="R1057" s="239">
        <f>Q1057*H1057</f>
        <v>0</v>
      </c>
      <c r="S1057" s="239">
        <v>0</v>
      </c>
      <c r="T1057" s="240">
        <f>S1057*H1057</f>
        <v>0</v>
      </c>
      <c r="AR1057" s="241" t="s">
        <v>197</v>
      </c>
      <c r="AT1057" s="241" t="s">
        <v>192</v>
      </c>
      <c r="AU1057" s="241" t="s">
        <v>207</v>
      </c>
      <c r="AY1057" s="16" t="s">
        <v>190</v>
      </c>
      <c r="BE1057" s="242">
        <f>IF(N1057="základní",J1057,0)</f>
        <v>0</v>
      </c>
      <c r="BF1057" s="242">
        <f>IF(N1057="snížená",J1057,0)</f>
        <v>0</v>
      </c>
      <c r="BG1057" s="242">
        <f>IF(N1057="zákl. přenesená",J1057,0)</f>
        <v>0</v>
      </c>
      <c r="BH1057" s="242">
        <f>IF(N1057="sníž. přenesená",J1057,0)</f>
        <v>0</v>
      </c>
      <c r="BI1057" s="242">
        <f>IF(N1057="nulová",J1057,0)</f>
        <v>0</v>
      </c>
      <c r="BJ1057" s="16" t="s">
        <v>83</v>
      </c>
      <c r="BK1057" s="242">
        <f>ROUND(I1057*H1057,2)</f>
        <v>0</v>
      </c>
      <c r="BL1057" s="16" t="s">
        <v>197</v>
      </c>
      <c r="BM1057" s="241" t="s">
        <v>1530</v>
      </c>
    </row>
    <row r="1058" spans="2:51" s="12" customFormat="1" ht="12">
      <c r="B1058" s="243"/>
      <c r="C1058" s="244"/>
      <c r="D1058" s="245" t="s">
        <v>199</v>
      </c>
      <c r="E1058" s="246" t="s">
        <v>1</v>
      </c>
      <c r="F1058" s="247" t="s">
        <v>1531</v>
      </c>
      <c r="G1058" s="244"/>
      <c r="H1058" s="246" t="s">
        <v>1</v>
      </c>
      <c r="I1058" s="248"/>
      <c r="J1058" s="244"/>
      <c r="K1058" s="244"/>
      <c r="L1058" s="249"/>
      <c r="M1058" s="250"/>
      <c r="N1058" s="251"/>
      <c r="O1058" s="251"/>
      <c r="P1058" s="251"/>
      <c r="Q1058" s="251"/>
      <c r="R1058" s="251"/>
      <c r="S1058" s="251"/>
      <c r="T1058" s="252"/>
      <c r="AT1058" s="253" t="s">
        <v>199</v>
      </c>
      <c r="AU1058" s="253" t="s">
        <v>207</v>
      </c>
      <c r="AV1058" s="12" t="s">
        <v>83</v>
      </c>
      <c r="AW1058" s="12" t="s">
        <v>32</v>
      </c>
      <c r="AX1058" s="12" t="s">
        <v>76</v>
      </c>
      <c r="AY1058" s="253" t="s">
        <v>190</v>
      </c>
    </row>
    <row r="1059" spans="2:51" s="12" customFormat="1" ht="12">
      <c r="B1059" s="243"/>
      <c r="C1059" s="244"/>
      <c r="D1059" s="245" t="s">
        <v>199</v>
      </c>
      <c r="E1059" s="246" t="s">
        <v>1</v>
      </c>
      <c r="F1059" s="247" t="s">
        <v>344</v>
      </c>
      <c r="G1059" s="244"/>
      <c r="H1059" s="246" t="s">
        <v>1</v>
      </c>
      <c r="I1059" s="248"/>
      <c r="J1059" s="244"/>
      <c r="K1059" s="244"/>
      <c r="L1059" s="249"/>
      <c r="M1059" s="250"/>
      <c r="N1059" s="251"/>
      <c r="O1059" s="251"/>
      <c r="P1059" s="251"/>
      <c r="Q1059" s="251"/>
      <c r="R1059" s="251"/>
      <c r="S1059" s="251"/>
      <c r="T1059" s="252"/>
      <c r="AT1059" s="253" t="s">
        <v>199</v>
      </c>
      <c r="AU1059" s="253" t="s">
        <v>207</v>
      </c>
      <c r="AV1059" s="12" t="s">
        <v>83</v>
      </c>
      <c r="AW1059" s="12" t="s">
        <v>32</v>
      </c>
      <c r="AX1059" s="12" t="s">
        <v>76</v>
      </c>
      <c r="AY1059" s="253" t="s">
        <v>190</v>
      </c>
    </row>
    <row r="1060" spans="2:51" s="12" customFormat="1" ht="12">
      <c r="B1060" s="243"/>
      <c r="C1060" s="244"/>
      <c r="D1060" s="245" t="s">
        <v>199</v>
      </c>
      <c r="E1060" s="246" t="s">
        <v>1</v>
      </c>
      <c r="F1060" s="247" t="s">
        <v>1532</v>
      </c>
      <c r="G1060" s="244"/>
      <c r="H1060" s="246" t="s">
        <v>1</v>
      </c>
      <c r="I1060" s="248"/>
      <c r="J1060" s="244"/>
      <c r="K1060" s="244"/>
      <c r="L1060" s="249"/>
      <c r="M1060" s="250"/>
      <c r="N1060" s="251"/>
      <c r="O1060" s="251"/>
      <c r="P1060" s="251"/>
      <c r="Q1060" s="251"/>
      <c r="R1060" s="251"/>
      <c r="S1060" s="251"/>
      <c r="T1060" s="252"/>
      <c r="AT1060" s="253" t="s">
        <v>199</v>
      </c>
      <c r="AU1060" s="253" t="s">
        <v>207</v>
      </c>
      <c r="AV1060" s="12" t="s">
        <v>83</v>
      </c>
      <c r="AW1060" s="12" t="s">
        <v>32</v>
      </c>
      <c r="AX1060" s="12" t="s">
        <v>76</v>
      </c>
      <c r="AY1060" s="253" t="s">
        <v>190</v>
      </c>
    </row>
    <row r="1061" spans="2:51" s="13" customFormat="1" ht="12">
      <c r="B1061" s="254"/>
      <c r="C1061" s="255"/>
      <c r="D1061" s="245" t="s">
        <v>199</v>
      </c>
      <c r="E1061" s="256" t="s">
        <v>1</v>
      </c>
      <c r="F1061" s="257" t="s">
        <v>1533</v>
      </c>
      <c r="G1061" s="255"/>
      <c r="H1061" s="258">
        <v>1</v>
      </c>
      <c r="I1061" s="259"/>
      <c r="J1061" s="255"/>
      <c r="K1061" s="255"/>
      <c r="L1061" s="260"/>
      <c r="M1061" s="261"/>
      <c r="N1061" s="262"/>
      <c r="O1061" s="262"/>
      <c r="P1061" s="262"/>
      <c r="Q1061" s="262"/>
      <c r="R1061" s="262"/>
      <c r="S1061" s="262"/>
      <c r="T1061" s="263"/>
      <c r="AT1061" s="264" t="s">
        <v>199</v>
      </c>
      <c r="AU1061" s="264" t="s">
        <v>207</v>
      </c>
      <c r="AV1061" s="13" t="s">
        <v>85</v>
      </c>
      <c r="AW1061" s="13" t="s">
        <v>32</v>
      </c>
      <c r="AX1061" s="13" t="s">
        <v>76</v>
      </c>
      <c r="AY1061" s="264" t="s">
        <v>190</v>
      </c>
    </row>
    <row r="1062" spans="2:65" s="1" customFormat="1" ht="24" customHeight="1">
      <c r="B1062" s="37"/>
      <c r="C1062" s="230" t="s">
        <v>1534</v>
      </c>
      <c r="D1062" s="230" t="s">
        <v>192</v>
      </c>
      <c r="E1062" s="231" t="s">
        <v>1535</v>
      </c>
      <c r="F1062" s="232" t="s">
        <v>1536</v>
      </c>
      <c r="G1062" s="233" t="s">
        <v>427</v>
      </c>
      <c r="H1062" s="234">
        <v>1</v>
      </c>
      <c r="I1062" s="235"/>
      <c r="J1062" s="236">
        <f>ROUND(I1062*H1062,2)</f>
        <v>0</v>
      </c>
      <c r="K1062" s="232" t="s">
        <v>445</v>
      </c>
      <c r="L1062" s="42"/>
      <c r="M1062" s="237" t="s">
        <v>1</v>
      </c>
      <c r="N1062" s="238" t="s">
        <v>41</v>
      </c>
      <c r="O1062" s="85"/>
      <c r="P1062" s="239">
        <f>O1062*H1062</f>
        <v>0</v>
      </c>
      <c r="Q1062" s="239">
        <v>0</v>
      </c>
      <c r="R1062" s="239">
        <f>Q1062*H1062</f>
        <v>0</v>
      </c>
      <c r="S1062" s="239">
        <v>0</v>
      </c>
      <c r="T1062" s="240">
        <f>S1062*H1062</f>
        <v>0</v>
      </c>
      <c r="AR1062" s="241" t="s">
        <v>197</v>
      </c>
      <c r="AT1062" s="241" t="s">
        <v>192</v>
      </c>
      <c r="AU1062" s="241" t="s">
        <v>207</v>
      </c>
      <c r="AY1062" s="16" t="s">
        <v>190</v>
      </c>
      <c r="BE1062" s="242">
        <f>IF(N1062="základní",J1062,0)</f>
        <v>0</v>
      </c>
      <c r="BF1062" s="242">
        <f>IF(N1062="snížená",J1062,0)</f>
        <v>0</v>
      </c>
      <c r="BG1062" s="242">
        <f>IF(N1062="zákl. přenesená",J1062,0)</f>
        <v>0</v>
      </c>
      <c r="BH1062" s="242">
        <f>IF(N1062="sníž. přenesená",J1062,0)</f>
        <v>0</v>
      </c>
      <c r="BI1062" s="242">
        <f>IF(N1062="nulová",J1062,0)</f>
        <v>0</v>
      </c>
      <c r="BJ1062" s="16" t="s">
        <v>83</v>
      </c>
      <c r="BK1062" s="242">
        <f>ROUND(I1062*H1062,2)</f>
        <v>0</v>
      </c>
      <c r="BL1062" s="16" t="s">
        <v>197</v>
      </c>
      <c r="BM1062" s="241" t="s">
        <v>1537</v>
      </c>
    </row>
    <row r="1063" spans="2:51" s="12" customFormat="1" ht="12">
      <c r="B1063" s="243"/>
      <c r="C1063" s="244"/>
      <c r="D1063" s="245" t="s">
        <v>199</v>
      </c>
      <c r="E1063" s="246" t="s">
        <v>1</v>
      </c>
      <c r="F1063" s="247" t="s">
        <v>1531</v>
      </c>
      <c r="G1063" s="244"/>
      <c r="H1063" s="246" t="s">
        <v>1</v>
      </c>
      <c r="I1063" s="248"/>
      <c r="J1063" s="244"/>
      <c r="K1063" s="244"/>
      <c r="L1063" s="249"/>
      <c r="M1063" s="250"/>
      <c r="N1063" s="251"/>
      <c r="O1063" s="251"/>
      <c r="P1063" s="251"/>
      <c r="Q1063" s="251"/>
      <c r="R1063" s="251"/>
      <c r="S1063" s="251"/>
      <c r="T1063" s="252"/>
      <c r="AT1063" s="253" t="s">
        <v>199</v>
      </c>
      <c r="AU1063" s="253" t="s">
        <v>207</v>
      </c>
      <c r="AV1063" s="12" t="s">
        <v>83</v>
      </c>
      <c r="AW1063" s="12" t="s">
        <v>32</v>
      </c>
      <c r="AX1063" s="12" t="s">
        <v>76</v>
      </c>
      <c r="AY1063" s="253" t="s">
        <v>190</v>
      </c>
    </row>
    <row r="1064" spans="2:51" s="12" customFormat="1" ht="12">
      <c r="B1064" s="243"/>
      <c r="C1064" s="244"/>
      <c r="D1064" s="245" t="s">
        <v>199</v>
      </c>
      <c r="E1064" s="246" t="s">
        <v>1</v>
      </c>
      <c r="F1064" s="247" t="s">
        <v>344</v>
      </c>
      <c r="G1064" s="244"/>
      <c r="H1064" s="246" t="s">
        <v>1</v>
      </c>
      <c r="I1064" s="248"/>
      <c r="J1064" s="244"/>
      <c r="K1064" s="244"/>
      <c r="L1064" s="249"/>
      <c r="M1064" s="250"/>
      <c r="N1064" s="251"/>
      <c r="O1064" s="251"/>
      <c r="P1064" s="251"/>
      <c r="Q1064" s="251"/>
      <c r="R1064" s="251"/>
      <c r="S1064" s="251"/>
      <c r="T1064" s="252"/>
      <c r="AT1064" s="253" t="s">
        <v>199</v>
      </c>
      <c r="AU1064" s="253" t="s">
        <v>207</v>
      </c>
      <c r="AV1064" s="12" t="s">
        <v>83</v>
      </c>
      <c r="AW1064" s="12" t="s">
        <v>32</v>
      </c>
      <c r="AX1064" s="12" t="s">
        <v>76</v>
      </c>
      <c r="AY1064" s="253" t="s">
        <v>190</v>
      </c>
    </row>
    <row r="1065" spans="2:51" s="12" customFormat="1" ht="12">
      <c r="B1065" s="243"/>
      <c r="C1065" s="244"/>
      <c r="D1065" s="245" t="s">
        <v>199</v>
      </c>
      <c r="E1065" s="246" t="s">
        <v>1</v>
      </c>
      <c r="F1065" s="247" t="s">
        <v>1532</v>
      </c>
      <c r="G1065" s="244"/>
      <c r="H1065" s="246" t="s">
        <v>1</v>
      </c>
      <c r="I1065" s="248"/>
      <c r="J1065" s="244"/>
      <c r="K1065" s="244"/>
      <c r="L1065" s="249"/>
      <c r="M1065" s="250"/>
      <c r="N1065" s="251"/>
      <c r="O1065" s="251"/>
      <c r="P1065" s="251"/>
      <c r="Q1065" s="251"/>
      <c r="R1065" s="251"/>
      <c r="S1065" s="251"/>
      <c r="T1065" s="252"/>
      <c r="AT1065" s="253" t="s">
        <v>199</v>
      </c>
      <c r="AU1065" s="253" t="s">
        <v>207</v>
      </c>
      <c r="AV1065" s="12" t="s">
        <v>83</v>
      </c>
      <c r="AW1065" s="12" t="s">
        <v>32</v>
      </c>
      <c r="AX1065" s="12" t="s">
        <v>76</v>
      </c>
      <c r="AY1065" s="253" t="s">
        <v>190</v>
      </c>
    </row>
    <row r="1066" spans="2:51" s="13" customFormat="1" ht="12">
      <c r="B1066" s="254"/>
      <c r="C1066" s="255"/>
      <c r="D1066" s="245" t="s">
        <v>199</v>
      </c>
      <c r="E1066" s="256" t="s">
        <v>1</v>
      </c>
      <c r="F1066" s="257" t="s">
        <v>1533</v>
      </c>
      <c r="G1066" s="255"/>
      <c r="H1066" s="258">
        <v>1</v>
      </c>
      <c r="I1066" s="259"/>
      <c r="J1066" s="255"/>
      <c r="K1066" s="255"/>
      <c r="L1066" s="260"/>
      <c r="M1066" s="261"/>
      <c r="N1066" s="262"/>
      <c r="O1066" s="262"/>
      <c r="P1066" s="262"/>
      <c r="Q1066" s="262"/>
      <c r="R1066" s="262"/>
      <c r="S1066" s="262"/>
      <c r="T1066" s="263"/>
      <c r="AT1066" s="264" t="s">
        <v>199</v>
      </c>
      <c r="AU1066" s="264" t="s">
        <v>207</v>
      </c>
      <c r="AV1066" s="13" t="s">
        <v>85</v>
      </c>
      <c r="AW1066" s="13" t="s">
        <v>32</v>
      </c>
      <c r="AX1066" s="13" t="s">
        <v>76</v>
      </c>
      <c r="AY1066" s="264" t="s">
        <v>190</v>
      </c>
    </row>
    <row r="1067" spans="2:65" s="1" customFormat="1" ht="24" customHeight="1">
      <c r="B1067" s="37"/>
      <c r="C1067" s="230" t="s">
        <v>1538</v>
      </c>
      <c r="D1067" s="230" t="s">
        <v>192</v>
      </c>
      <c r="E1067" s="231" t="s">
        <v>1539</v>
      </c>
      <c r="F1067" s="232" t="s">
        <v>1540</v>
      </c>
      <c r="G1067" s="233" t="s">
        <v>427</v>
      </c>
      <c r="H1067" s="234">
        <v>1</v>
      </c>
      <c r="I1067" s="235"/>
      <c r="J1067" s="236">
        <f>ROUND(I1067*H1067,2)</f>
        <v>0</v>
      </c>
      <c r="K1067" s="232" t="s">
        <v>445</v>
      </c>
      <c r="L1067" s="42"/>
      <c r="M1067" s="237" t="s">
        <v>1</v>
      </c>
      <c r="N1067" s="238" t="s">
        <v>41</v>
      </c>
      <c r="O1067" s="85"/>
      <c r="P1067" s="239">
        <f>O1067*H1067</f>
        <v>0</v>
      </c>
      <c r="Q1067" s="239">
        <v>0</v>
      </c>
      <c r="R1067" s="239">
        <f>Q1067*H1067</f>
        <v>0</v>
      </c>
      <c r="S1067" s="239">
        <v>0</v>
      </c>
      <c r="T1067" s="240">
        <f>S1067*H1067</f>
        <v>0</v>
      </c>
      <c r="AR1067" s="241" t="s">
        <v>197</v>
      </c>
      <c r="AT1067" s="241" t="s">
        <v>192</v>
      </c>
      <c r="AU1067" s="241" t="s">
        <v>207</v>
      </c>
      <c r="AY1067" s="16" t="s">
        <v>190</v>
      </c>
      <c r="BE1067" s="242">
        <f>IF(N1067="základní",J1067,0)</f>
        <v>0</v>
      </c>
      <c r="BF1067" s="242">
        <f>IF(N1067="snížená",J1067,0)</f>
        <v>0</v>
      </c>
      <c r="BG1067" s="242">
        <f>IF(N1067="zákl. přenesená",J1067,0)</f>
        <v>0</v>
      </c>
      <c r="BH1067" s="242">
        <f>IF(N1067="sníž. přenesená",J1067,0)</f>
        <v>0</v>
      </c>
      <c r="BI1067" s="242">
        <f>IF(N1067="nulová",J1067,0)</f>
        <v>0</v>
      </c>
      <c r="BJ1067" s="16" t="s">
        <v>83</v>
      </c>
      <c r="BK1067" s="242">
        <f>ROUND(I1067*H1067,2)</f>
        <v>0</v>
      </c>
      <c r="BL1067" s="16" t="s">
        <v>197</v>
      </c>
      <c r="BM1067" s="241" t="s">
        <v>1541</v>
      </c>
    </row>
    <row r="1068" spans="2:51" s="12" customFormat="1" ht="12">
      <c r="B1068" s="243"/>
      <c r="C1068" s="244"/>
      <c r="D1068" s="245" t="s">
        <v>199</v>
      </c>
      <c r="E1068" s="246" t="s">
        <v>1</v>
      </c>
      <c r="F1068" s="247" t="s">
        <v>1531</v>
      </c>
      <c r="G1068" s="244"/>
      <c r="H1068" s="246" t="s">
        <v>1</v>
      </c>
      <c r="I1068" s="248"/>
      <c r="J1068" s="244"/>
      <c r="K1068" s="244"/>
      <c r="L1068" s="249"/>
      <c r="M1068" s="250"/>
      <c r="N1068" s="251"/>
      <c r="O1068" s="251"/>
      <c r="P1068" s="251"/>
      <c r="Q1068" s="251"/>
      <c r="R1068" s="251"/>
      <c r="S1068" s="251"/>
      <c r="T1068" s="252"/>
      <c r="AT1068" s="253" t="s">
        <v>199</v>
      </c>
      <c r="AU1068" s="253" t="s">
        <v>207</v>
      </c>
      <c r="AV1068" s="12" t="s">
        <v>83</v>
      </c>
      <c r="AW1068" s="12" t="s">
        <v>32</v>
      </c>
      <c r="AX1068" s="12" t="s">
        <v>76</v>
      </c>
      <c r="AY1068" s="253" t="s">
        <v>190</v>
      </c>
    </row>
    <row r="1069" spans="2:51" s="12" customFormat="1" ht="12">
      <c r="B1069" s="243"/>
      <c r="C1069" s="244"/>
      <c r="D1069" s="245" t="s">
        <v>199</v>
      </c>
      <c r="E1069" s="246" t="s">
        <v>1</v>
      </c>
      <c r="F1069" s="247" t="s">
        <v>344</v>
      </c>
      <c r="G1069" s="244"/>
      <c r="H1069" s="246" t="s">
        <v>1</v>
      </c>
      <c r="I1069" s="248"/>
      <c r="J1069" s="244"/>
      <c r="K1069" s="244"/>
      <c r="L1069" s="249"/>
      <c r="M1069" s="250"/>
      <c r="N1069" s="251"/>
      <c r="O1069" s="251"/>
      <c r="P1069" s="251"/>
      <c r="Q1069" s="251"/>
      <c r="R1069" s="251"/>
      <c r="S1069" s="251"/>
      <c r="T1069" s="252"/>
      <c r="AT1069" s="253" t="s">
        <v>199</v>
      </c>
      <c r="AU1069" s="253" t="s">
        <v>207</v>
      </c>
      <c r="AV1069" s="12" t="s">
        <v>83</v>
      </c>
      <c r="AW1069" s="12" t="s">
        <v>32</v>
      </c>
      <c r="AX1069" s="12" t="s">
        <v>76</v>
      </c>
      <c r="AY1069" s="253" t="s">
        <v>190</v>
      </c>
    </row>
    <row r="1070" spans="2:51" s="12" customFormat="1" ht="12">
      <c r="B1070" s="243"/>
      <c r="C1070" s="244"/>
      <c r="D1070" s="245" t="s">
        <v>199</v>
      </c>
      <c r="E1070" s="246" t="s">
        <v>1</v>
      </c>
      <c r="F1070" s="247" t="s">
        <v>1532</v>
      </c>
      <c r="G1070" s="244"/>
      <c r="H1070" s="246" t="s">
        <v>1</v>
      </c>
      <c r="I1070" s="248"/>
      <c r="J1070" s="244"/>
      <c r="K1070" s="244"/>
      <c r="L1070" s="249"/>
      <c r="M1070" s="250"/>
      <c r="N1070" s="251"/>
      <c r="O1070" s="251"/>
      <c r="P1070" s="251"/>
      <c r="Q1070" s="251"/>
      <c r="R1070" s="251"/>
      <c r="S1070" s="251"/>
      <c r="T1070" s="252"/>
      <c r="AT1070" s="253" t="s">
        <v>199</v>
      </c>
      <c r="AU1070" s="253" t="s">
        <v>207</v>
      </c>
      <c r="AV1070" s="12" t="s">
        <v>83</v>
      </c>
      <c r="AW1070" s="12" t="s">
        <v>32</v>
      </c>
      <c r="AX1070" s="12" t="s">
        <v>76</v>
      </c>
      <c r="AY1070" s="253" t="s">
        <v>190</v>
      </c>
    </row>
    <row r="1071" spans="2:51" s="13" customFormat="1" ht="12">
      <c r="B1071" s="254"/>
      <c r="C1071" s="255"/>
      <c r="D1071" s="245" t="s">
        <v>199</v>
      </c>
      <c r="E1071" s="256" t="s">
        <v>1</v>
      </c>
      <c r="F1071" s="257" t="s">
        <v>83</v>
      </c>
      <c r="G1071" s="255"/>
      <c r="H1071" s="258">
        <v>1</v>
      </c>
      <c r="I1071" s="259"/>
      <c r="J1071" s="255"/>
      <c r="K1071" s="255"/>
      <c r="L1071" s="260"/>
      <c r="M1071" s="261"/>
      <c r="N1071" s="262"/>
      <c r="O1071" s="262"/>
      <c r="P1071" s="262"/>
      <c r="Q1071" s="262"/>
      <c r="R1071" s="262"/>
      <c r="S1071" s="262"/>
      <c r="T1071" s="263"/>
      <c r="AT1071" s="264" t="s">
        <v>199</v>
      </c>
      <c r="AU1071" s="264" t="s">
        <v>207</v>
      </c>
      <c r="AV1071" s="13" t="s">
        <v>85</v>
      </c>
      <c r="AW1071" s="13" t="s">
        <v>32</v>
      </c>
      <c r="AX1071" s="13" t="s">
        <v>76</v>
      </c>
      <c r="AY1071" s="264" t="s">
        <v>190</v>
      </c>
    </row>
    <row r="1072" spans="2:65" s="1" customFormat="1" ht="36" customHeight="1">
      <c r="B1072" s="37"/>
      <c r="C1072" s="230" t="s">
        <v>1542</v>
      </c>
      <c r="D1072" s="230" t="s">
        <v>192</v>
      </c>
      <c r="E1072" s="231" t="s">
        <v>1543</v>
      </c>
      <c r="F1072" s="232" t="s">
        <v>1544</v>
      </c>
      <c r="G1072" s="233" t="s">
        <v>427</v>
      </c>
      <c r="H1072" s="234">
        <v>3</v>
      </c>
      <c r="I1072" s="235"/>
      <c r="J1072" s="236">
        <f>ROUND(I1072*H1072,2)</f>
        <v>0</v>
      </c>
      <c r="K1072" s="232" t="s">
        <v>445</v>
      </c>
      <c r="L1072" s="42"/>
      <c r="M1072" s="237" t="s">
        <v>1</v>
      </c>
      <c r="N1072" s="238" t="s">
        <v>41</v>
      </c>
      <c r="O1072" s="85"/>
      <c r="P1072" s="239">
        <f>O1072*H1072</f>
        <v>0</v>
      </c>
      <c r="Q1072" s="239">
        <v>0</v>
      </c>
      <c r="R1072" s="239">
        <f>Q1072*H1072</f>
        <v>0</v>
      </c>
      <c r="S1072" s="239">
        <v>0</v>
      </c>
      <c r="T1072" s="240">
        <f>S1072*H1072</f>
        <v>0</v>
      </c>
      <c r="AR1072" s="241" t="s">
        <v>197</v>
      </c>
      <c r="AT1072" s="241" t="s">
        <v>192</v>
      </c>
      <c r="AU1072" s="241" t="s">
        <v>207</v>
      </c>
      <c r="AY1072" s="16" t="s">
        <v>190</v>
      </c>
      <c r="BE1072" s="242">
        <f>IF(N1072="základní",J1072,0)</f>
        <v>0</v>
      </c>
      <c r="BF1072" s="242">
        <f>IF(N1072="snížená",J1072,0)</f>
        <v>0</v>
      </c>
      <c r="BG1072" s="242">
        <f>IF(N1072="zákl. přenesená",J1072,0)</f>
        <v>0</v>
      </c>
      <c r="BH1072" s="242">
        <f>IF(N1072="sníž. přenesená",J1072,0)</f>
        <v>0</v>
      </c>
      <c r="BI1072" s="242">
        <f>IF(N1072="nulová",J1072,0)</f>
        <v>0</v>
      </c>
      <c r="BJ1072" s="16" t="s">
        <v>83</v>
      </c>
      <c r="BK1072" s="242">
        <f>ROUND(I1072*H1072,2)</f>
        <v>0</v>
      </c>
      <c r="BL1072" s="16" t="s">
        <v>197</v>
      </c>
      <c r="BM1072" s="241" t="s">
        <v>1545</v>
      </c>
    </row>
    <row r="1073" spans="2:51" s="12" customFormat="1" ht="12">
      <c r="B1073" s="243"/>
      <c r="C1073" s="244"/>
      <c r="D1073" s="245" t="s">
        <v>199</v>
      </c>
      <c r="E1073" s="246" t="s">
        <v>1</v>
      </c>
      <c r="F1073" s="247" t="s">
        <v>1531</v>
      </c>
      <c r="G1073" s="244"/>
      <c r="H1073" s="246" t="s">
        <v>1</v>
      </c>
      <c r="I1073" s="248"/>
      <c r="J1073" s="244"/>
      <c r="K1073" s="244"/>
      <c r="L1073" s="249"/>
      <c r="M1073" s="250"/>
      <c r="N1073" s="251"/>
      <c r="O1073" s="251"/>
      <c r="P1073" s="251"/>
      <c r="Q1073" s="251"/>
      <c r="R1073" s="251"/>
      <c r="S1073" s="251"/>
      <c r="T1073" s="252"/>
      <c r="AT1073" s="253" t="s">
        <v>199</v>
      </c>
      <c r="AU1073" s="253" t="s">
        <v>207</v>
      </c>
      <c r="AV1073" s="12" t="s">
        <v>83</v>
      </c>
      <c r="AW1073" s="12" t="s">
        <v>32</v>
      </c>
      <c r="AX1073" s="12" t="s">
        <v>76</v>
      </c>
      <c r="AY1073" s="253" t="s">
        <v>190</v>
      </c>
    </row>
    <row r="1074" spans="2:51" s="12" customFormat="1" ht="12">
      <c r="B1074" s="243"/>
      <c r="C1074" s="244"/>
      <c r="D1074" s="245" t="s">
        <v>199</v>
      </c>
      <c r="E1074" s="246" t="s">
        <v>1</v>
      </c>
      <c r="F1074" s="247" t="s">
        <v>344</v>
      </c>
      <c r="G1074" s="244"/>
      <c r="H1074" s="246" t="s">
        <v>1</v>
      </c>
      <c r="I1074" s="248"/>
      <c r="J1074" s="244"/>
      <c r="K1074" s="244"/>
      <c r="L1074" s="249"/>
      <c r="M1074" s="250"/>
      <c r="N1074" s="251"/>
      <c r="O1074" s="251"/>
      <c r="P1074" s="251"/>
      <c r="Q1074" s="251"/>
      <c r="R1074" s="251"/>
      <c r="S1074" s="251"/>
      <c r="T1074" s="252"/>
      <c r="AT1074" s="253" t="s">
        <v>199</v>
      </c>
      <c r="AU1074" s="253" t="s">
        <v>207</v>
      </c>
      <c r="AV1074" s="12" t="s">
        <v>83</v>
      </c>
      <c r="AW1074" s="12" t="s">
        <v>32</v>
      </c>
      <c r="AX1074" s="12" t="s">
        <v>76</v>
      </c>
      <c r="AY1074" s="253" t="s">
        <v>190</v>
      </c>
    </row>
    <row r="1075" spans="2:51" s="12" customFormat="1" ht="12">
      <c r="B1075" s="243"/>
      <c r="C1075" s="244"/>
      <c r="D1075" s="245" t="s">
        <v>199</v>
      </c>
      <c r="E1075" s="246" t="s">
        <v>1</v>
      </c>
      <c r="F1075" s="247" t="s">
        <v>1532</v>
      </c>
      <c r="G1075" s="244"/>
      <c r="H1075" s="246" t="s">
        <v>1</v>
      </c>
      <c r="I1075" s="248"/>
      <c r="J1075" s="244"/>
      <c r="K1075" s="244"/>
      <c r="L1075" s="249"/>
      <c r="M1075" s="250"/>
      <c r="N1075" s="251"/>
      <c r="O1075" s="251"/>
      <c r="P1075" s="251"/>
      <c r="Q1075" s="251"/>
      <c r="R1075" s="251"/>
      <c r="S1075" s="251"/>
      <c r="T1075" s="252"/>
      <c r="AT1075" s="253" t="s">
        <v>199</v>
      </c>
      <c r="AU1075" s="253" t="s">
        <v>207</v>
      </c>
      <c r="AV1075" s="12" t="s">
        <v>83</v>
      </c>
      <c r="AW1075" s="12" t="s">
        <v>32</v>
      </c>
      <c r="AX1075" s="12" t="s">
        <v>76</v>
      </c>
      <c r="AY1075" s="253" t="s">
        <v>190</v>
      </c>
    </row>
    <row r="1076" spans="2:51" s="13" customFormat="1" ht="12">
      <c r="B1076" s="254"/>
      <c r="C1076" s="255"/>
      <c r="D1076" s="245" t="s">
        <v>199</v>
      </c>
      <c r="E1076" s="256" t="s">
        <v>1</v>
      </c>
      <c r="F1076" s="257" t="s">
        <v>207</v>
      </c>
      <c r="G1076" s="255"/>
      <c r="H1076" s="258">
        <v>3</v>
      </c>
      <c r="I1076" s="259"/>
      <c r="J1076" s="255"/>
      <c r="K1076" s="255"/>
      <c r="L1076" s="260"/>
      <c r="M1076" s="261"/>
      <c r="N1076" s="262"/>
      <c r="O1076" s="262"/>
      <c r="P1076" s="262"/>
      <c r="Q1076" s="262"/>
      <c r="R1076" s="262"/>
      <c r="S1076" s="262"/>
      <c r="T1076" s="263"/>
      <c r="AT1076" s="264" t="s">
        <v>199</v>
      </c>
      <c r="AU1076" s="264" t="s">
        <v>207</v>
      </c>
      <c r="AV1076" s="13" t="s">
        <v>85</v>
      </c>
      <c r="AW1076" s="13" t="s">
        <v>32</v>
      </c>
      <c r="AX1076" s="13" t="s">
        <v>76</v>
      </c>
      <c r="AY1076" s="264" t="s">
        <v>190</v>
      </c>
    </row>
    <row r="1077" spans="2:65" s="1" customFormat="1" ht="24" customHeight="1">
      <c r="B1077" s="37"/>
      <c r="C1077" s="230" t="s">
        <v>1546</v>
      </c>
      <c r="D1077" s="230" t="s">
        <v>192</v>
      </c>
      <c r="E1077" s="231" t="s">
        <v>1547</v>
      </c>
      <c r="F1077" s="232" t="s">
        <v>1548</v>
      </c>
      <c r="G1077" s="233" t="s">
        <v>427</v>
      </c>
      <c r="H1077" s="234">
        <v>3</v>
      </c>
      <c r="I1077" s="235"/>
      <c r="J1077" s="236">
        <f>ROUND(I1077*H1077,2)</f>
        <v>0</v>
      </c>
      <c r="K1077" s="232" t="s">
        <v>445</v>
      </c>
      <c r="L1077" s="42"/>
      <c r="M1077" s="237" t="s">
        <v>1</v>
      </c>
      <c r="N1077" s="238" t="s">
        <v>41</v>
      </c>
      <c r="O1077" s="85"/>
      <c r="P1077" s="239">
        <f>O1077*H1077</f>
        <v>0</v>
      </c>
      <c r="Q1077" s="239">
        <v>0</v>
      </c>
      <c r="R1077" s="239">
        <f>Q1077*H1077</f>
        <v>0</v>
      </c>
      <c r="S1077" s="239">
        <v>0</v>
      </c>
      <c r="T1077" s="240">
        <f>S1077*H1077</f>
        <v>0</v>
      </c>
      <c r="AR1077" s="241" t="s">
        <v>197</v>
      </c>
      <c r="AT1077" s="241" t="s">
        <v>192</v>
      </c>
      <c r="AU1077" s="241" t="s">
        <v>207</v>
      </c>
      <c r="AY1077" s="16" t="s">
        <v>190</v>
      </c>
      <c r="BE1077" s="242">
        <f>IF(N1077="základní",J1077,0)</f>
        <v>0</v>
      </c>
      <c r="BF1077" s="242">
        <f>IF(N1077="snížená",J1077,0)</f>
        <v>0</v>
      </c>
      <c r="BG1077" s="242">
        <f>IF(N1077="zákl. přenesená",J1077,0)</f>
        <v>0</v>
      </c>
      <c r="BH1077" s="242">
        <f>IF(N1077="sníž. přenesená",J1077,0)</f>
        <v>0</v>
      </c>
      <c r="BI1077" s="242">
        <f>IF(N1077="nulová",J1077,0)</f>
        <v>0</v>
      </c>
      <c r="BJ1077" s="16" t="s">
        <v>83</v>
      </c>
      <c r="BK1077" s="242">
        <f>ROUND(I1077*H1077,2)</f>
        <v>0</v>
      </c>
      <c r="BL1077" s="16" t="s">
        <v>197</v>
      </c>
      <c r="BM1077" s="241" t="s">
        <v>1549</v>
      </c>
    </row>
    <row r="1078" spans="2:51" s="12" customFormat="1" ht="12">
      <c r="B1078" s="243"/>
      <c r="C1078" s="244"/>
      <c r="D1078" s="245" t="s">
        <v>199</v>
      </c>
      <c r="E1078" s="246" t="s">
        <v>1</v>
      </c>
      <c r="F1078" s="247" t="s">
        <v>1531</v>
      </c>
      <c r="G1078" s="244"/>
      <c r="H1078" s="246" t="s">
        <v>1</v>
      </c>
      <c r="I1078" s="248"/>
      <c r="J1078" s="244"/>
      <c r="K1078" s="244"/>
      <c r="L1078" s="249"/>
      <c r="M1078" s="250"/>
      <c r="N1078" s="251"/>
      <c r="O1078" s="251"/>
      <c r="P1078" s="251"/>
      <c r="Q1078" s="251"/>
      <c r="R1078" s="251"/>
      <c r="S1078" s="251"/>
      <c r="T1078" s="252"/>
      <c r="AT1078" s="253" t="s">
        <v>199</v>
      </c>
      <c r="AU1078" s="253" t="s">
        <v>207</v>
      </c>
      <c r="AV1078" s="12" t="s">
        <v>83</v>
      </c>
      <c r="AW1078" s="12" t="s">
        <v>32</v>
      </c>
      <c r="AX1078" s="12" t="s">
        <v>76</v>
      </c>
      <c r="AY1078" s="253" t="s">
        <v>190</v>
      </c>
    </row>
    <row r="1079" spans="2:51" s="12" customFormat="1" ht="12">
      <c r="B1079" s="243"/>
      <c r="C1079" s="244"/>
      <c r="D1079" s="245" t="s">
        <v>199</v>
      </c>
      <c r="E1079" s="246" t="s">
        <v>1</v>
      </c>
      <c r="F1079" s="247" t="s">
        <v>344</v>
      </c>
      <c r="G1079" s="244"/>
      <c r="H1079" s="246" t="s">
        <v>1</v>
      </c>
      <c r="I1079" s="248"/>
      <c r="J1079" s="244"/>
      <c r="K1079" s="244"/>
      <c r="L1079" s="249"/>
      <c r="M1079" s="250"/>
      <c r="N1079" s="251"/>
      <c r="O1079" s="251"/>
      <c r="P1079" s="251"/>
      <c r="Q1079" s="251"/>
      <c r="R1079" s="251"/>
      <c r="S1079" s="251"/>
      <c r="T1079" s="252"/>
      <c r="AT1079" s="253" t="s">
        <v>199</v>
      </c>
      <c r="AU1079" s="253" t="s">
        <v>207</v>
      </c>
      <c r="AV1079" s="12" t="s">
        <v>83</v>
      </c>
      <c r="AW1079" s="12" t="s">
        <v>32</v>
      </c>
      <c r="AX1079" s="12" t="s">
        <v>76</v>
      </c>
      <c r="AY1079" s="253" t="s">
        <v>190</v>
      </c>
    </row>
    <row r="1080" spans="2:51" s="12" customFormat="1" ht="12">
      <c r="B1080" s="243"/>
      <c r="C1080" s="244"/>
      <c r="D1080" s="245" t="s">
        <v>199</v>
      </c>
      <c r="E1080" s="246" t="s">
        <v>1</v>
      </c>
      <c r="F1080" s="247" t="s">
        <v>1532</v>
      </c>
      <c r="G1080" s="244"/>
      <c r="H1080" s="246" t="s">
        <v>1</v>
      </c>
      <c r="I1080" s="248"/>
      <c r="J1080" s="244"/>
      <c r="K1080" s="244"/>
      <c r="L1080" s="249"/>
      <c r="M1080" s="250"/>
      <c r="N1080" s="251"/>
      <c r="O1080" s="251"/>
      <c r="P1080" s="251"/>
      <c r="Q1080" s="251"/>
      <c r="R1080" s="251"/>
      <c r="S1080" s="251"/>
      <c r="T1080" s="252"/>
      <c r="AT1080" s="253" t="s">
        <v>199</v>
      </c>
      <c r="AU1080" s="253" t="s">
        <v>207</v>
      </c>
      <c r="AV1080" s="12" t="s">
        <v>83</v>
      </c>
      <c r="AW1080" s="12" t="s">
        <v>32</v>
      </c>
      <c r="AX1080" s="12" t="s">
        <v>76</v>
      </c>
      <c r="AY1080" s="253" t="s">
        <v>190</v>
      </c>
    </row>
    <row r="1081" spans="2:51" s="13" customFormat="1" ht="12">
      <c r="B1081" s="254"/>
      <c r="C1081" s="255"/>
      <c r="D1081" s="245" t="s">
        <v>199</v>
      </c>
      <c r="E1081" s="256" t="s">
        <v>1</v>
      </c>
      <c r="F1081" s="257" t="s">
        <v>207</v>
      </c>
      <c r="G1081" s="255"/>
      <c r="H1081" s="258">
        <v>3</v>
      </c>
      <c r="I1081" s="259"/>
      <c r="J1081" s="255"/>
      <c r="K1081" s="255"/>
      <c r="L1081" s="260"/>
      <c r="M1081" s="261"/>
      <c r="N1081" s="262"/>
      <c r="O1081" s="262"/>
      <c r="P1081" s="262"/>
      <c r="Q1081" s="262"/>
      <c r="R1081" s="262"/>
      <c r="S1081" s="262"/>
      <c r="T1081" s="263"/>
      <c r="AT1081" s="264" t="s">
        <v>199</v>
      </c>
      <c r="AU1081" s="264" t="s">
        <v>207</v>
      </c>
      <c r="AV1081" s="13" t="s">
        <v>85</v>
      </c>
      <c r="AW1081" s="13" t="s">
        <v>32</v>
      </c>
      <c r="AX1081" s="13" t="s">
        <v>76</v>
      </c>
      <c r="AY1081" s="264" t="s">
        <v>190</v>
      </c>
    </row>
    <row r="1082" spans="2:65" s="1" customFormat="1" ht="24" customHeight="1">
      <c r="B1082" s="37"/>
      <c r="C1082" s="230" t="s">
        <v>1550</v>
      </c>
      <c r="D1082" s="230" t="s">
        <v>192</v>
      </c>
      <c r="E1082" s="231" t="s">
        <v>1551</v>
      </c>
      <c r="F1082" s="232" t="s">
        <v>1552</v>
      </c>
      <c r="G1082" s="233" t="s">
        <v>427</v>
      </c>
      <c r="H1082" s="234">
        <v>3</v>
      </c>
      <c r="I1082" s="235"/>
      <c r="J1082" s="236">
        <f>ROUND(I1082*H1082,2)</f>
        <v>0</v>
      </c>
      <c r="K1082" s="232" t="s">
        <v>445</v>
      </c>
      <c r="L1082" s="42"/>
      <c r="M1082" s="237" t="s">
        <v>1</v>
      </c>
      <c r="N1082" s="238" t="s">
        <v>41</v>
      </c>
      <c r="O1082" s="85"/>
      <c r="P1082" s="239">
        <f>O1082*H1082</f>
        <v>0</v>
      </c>
      <c r="Q1082" s="239">
        <v>0</v>
      </c>
      <c r="R1082" s="239">
        <f>Q1082*H1082</f>
        <v>0</v>
      </c>
      <c r="S1082" s="239">
        <v>0</v>
      </c>
      <c r="T1082" s="240">
        <f>S1082*H1082</f>
        <v>0</v>
      </c>
      <c r="AR1082" s="241" t="s">
        <v>197</v>
      </c>
      <c r="AT1082" s="241" t="s">
        <v>192</v>
      </c>
      <c r="AU1082" s="241" t="s">
        <v>207</v>
      </c>
      <c r="AY1082" s="16" t="s">
        <v>190</v>
      </c>
      <c r="BE1082" s="242">
        <f>IF(N1082="základní",J1082,0)</f>
        <v>0</v>
      </c>
      <c r="BF1082" s="242">
        <f>IF(N1082="snížená",J1082,0)</f>
        <v>0</v>
      </c>
      <c r="BG1082" s="242">
        <f>IF(N1082="zákl. přenesená",J1082,0)</f>
        <v>0</v>
      </c>
      <c r="BH1082" s="242">
        <f>IF(N1082="sníž. přenesená",J1082,0)</f>
        <v>0</v>
      </c>
      <c r="BI1082" s="242">
        <f>IF(N1082="nulová",J1082,0)</f>
        <v>0</v>
      </c>
      <c r="BJ1082" s="16" t="s">
        <v>83</v>
      </c>
      <c r="BK1082" s="242">
        <f>ROUND(I1082*H1082,2)</f>
        <v>0</v>
      </c>
      <c r="BL1082" s="16" t="s">
        <v>197</v>
      </c>
      <c r="BM1082" s="241" t="s">
        <v>1553</v>
      </c>
    </row>
    <row r="1083" spans="2:51" s="12" customFormat="1" ht="12">
      <c r="B1083" s="243"/>
      <c r="C1083" s="244"/>
      <c r="D1083" s="245" t="s">
        <v>199</v>
      </c>
      <c r="E1083" s="246" t="s">
        <v>1</v>
      </c>
      <c r="F1083" s="247" t="s">
        <v>1531</v>
      </c>
      <c r="G1083" s="244"/>
      <c r="H1083" s="246" t="s">
        <v>1</v>
      </c>
      <c r="I1083" s="248"/>
      <c r="J1083" s="244"/>
      <c r="K1083" s="244"/>
      <c r="L1083" s="249"/>
      <c r="M1083" s="250"/>
      <c r="N1083" s="251"/>
      <c r="O1083" s="251"/>
      <c r="P1083" s="251"/>
      <c r="Q1083" s="251"/>
      <c r="R1083" s="251"/>
      <c r="S1083" s="251"/>
      <c r="T1083" s="252"/>
      <c r="AT1083" s="253" t="s">
        <v>199</v>
      </c>
      <c r="AU1083" s="253" t="s">
        <v>207</v>
      </c>
      <c r="AV1083" s="12" t="s">
        <v>83</v>
      </c>
      <c r="AW1083" s="12" t="s">
        <v>32</v>
      </c>
      <c r="AX1083" s="12" t="s">
        <v>76</v>
      </c>
      <c r="AY1083" s="253" t="s">
        <v>190</v>
      </c>
    </row>
    <row r="1084" spans="2:51" s="12" customFormat="1" ht="12">
      <c r="B1084" s="243"/>
      <c r="C1084" s="244"/>
      <c r="D1084" s="245" t="s">
        <v>199</v>
      </c>
      <c r="E1084" s="246" t="s">
        <v>1</v>
      </c>
      <c r="F1084" s="247" t="s">
        <v>344</v>
      </c>
      <c r="G1084" s="244"/>
      <c r="H1084" s="246" t="s">
        <v>1</v>
      </c>
      <c r="I1084" s="248"/>
      <c r="J1084" s="244"/>
      <c r="K1084" s="244"/>
      <c r="L1084" s="249"/>
      <c r="M1084" s="250"/>
      <c r="N1084" s="251"/>
      <c r="O1084" s="251"/>
      <c r="P1084" s="251"/>
      <c r="Q1084" s="251"/>
      <c r="R1084" s="251"/>
      <c r="S1084" s="251"/>
      <c r="T1084" s="252"/>
      <c r="AT1084" s="253" t="s">
        <v>199</v>
      </c>
      <c r="AU1084" s="253" t="s">
        <v>207</v>
      </c>
      <c r="AV1084" s="12" t="s">
        <v>83</v>
      </c>
      <c r="AW1084" s="12" t="s">
        <v>32</v>
      </c>
      <c r="AX1084" s="12" t="s">
        <v>76</v>
      </c>
      <c r="AY1084" s="253" t="s">
        <v>190</v>
      </c>
    </row>
    <row r="1085" spans="2:51" s="12" customFormat="1" ht="12">
      <c r="B1085" s="243"/>
      <c r="C1085" s="244"/>
      <c r="D1085" s="245" t="s">
        <v>199</v>
      </c>
      <c r="E1085" s="246" t="s">
        <v>1</v>
      </c>
      <c r="F1085" s="247" t="s">
        <v>1532</v>
      </c>
      <c r="G1085" s="244"/>
      <c r="H1085" s="246" t="s">
        <v>1</v>
      </c>
      <c r="I1085" s="248"/>
      <c r="J1085" s="244"/>
      <c r="K1085" s="244"/>
      <c r="L1085" s="249"/>
      <c r="M1085" s="250"/>
      <c r="N1085" s="251"/>
      <c r="O1085" s="251"/>
      <c r="P1085" s="251"/>
      <c r="Q1085" s="251"/>
      <c r="R1085" s="251"/>
      <c r="S1085" s="251"/>
      <c r="T1085" s="252"/>
      <c r="AT1085" s="253" t="s">
        <v>199</v>
      </c>
      <c r="AU1085" s="253" t="s">
        <v>207</v>
      </c>
      <c r="AV1085" s="12" t="s">
        <v>83</v>
      </c>
      <c r="AW1085" s="12" t="s">
        <v>32</v>
      </c>
      <c r="AX1085" s="12" t="s">
        <v>76</v>
      </c>
      <c r="AY1085" s="253" t="s">
        <v>190</v>
      </c>
    </row>
    <row r="1086" spans="2:51" s="13" customFormat="1" ht="12">
      <c r="B1086" s="254"/>
      <c r="C1086" s="255"/>
      <c r="D1086" s="245" t="s">
        <v>199</v>
      </c>
      <c r="E1086" s="256" t="s">
        <v>1</v>
      </c>
      <c r="F1086" s="257" t="s">
        <v>207</v>
      </c>
      <c r="G1086" s="255"/>
      <c r="H1086" s="258">
        <v>3</v>
      </c>
      <c r="I1086" s="259"/>
      <c r="J1086" s="255"/>
      <c r="K1086" s="255"/>
      <c r="L1086" s="260"/>
      <c r="M1086" s="261"/>
      <c r="N1086" s="262"/>
      <c r="O1086" s="262"/>
      <c r="P1086" s="262"/>
      <c r="Q1086" s="262"/>
      <c r="R1086" s="262"/>
      <c r="S1086" s="262"/>
      <c r="T1086" s="263"/>
      <c r="AT1086" s="264" t="s">
        <v>199</v>
      </c>
      <c r="AU1086" s="264" t="s">
        <v>207</v>
      </c>
      <c r="AV1086" s="13" t="s">
        <v>85</v>
      </c>
      <c r="AW1086" s="13" t="s">
        <v>32</v>
      </c>
      <c r="AX1086" s="13" t="s">
        <v>76</v>
      </c>
      <c r="AY1086" s="264" t="s">
        <v>190</v>
      </c>
    </row>
    <row r="1087" spans="2:65" s="1" customFormat="1" ht="36" customHeight="1">
      <c r="B1087" s="37"/>
      <c r="C1087" s="230" t="s">
        <v>1554</v>
      </c>
      <c r="D1087" s="230" t="s">
        <v>192</v>
      </c>
      <c r="E1087" s="231" t="s">
        <v>1555</v>
      </c>
      <c r="F1087" s="232" t="s">
        <v>1556</v>
      </c>
      <c r="G1087" s="233" t="s">
        <v>427</v>
      </c>
      <c r="H1087" s="234">
        <v>1</v>
      </c>
      <c r="I1087" s="235"/>
      <c r="J1087" s="236">
        <f>ROUND(I1087*H1087,2)</f>
        <v>0</v>
      </c>
      <c r="K1087" s="232" t="s">
        <v>445</v>
      </c>
      <c r="L1087" s="42"/>
      <c r="M1087" s="237" t="s">
        <v>1</v>
      </c>
      <c r="N1087" s="238" t="s">
        <v>41</v>
      </c>
      <c r="O1087" s="85"/>
      <c r="P1087" s="239">
        <f>O1087*H1087</f>
        <v>0</v>
      </c>
      <c r="Q1087" s="239">
        <v>0</v>
      </c>
      <c r="R1087" s="239">
        <f>Q1087*H1087</f>
        <v>0</v>
      </c>
      <c r="S1087" s="239">
        <v>0</v>
      </c>
      <c r="T1087" s="240">
        <f>S1087*H1087</f>
        <v>0</v>
      </c>
      <c r="AR1087" s="241" t="s">
        <v>197</v>
      </c>
      <c r="AT1087" s="241" t="s">
        <v>192</v>
      </c>
      <c r="AU1087" s="241" t="s">
        <v>207</v>
      </c>
      <c r="AY1087" s="16" t="s">
        <v>190</v>
      </c>
      <c r="BE1087" s="242">
        <f>IF(N1087="základní",J1087,0)</f>
        <v>0</v>
      </c>
      <c r="BF1087" s="242">
        <f>IF(N1087="snížená",J1087,0)</f>
        <v>0</v>
      </c>
      <c r="BG1087" s="242">
        <f>IF(N1087="zákl. přenesená",J1087,0)</f>
        <v>0</v>
      </c>
      <c r="BH1087" s="242">
        <f>IF(N1087="sníž. přenesená",J1087,0)</f>
        <v>0</v>
      </c>
      <c r="BI1087" s="242">
        <f>IF(N1087="nulová",J1087,0)</f>
        <v>0</v>
      </c>
      <c r="BJ1087" s="16" t="s">
        <v>83</v>
      </c>
      <c r="BK1087" s="242">
        <f>ROUND(I1087*H1087,2)</f>
        <v>0</v>
      </c>
      <c r="BL1087" s="16" t="s">
        <v>197</v>
      </c>
      <c r="BM1087" s="241" t="s">
        <v>1557</v>
      </c>
    </row>
    <row r="1088" spans="2:51" s="12" customFormat="1" ht="12">
      <c r="B1088" s="243"/>
      <c r="C1088" s="244"/>
      <c r="D1088" s="245" t="s">
        <v>199</v>
      </c>
      <c r="E1088" s="246" t="s">
        <v>1</v>
      </c>
      <c r="F1088" s="247" t="s">
        <v>1531</v>
      </c>
      <c r="G1088" s="244"/>
      <c r="H1088" s="246" t="s">
        <v>1</v>
      </c>
      <c r="I1088" s="248"/>
      <c r="J1088" s="244"/>
      <c r="K1088" s="244"/>
      <c r="L1088" s="249"/>
      <c r="M1088" s="250"/>
      <c r="N1088" s="251"/>
      <c r="O1088" s="251"/>
      <c r="P1088" s="251"/>
      <c r="Q1088" s="251"/>
      <c r="R1088" s="251"/>
      <c r="S1088" s="251"/>
      <c r="T1088" s="252"/>
      <c r="AT1088" s="253" t="s">
        <v>199</v>
      </c>
      <c r="AU1088" s="253" t="s">
        <v>207</v>
      </c>
      <c r="AV1088" s="12" t="s">
        <v>83</v>
      </c>
      <c r="AW1088" s="12" t="s">
        <v>32</v>
      </c>
      <c r="AX1088" s="12" t="s">
        <v>76</v>
      </c>
      <c r="AY1088" s="253" t="s">
        <v>190</v>
      </c>
    </row>
    <row r="1089" spans="2:51" s="12" customFormat="1" ht="12">
      <c r="B1089" s="243"/>
      <c r="C1089" s="244"/>
      <c r="D1089" s="245" t="s">
        <v>199</v>
      </c>
      <c r="E1089" s="246" t="s">
        <v>1</v>
      </c>
      <c r="F1089" s="247" t="s">
        <v>344</v>
      </c>
      <c r="G1089" s="244"/>
      <c r="H1089" s="246" t="s">
        <v>1</v>
      </c>
      <c r="I1089" s="248"/>
      <c r="J1089" s="244"/>
      <c r="K1089" s="244"/>
      <c r="L1089" s="249"/>
      <c r="M1089" s="250"/>
      <c r="N1089" s="251"/>
      <c r="O1089" s="251"/>
      <c r="P1089" s="251"/>
      <c r="Q1089" s="251"/>
      <c r="R1089" s="251"/>
      <c r="S1089" s="251"/>
      <c r="T1089" s="252"/>
      <c r="AT1089" s="253" t="s">
        <v>199</v>
      </c>
      <c r="AU1089" s="253" t="s">
        <v>207</v>
      </c>
      <c r="AV1089" s="12" t="s">
        <v>83</v>
      </c>
      <c r="AW1089" s="12" t="s">
        <v>32</v>
      </c>
      <c r="AX1089" s="12" t="s">
        <v>76</v>
      </c>
      <c r="AY1089" s="253" t="s">
        <v>190</v>
      </c>
    </row>
    <row r="1090" spans="2:51" s="12" customFormat="1" ht="12">
      <c r="B1090" s="243"/>
      <c r="C1090" s="244"/>
      <c r="D1090" s="245" t="s">
        <v>199</v>
      </c>
      <c r="E1090" s="246" t="s">
        <v>1</v>
      </c>
      <c r="F1090" s="247" t="s">
        <v>1532</v>
      </c>
      <c r="G1090" s="244"/>
      <c r="H1090" s="246" t="s">
        <v>1</v>
      </c>
      <c r="I1090" s="248"/>
      <c r="J1090" s="244"/>
      <c r="K1090" s="244"/>
      <c r="L1090" s="249"/>
      <c r="M1090" s="250"/>
      <c r="N1090" s="251"/>
      <c r="O1090" s="251"/>
      <c r="P1090" s="251"/>
      <c r="Q1090" s="251"/>
      <c r="R1090" s="251"/>
      <c r="S1090" s="251"/>
      <c r="T1090" s="252"/>
      <c r="AT1090" s="253" t="s">
        <v>199</v>
      </c>
      <c r="AU1090" s="253" t="s">
        <v>207</v>
      </c>
      <c r="AV1090" s="12" t="s">
        <v>83</v>
      </c>
      <c r="AW1090" s="12" t="s">
        <v>32</v>
      </c>
      <c r="AX1090" s="12" t="s">
        <v>76</v>
      </c>
      <c r="AY1090" s="253" t="s">
        <v>190</v>
      </c>
    </row>
    <row r="1091" spans="2:51" s="13" customFormat="1" ht="12">
      <c r="B1091" s="254"/>
      <c r="C1091" s="255"/>
      <c r="D1091" s="245" t="s">
        <v>199</v>
      </c>
      <c r="E1091" s="256" t="s">
        <v>1</v>
      </c>
      <c r="F1091" s="257" t="s">
        <v>83</v>
      </c>
      <c r="G1091" s="255"/>
      <c r="H1091" s="258">
        <v>1</v>
      </c>
      <c r="I1091" s="259"/>
      <c r="J1091" s="255"/>
      <c r="K1091" s="255"/>
      <c r="L1091" s="260"/>
      <c r="M1091" s="261"/>
      <c r="N1091" s="262"/>
      <c r="O1091" s="262"/>
      <c r="P1091" s="262"/>
      <c r="Q1091" s="262"/>
      <c r="R1091" s="262"/>
      <c r="S1091" s="262"/>
      <c r="T1091" s="263"/>
      <c r="AT1091" s="264" t="s">
        <v>199</v>
      </c>
      <c r="AU1091" s="264" t="s">
        <v>207</v>
      </c>
      <c r="AV1091" s="13" t="s">
        <v>85</v>
      </c>
      <c r="AW1091" s="13" t="s">
        <v>32</v>
      </c>
      <c r="AX1091" s="13" t="s">
        <v>76</v>
      </c>
      <c r="AY1091" s="264" t="s">
        <v>190</v>
      </c>
    </row>
    <row r="1092" spans="2:65" s="1" customFormat="1" ht="24" customHeight="1">
      <c r="B1092" s="37"/>
      <c r="C1092" s="230" t="s">
        <v>1558</v>
      </c>
      <c r="D1092" s="230" t="s">
        <v>192</v>
      </c>
      <c r="E1092" s="231" t="s">
        <v>1559</v>
      </c>
      <c r="F1092" s="232" t="s">
        <v>1560</v>
      </c>
      <c r="G1092" s="233" t="s">
        <v>427</v>
      </c>
      <c r="H1092" s="234">
        <v>1</v>
      </c>
      <c r="I1092" s="235"/>
      <c r="J1092" s="236">
        <f>ROUND(I1092*H1092,2)</f>
        <v>0</v>
      </c>
      <c r="K1092" s="232" t="s">
        <v>445</v>
      </c>
      <c r="L1092" s="42"/>
      <c r="M1092" s="237" t="s">
        <v>1</v>
      </c>
      <c r="N1092" s="238" t="s">
        <v>41</v>
      </c>
      <c r="O1092" s="85"/>
      <c r="P1092" s="239">
        <f>O1092*H1092</f>
        <v>0</v>
      </c>
      <c r="Q1092" s="239">
        <v>0</v>
      </c>
      <c r="R1092" s="239">
        <f>Q1092*H1092</f>
        <v>0</v>
      </c>
      <c r="S1092" s="239">
        <v>0</v>
      </c>
      <c r="T1092" s="240">
        <f>S1092*H1092</f>
        <v>0</v>
      </c>
      <c r="AR1092" s="241" t="s">
        <v>197</v>
      </c>
      <c r="AT1092" s="241" t="s">
        <v>192</v>
      </c>
      <c r="AU1092" s="241" t="s">
        <v>207</v>
      </c>
      <c r="AY1092" s="16" t="s">
        <v>190</v>
      </c>
      <c r="BE1092" s="242">
        <f>IF(N1092="základní",J1092,0)</f>
        <v>0</v>
      </c>
      <c r="BF1092" s="242">
        <f>IF(N1092="snížená",J1092,0)</f>
        <v>0</v>
      </c>
      <c r="BG1092" s="242">
        <f>IF(N1092="zákl. přenesená",J1092,0)</f>
        <v>0</v>
      </c>
      <c r="BH1092" s="242">
        <f>IF(N1092="sníž. přenesená",J1092,0)</f>
        <v>0</v>
      </c>
      <c r="BI1092" s="242">
        <f>IF(N1092="nulová",J1092,0)</f>
        <v>0</v>
      </c>
      <c r="BJ1092" s="16" t="s">
        <v>83</v>
      </c>
      <c r="BK1092" s="242">
        <f>ROUND(I1092*H1092,2)</f>
        <v>0</v>
      </c>
      <c r="BL1092" s="16" t="s">
        <v>197</v>
      </c>
      <c r="BM1092" s="241" t="s">
        <v>1561</v>
      </c>
    </row>
    <row r="1093" spans="2:51" s="12" customFormat="1" ht="12">
      <c r="B1093" s="243"/>
      <c r="C1093" s="244"/>
      <c r="D1093" s="245" t="s">
        <v>199</v>
      </c>
      <c r="E1093" s="246" t="s">
        <v>1</v>
      </c>
      <c r="F1093" s="247" t="s">
        <v>1531</v>
      </c>
      <c r="G1093" s="244"/>
      <c r="H1093" s="246" t="s">
        <v>1</v>
      </c>
      <c r="I1093" s="248"/>
      <c r="J1093" s="244"/>
      <c r="K1093" s="244"/>
      <c r="L1093" s="249"/>
      <c r="M1093" s="250"/>
      <c r="N1093" s="251"/>
      <c r="O1093" s="251"/>
      <c r="P1093" s="251"/>
      <c r="Q1093" s="251"/>
      <c r="R1093" s="251"/>
      <c r="S1093" s="251"/>
      <c r="T1093" s="252"/>
      <c r="AT1093" s="253" t="s">
        <v>199</v>
      </c>
      <c r="AU1093" s="253" t="s">
        <v>207</v>
      </c>
      <c r="AV1093" s="12" t="s">
        <v>83</v>
      </c>
      <c r="AW1093" s="12" t="s">
        <v>32</v>
      </c>
      <c r="AX1093" s="12" t="s">
        <v>76</v>
      </c>
      <c r="AY1093" s="253" t="s">
        <v>190</v>
      </c>
    </row>
    <row r="1094" spans="2:51" s="12" customFormat="1" ht="12">
      <c r="B1094" s="243"/>
      <c r="C1094" s="244"/>
      <c r="D1094" s="245" t="s">
        <v>199</v>
      </c>
      <c r="E1094" s="246" t="s">
        <v>1</v>
      </c>
      <c r="F1094" s="247" t="s">
        <v>344</v>
      </c>
      <c r="G1094" s="244"/>
      <c r="H1094" s="246" t="s">
        <v>1</v>
      </c>
      <c r="I1094" s="248"/>
      <c r="J1094" s="244"/>
      <c r="K1094" s="244"/>
      <c r="L1094" s="249"/>
      <c r="M1094" s="250"/>
      <c r="N1094" s="251"/>
      <c r="O1094" s="251"/>
      <c r="P1094" s="251"/>
      <c r="Q1094" s="251"/>
      <c r="R1094" s="251"/>
      <c r="S1094" s="251"/>
      <c r="T1094" s="252"/>
      <c r="AT1094" s="253" t="s">
        <v>199</v>
      </c>
      <c r="AU1094" s="253" t="s">
        <v>207</v>
      </c>
      <c r="AV1094" s="12" t="s">
        <v>83</v>
      </c>
      <c r="AW1094" s="12" t="s">
        <v>32</v>
      </c>
      <c r="AX1094" s="12" t="s">
        <v>76</v>
      </c>
      <c r="AY1094" s="253" t="s">
        <v>190</v>
      </c>
    </row>
    <row r="1095" spans="2:51" s="12" customFormat="1" ht="12">
      <c r="B1095" s="243"/>
      <c r="C1095" s="244"/>
      <c r="D1095" s="245" t="s">
        <v>199</v>
      </c>
      <c r="E1095" s="246" t="s">
        <v>1</v>
      </c>
      <c r="F1095" s="247" t="s">
        <v>1532</v>
      </c>
      <c r="G1095" s="244"/>
      <c r="H1095" s="246" t="s">
        <v>1</v>
      </c>
      <c r="I1095" s="248"/>
      <c r="J1095" s="244"/>
      <c r="K1095" s="244"/>
      <c r="L1095" s="249"/>
      <c r="M1095" s="250"/>
      <c r="N1095" s="251"/>
      <c r="O1095" s="251"/>
      <c r="P1095" s="251"/>
      <c r="Q1095" s="251"/>
      <c r="R1095" s="251"/>
      <c r="S1095" s="251"/>
      <c r="T1095" s="252"/>
      <c r="AT1095" s="253" t="s">
        <v>199</v>
      </c>
      <c r="AU1095" s="253" t="s">
        <v>207</v>
      </c>
      <c r="AV1095" s="12" t="s">
        <v>83</v>
      </c>
      <c r="AW1095" s="12" t="s">
        <v>32</v>
      </c>
      <c r="AX1095" s="12" t="s">
        <v>76</v>
      </c>
      <c r="AY1095" s="253" t="s">
        <v>190</v>
      </c>
    </row>
    <row r="1096" spans="2:51" s="13" customFormat="1" ht="12">
      <c r="B1096" s="254"/>
      <c r="C1096" s="255"/>
      <c r="D1096" s="245" t="s">
        <v>199</v>
      </c>
      <c r="E1096" s="256" t="s">
        <v>1</v>
      </c>
      <c r="F1096" s="257" t="s">
        <v>1533</v>
      </c>
      <c r="G1096" s="255"/>
      <c r="H1096" s="258">
        <v>1</v>
      </c>
      <c r="I1096" s="259"/>
      <c r="J1096" s="255"/>
      <c r="K1096" s="255"/>
      <c r="L1096" s="260"/>
      <c r="M1096" s="261"/>
      <c r="N1096" s="262"/>
      <c r="O1096" s="262"/>
      <c r="P1096" s="262"/>
      <c r="Q1096" s="262"/>
      <c r="R1096" s="262"/>
      <c r="S1096" s="262"/>
      <c r="T1096" s="263"/>
      <c r="AT1096" s="264" t="s">
        <v>199</v>
      </c>
      <c r="AU1096" s="264" t="s">
        <v>207</v>
      </c>
      <c r="AV1096" s="13" t="s">
        <v>85</v>
      </c>
      <c r="AW1096" s="13" t="s">
        <v>32</v>
      </c>
      <c r="AX1096" s="13" t="s">
        <v>76</v>
      </c>
      <c r="AY1096" s="264" t="s">
        <v>190</v>
      </c>
    </row>
    <row r="1097" spans="2:63" s="11" customFormat="1" ht="20.85" customHeight="1">
      <c r="B1097" s="214"/>
      <c r="C1097" s="215"/>
      <c r="D1097" s="216" t="s">
        <v>75</v>
      </c>
      <c r="E1097" s="228" t="s">
        <v>1562</v>
      </c>
      <c r="F1097" s="228" t="s">
        <v>1563</v>
      </c>
      <c r="G1097" s="215"/>
      <c r="H1097" s="215"/>
      <c r="I1097" s="218"/>
      <c r="J1097" s="229">
        <f>BK1097</f>
        <v>0</v>
      </c>
      <c r="K1097" s="215"/>
      <c r="L1097" s="220"/>
      <c r="M1097" s="221"/>
      <c r="N1097" s="222"/>
      <c r="O1097" s="222"/>
      <c r="P1097" s="223">
        <f>SUM(P1098:P1122)</f>
        <v>0</v>
      </c>
      <c r="Q1097" s="222"/>
      <c r="R1097" s="223">
        <f>SUM(R1098:R1122)</f>
        <v>0</v>
      </c>
      <c r="S1097" s="222"/>
      <c r="T1097" s="224">
        <f>SUM(T1098:T1122)</f>
        <v>0</v>
      </c>
      <c r="AR1097" s="225" t="s">
        <v>83</v>
      </c>
      <c r="AT1097" s="226" t="s">
        <v>75</v>
      </c>
      <c r="AU1097" s="226" t="s">
        <v>85</v>
      </c>
      <c r="AY1097" s="225" t="s">
        <v>190</v>
      </c>
      <c r="BK1097" s="227">
        <f>SUM(BK1098:BK1122)</f>
        <v>0</v>
      </c>
    </row>
    <row r="1098" spans="2:65" s="1" customFormat="1" ht="36" customHeight="1">
      <c r="B1098" s="37"/>
      <c r="C1098" s="230" t="s">
        <v>1564</v>
      </c>
      <c r="D1098" s="230" t="s">
        <v>192</v>
      </c>
      <c r="E1098" s="231" t="s">
        <v>1565</v>
      </c>
      <c r="F1098" s="232" t="s">
        <v>1566</v>
      </c>
      <c r="G1098" s="233" t="s">
        <v>427</v>
      </c>
      <c r="H1098" s="234">
        <v>1</v>
      </c>
      <c r="I1098" s="235"/>
      <c r="J1098" s="236">
        <f>ROUND(I1098*H1098,2)</f>
        <v>0</v>
      </c>
      <c r="K1098" s="232" t="s">
        <v>445</v>
      </c>
      <c r="L1098" s="42"/>
      <c r="M1098" s="237" t="s">
        <v>1</v>
      </c>
      <c r="N1098" s="238" t="s">
        <v>41</v>
      </c>
      <c r="O1098" s="85"/>
      <c r="P1098" s="239">
        <f>O1098*H1098</f>
        <v>0</v>
      </c>
      <c r="Q1098" s="239">
        <v>0</v>
      </c>
      <c r="R1098" s="239">
        <f>Q1098*H1098</f>
        <v>0</v>
      </c>
      <c r="S1098" s="239">
        <v>0</v>
      </c>
      <c r="T1098" s="240">
        <f>S1098*H1098</f>
        <v>0</v>
      </c>
      <c r="AR1098" s="241" t="s">
        <v>197</v>
      </c>
      <c r="AT1098" s="241" t="s">
        <v>192</v>
      </c>
      <c r="AU1098" s="241" t="s">
        <v>207</v>
      </c>
      <c r="AY1098" s="16" t="s">
        <v>190</v>
      </c>
      <c r="BE1098" s="242">
        <f>IF(N1098="základní",J1098,0)</f>
        <v>0</v>
      </c>
      <c r="BF1098" s="242">
        <f>IF(N1098="snížená",J1098,0)</f>
        <v>0</v>
      </c>
      <c r="BG1098" s="242">
        <f>IF(N1098="zákl. přenesená",J1098,0)</f>
        <v>0</v>
      </c>
      <c r="BH1098" s="242">
        <f>IF(N1098="sníž. přenesená",J1098,0)</f>
        <v>0</v>
      </c>
      <c r="BI1098" s="242">
        <f>IF(N1098="nulová",J1098,0)</f>
        <v>0</v>
      </c>
      <c r="BJ1098" s="16" t="s">
        <v>83</v>
      </c>
      <c r="BK1098" s="242">
        <f>ROUND(I1098*H1098,2)</f>
        <v>0</v>
      </c>
      <c r="BL1098" s="16" t="s">
        <v>197</v>
      </c>
      <c r="BM1098" s="241" t="s">
        <v>1567</v>
      </c>
    </row>
    <row r="1099" spans="2:51" s="12" customFormat="1" ht="12">
      <c r="B1099" s="243"/>
      <c r="C1099" s="244"/>
      <c r="D1099" s="245" t="s">
        <v>199</v>
      </c>
      <c r="E1099" s="246" t="s">
        <v>1</v>
      </c>
      <c r="F1099" s="247" t="s">
        <v>1531</v>
      </c>
      <c r="G1099" s="244"/>
      <c r="H1099" s="246" t="s">
        <v>1</v>
      </c>
      <c r="I1099" s="248"/>
      <c r="J1099" s="244"/>
      <c r="K1099" s="244"/>
      <c r="L1099" s="249"/>
      <c r="M1099" s="250"/>
      <c r="N1099" s="251"/>
      <c r="O1099" s="251"/>
      <c r="P1099" s="251"/>
      <c r="Q1099" s="251"/>
      <c r="R1099" s="251"/>
      <c r="S1099" s="251"/>
      <c r="T1099" s="252"/>
      <c r="AT1099" s="253" t="s">
        <v>199</v>
      </c>
      <c r="AU1099" s="253" t="s">
        <v>207</v>
      </c>
      <c r="AV1099" s="12" t="s">
        <v>83</v>
      </c>
      <c r="AW1099" s="12" t="s">
        <v>32</v>
      </c>
      <c r="AX1099" s="12" t="s">
        <v>76</v>
      </c>
      <c r="AY1099" s="253" t="s">
        <v>190</v>
      </c>
    </row>
    <row r="1100" spans="2:51" s="12" customFormat="1" ht="12">
      <c r="B1100" s="243"/>
      <c r="C1100" s="244"/>
      <c r="D1100" s="245" t="s">
        <v>199</v>
      </c>
      <c r="E1100" s="246" t="s">
        <v>1</v>
      </c>
      <c r="F1100" s="247" t="s">
        <v>344</v>
      </c>
      <c r="G1100" s="244"/>
      <c r="H1100" s="246" t="s">
        <v>1</v>
      </c>
      <c r="I1100" s="248"/>
      <c r="J1100" s="244"/>
      <c r="K1100" s="244"/>
      <c r="L1100" s="249"/>
      <c r="M1100" s="250"/>
      <c r="N1100" s="251"/>
      <c r="O1100" s="251"/>
      <c r="P1100" s="251"/>
      <c r="Q1100" s="251"/>
      <c r="R1100" s="251"/>
      <c r="S1100" s="251"/>
      <c r="T1100" s="252"/>
      <c r="AT1100" s="253" t="s">
        <v>199</v>
      </c>
      <c r="AU1100" s="253" t="s">
        <v>207</v>
      </c>
      <c r="AV1100" s="12" t="s">
        <v>83</v>
      </c>
      <c r="AW1100" s="12" t="s">
        <v>32</v>
      </c>
      <c r="AX1100" s="12" t="s">
        <v>76</v>
      </c>
      <c r="AY1100" s="253" t="s">
        <v>190</v>
      </c>
    </row>
    <row r="1101" spans="2:51" s="12" customFormat="1" ht="12">
      <c r="B1101" s="243"/>
      <c r="C1101" s="244"/>
      <c r="D1101" s="245" t="s">
        <v>199</v>
      </c>
      <c r="E1101" s="246" t="s">
        <v>1</v>
      </c>
      <c r="F1101" s="247" t="s">
        <v>1532</v>
      </c>
      <c r="G1101" s="244"/>
      <c r="H1101" s="246" t="s">
        <v>1</v>
      </c>
      <c r="I1101" s="248"/>
      <c r="J1101" s="244"/>
      <c r="K1101" s="244"/>
      <c r="L1101" s="249"/>
      <c r="M1101" s="250"/>
      <c r="N1101" s="251"/>
      <c r="O1101" s="251"/>
      <c r="P1101" s="251"/>
      <c r="Q1101" s="251"/>
      <c r="R1101" s="251"/>
      <c r="S1101" s="251"/>
      <c r="T1101" s="252"/>
      <c r="AT1101" s="253" t="s">
        <v>199</v>
      </c>
      <c r="AU1101" s="253" t="s">
        <v>207</v>
      </c>
      <c r="AV1101" s="12" t="s">
        <v>83</v>
      </c>
      <c r="AW1101" s="12" t="s">
        <v>32</v>
      </c>
      <c r="AX1101" s="12" t="s">
        <v>76</v>
      </c>
      <c r="AY1101" s="253" t="s">
        <v>190</v>
      </c>
    </row>
    <row r="1102" spans="2:51" s="13" customFormat="1" ht="12">
      <c r="B1102" s="254"/>
      <c r="C1102" s="255"/>
      <c r="D1102" s="245" t="s">
        <v>199</v>
      </c>
      <c r="E1102" s="256" t="s">
        <v>1</v>
      </c>
      <c r="F1102" s="257" t="s">
        <v>1533</v>
      </c>
      <c r="G1102" s="255"/>
      <c r="H1102" s="258">
        <v>1</v>
      </c>
      <c r="I1102" s="259"/>
      <c r="J1102" s="255"/>
      <c r="K1102" s="255"/>
      <c r="L1102" s="260"/>
      <c r="M1102" s="261"/>
      <c r="N1102" s="262"/>
      <c r="O1102" s="262"/>
      <c r="P1102" s="262"/>
      <c r="Q1102" s="262"/>
      <c r="R1102" s="262"/>
      <c r="S1102" s="262"/>
      <c r="T1102" s="263"/>
      <c r="AT1102" s="264" t="s">
        <v>199</v>
      </c>
      <c r="AU1102" s="264" t="s">
        <v>207</v>
      </c>
      <c r="AV1102" s="13" t="s">
        <v>85</v>
      </c>
      <c r="AW1102" s="13" t="s">
        <v>32</v>
      </c>
      <c r="AX1102" s="13" t="s">
        <v>76</v>
      </c>
      <c r="AY1102" s="264" t="s">
        <v>190</v>
      </c>
    </row>
    <row r="1103" spans="2:65" s="1" customFormat="1" ht="36" customHeight="1">
      <c r="B1103" s="37"/>
      <c r="C1103" s="230" t="s">
        <v>1568</v>
      </c>
      <c r="D1103" s="230" t="s">
        <v>192</v>
      </c>
      <c r="E1103" s="231" t="s">
        <v>1569</v>
      </c>
      <c r="F1103" s="232" t="s">
        <v>1570</v>
      </c>
      <c r="G1103" s="233" t="s">
        <v>427</v>
      </c>
      <c r="H1103" s="234">
        <v>1</v>
      </c>
      <c r="I1103" s="235"/>
      <c r="J1103" s="236">
        <f>ROUND(I1103*H1103,2)</f>
        <v>0</v>
      </c>
      <c r="K1103" s="232" t="s">
        <v>445</v>
      </c>
      <c r="L1103" s="42"/>
      <c r="M1103" s="237" t="s">
        <v>1</v>
      </c>
      <c r="N1103" s="238" t="s">
        <v>41</v>
      </c>
      <c r="O1103" s="85"/>
      <c r="P1103" s="239">
        <f>O1103*H1103</f>
        <v>0</v>
      </c>
      <c r="Q1103" s="239">
        <v>0</v>
      </c>
      <c r="R1103" s="239">
        <f>Q1103*H1103</f>
        <v>0</v>
      </c>
      <c r="S1103" s="239">
        <v>0</v>
      </c>
      <c r="T1103" s="240">
        <f>S1103*H1103</f>
        <v>0</v>
      </c>
      <c r="AR1103" s="241" t="s">
        <v>197</v>
      </c>
      <c r="AT1103" s="241" t="s">
        <v>192</v>
      </c>
      <c r="AU1103" s="241" t="s">
        <v>207</v>
      </c>
      <c r="AY1103" s="16" t="s">
        <v>190</v>
      </c>
      <c r="BE1103" s="242">
        <f>IF(N1103="základní",J1103,0)</f>
        <v>0</v>
      </c>
      <c r="BF1103" s="242">
        <f>IF(N1103="snížená",J1103,0)</f>
        <v>0</v>
      </c>
      <c r="BG1103" s="242">
        <f>IF(N1103="zákl. přenesená",J1103,0)</f>
        <v>0</v>
      </c>
      <c r="BH1103" s="242">
        <f>IF(N1103="sníž. přenesená",J1103,0)</f>
        <v>0</v>
      </c>
      <c r="BI1103" s="242">
        <f>IF(N1103="nulová",J1103,0)</f>
        <v>0</v>
      </c>
      <c r="BJ1103" s="16" t="s">
        <v>83</v>
      </c>
      <c r="BK1103" s="242">
        <f>ROUND(I1103*H1103,2)</f>
        <v>0</v>
      </c>
      <c r="BL1103" s="16" t="s">
        <v>197</v>
      </c>
      <c r="BM1103" s="241" t="s">
        <v>1571</v>
      </c>
    </row>
    <row r="1104" spans="2:51" s="12" customFormat="1" ht="12">
      <c r="B1104" s="243"/>
      <c r="C1104" s="244"/>
      <c r="D1104" s="245" t="s">
        <v>199</v>
      </c>
      <c r="E1104" s="246" t="s">
        <v>1</v>
      </c>
      <c r="F1104" s="247" t="s">
        <v>1531</v>
      </c>
      <c r="G1104" s="244"/>
      <c r="H1104" s="246" t="s">
        <v>1</v>
      </c>
      <c r="I1104" s="248"/>
      <c r="J1104" s="244"/>
      <c r="K1104" s="244"/>
      <c r="L1104" s="249"/>
      <c r="M1104" s="250"/>
      <c r="N1104" s="251"/>
      <c r="O1104" s="251"/>
      <c r="P1104" s="251"/>
      <c r="Q1104" s="251"/>
      <c r="R1104" s="251"/>
      <c r="S1104" s="251"/>
      <c r="T1104" s="252"/>
      <c r="AT1104" s="253" t="s">
        <v>199</v>
      </c>
      <c r="AU1104" s="253" t="s">
        <v>207</v>
      </c>
      <c r="AV1104" s="12" t="s">
        <v>83</v>
      </c>
      <c r="AW1104" s="12" t="s">
        <v>32</v>
      </c>
      <c r="AX1104" s="12" t="s">
        <v>76</v>
      </c>
      <c r="AY1104" s="253" t="s">
        <v>190</v>
      </c>
    </row>
    <row r="1105" spans="2:51" s="12" customFormat="1" ht="12">
      <c r="B1105" s="243"/>
      <c r="C1105" s="244"/>
      <c r="D1105" s="245" t="s">
        <v>199</v>
      </c>
      <c r="E1105" s="246" t="s">
        <v>1</v>
      </c>
      <c r="F1105" s="247" t="s">
        <v>344</v>
      </c>
      <c r="G1105" s="244"/>
      <c r="H1105" s="246" t="s">
        <v>1</v>
      </c>
      <c r="I1105" s="248"/>
      <c r="J1105" s="244"/>
      <c r="K1105" s="244"/>
      <c r="L1105" s="249"/>
      <c r="M1105" s="250"/>
      <c r="N1105" s="251"/>
      <c r="O1105" s="251"/>
      <c r="P1105" s="251"/>
      <c r="Q1105" s="251"/>
      <c r="R1105" s="251"/>
      <c r="S1105" s="251"/>
      <c r="T1105" s="252"/>
      <c r="AT1105" s="253" t="s">
        <v>199</v>
      </c>
      <c r="AU1105" s="253" t="s">
        <v>207</v>
      </c>
      <c r="AV1105" s="12" t="s">
        <v>83</v>
      </c>
      <c r="AW1105" s="12" t="s">
        <v>32</v>
      </c>
      <c r="AX1105" s="12" t="s">
        <v>76</v>
      </c>
      <c r="AY1105" s="253" t="s">
        <v>190</v>
      </c>
    </row>
    <row r="1106" spans="2:51" s="12" customFormat="1" ht="12">
      <c r="B1106" s="243"/>
      <c r="C1106" s="244"/>
      <c r="D1106" s="245" t="s">
        <v>199</v>
      </c>
      <c r="E1106" s="246" t="s">
        <v>1</v>
      </c>
      <c r="F1106" s="247" t="s">
        <v>1532</v>
      </c>
      <c r="G1106" s="244"/>
      <c r="H1106" s="246" t="s">
        <v>1</v>
      </c>
      <c r="I1106" s="248"/>
      <c r="J1106" s="244"/>
      <c r="K1106" s="244"/>
      <c r="L1106" s="249"/>
      <c r="M1106" s="250"/>
      <c r="N1106" s="251"/>
      <c r="O1106" s="251"/>
      <c r="P1106" s="251"/>
      <c r="Q1106" s="251"/>
      <c r="R1106" s="251"/>
      <c r="S1106" s="251"/>
      <c r="T1106" s="252"/>
      <c r="AT1106" s="253" t="s">
        <v>199</v>
      </c>
      <c r="AU1106" s="253" t="s">
        <v>207</v>
      </c>
      <c r="AV1106" s="12" t="s">
        <v>83</v>
      </c>
      <c r="AW1106" s="12" t="s">
        <v>32</v>
      </c>
      <c r="AX1106" s="12" t="s">
        <v>76</v>
      </c>
      <c r="AY1106" s="253" t="s">
        <v>190</v>
      </c>
    </row>
    <row r="1107" spans="2:51" s="13" customFormat="1" ht="12">
      <c r="B1107" s="254"/>
      <c r="C1107" s="255"/>
      <c r="D1107" s="245" t="s">
        <v>199</v>
      </c>
      <c r="E1107" s="256" t="s">
        <v>1</v>
      </c>
      <c r="F1107" s="257" t="s">
        <v>83</v>
      </c>
      <c r="G1107" s="255"/>
      <c r="H1107" s="258">
        <v>1</v>
      </c>
      <c r="I1107" s="259"/>
      <c r="J1107" s="255"/>
      <c r="K1107" s="255"/>
      <c r="L1107" s="260"/>
      <c r="M1107" s="261"/>
      <c r="N1107" s="262"/>
      <c r="O1107" s="262"/>
      <c r="P1107" s="262"/>
      <c r="Q1107" s="262"/>
      <c r="R1107" s="262"/>
      <c r="S1107" s="262"/>
      <c r="T1107" s="263"/>
      <c r="AT1107" s="264" t="s">
        <v>199</v>
      </c>
      <c r="AU1107" s="264" t="s">
        <v>207</v>
      </c>
      <c r="AV1107" s="13" t="s">
        <v>85</v>
      </c>
      <c r="AW1107" s="13" t="s">
        <v>32</v>
      </c>
      <c r="AX1107" s="13" t="s">
        <v>76</v>
      </c>
      <c r="AY1107" s="264" t="s">
        <v>190</v>
      </c>
    </row>
    <row r="1108" spans="2:65" s="1" customFormat="1" ht="36" customHeight="1">
      <c r="B1108" s="37"/>
      <c r="C1108" s="230" t="s">
        <v>1572</v>
      </c>
      <c r="D1108" s="230" t="s">
        <v>192</v>
      </c>
      <c r="E1108" s="231" t="s">
        <v>1573</v>
      </c>
      <c r="F1108" s="232" t="s">
        <v>1574</v>
      </c>
      <c r="G1108" s="233" t="s">
        <v>427</v>
      </c>
      <c r="H1108" s="234">
        <v>1</v>
      </c>
      <c r="I1108" s="235"/>
      <c r="J1108" s="236">
        <f>ROUND(I1108*H1108,2)</f>
        <v>0</v>
      </c>
      <c r="K1108" s="232" t="s">
        <v>445</v>
      </c>
      <c r="L1108" s="42"/>
      <c r="M1108" s="237" t="s">
        <v>1</v>
      </c>
      <c r="N1108" s="238" t="s">
        <v>41</v>
      </c>
      <c r="O1108" s="85"/>
      <c r="P1108" s="239">
        <f>O1108*H1108</f>
        <v>0</v>
      </c>
      <c r="Q1108" s="239">
        <v>0</v>
      </c>
      <c r="R1108" s="239">
        <f>Q1108*H1108</f>
        <v>0</v>
      </c>
      <c r="S1108" s="239">
        <v>0</v>
      </c>
      <c r="T1108" s="240">
        <f>S1108*H1108</f>
        <v>0</v>
      </c>
      <c r="AR1108" s="241" t="s">
        <v>197</v>
      </c>
      <c r="AT1108" s="241" t="s">
        <v>192</v>
      </c>
      <c r="AU1108" s="241" t="s">
        <v>207</v>
      </c>
      <c r="AY1108" s="16" t="s">
        <v>190</v>
      </c>
      <c r="BE1108" s="242">
        <f>IF(N1108="základní",J1108,0)</f>
        <v>0</v>
      </c>
      <c r="BF1108" s="242">
        <f>IF(N1108="snížená",J1108,0)</f>
        <v>0</v>
      </c>
      <c r="BG1108" s="242">
        <f>IF(N1108="zákl. přenesená",J1108,0)</f>
        <v>0</v>
      </c>
      <c r="BH1108" s="242">
        <f>IF(N1108="sníž. přenesená",J1108,0)</f>
        <v>0</v>
      </c>
      <c r="BI1108" s="242">
        <f>IF(N1108="nulová",J1108,0)</f>
        <v>0</v>
      </c>
      <c r="BJ1108" s="16" t="s">
        <v>83</v>
      </c>
      <c r="BK1108" s="242">
        <f>ROUND(I1108*H1108,2)</f>
        <v>0</v>
      </c>
      <c r="BL1108" s="16" t="s">
        <v>197</v>
      </c>
      <c r="BM1108" s="241" t="s">
        <v>1575</v>
      </c>
    </row>
    <row r="1109" spans="2:51" s="12" customFormat="1" ht="12">
      <c r="B1109" s="243"/>
      <c r="C1109" s="244"/>
      <c r="D1109" s="245" t="s">
        <v>199</v>
      </c>
      <c r="E1109" s="246" t="s">
        <v>1</v>
      </c>
      <c r="F1109" s="247" t="s">
        <v>1531</v>
      </c>
      <c r="G1109" s="244"/>
      <c r="H1109" s="246" t="s">
        <v>1</v>
      </c>
      <c r="I1109" s="248"/>
      <c r="J1109" s="244"/>
      <c r="K1109" s="244"/>
      <c r="L1109" s="249"/>
      <c r="M1109" s="250"/>
      <c r="N1109" s="251"/>
      <c r="O1109" s="251"/>
      <c r="P1109" s="251"/>
      <c r="Q1109" s="251"/>
      <c r="R1109" s="251"/>
      <c r="S1109" s="251"/>
      <c r="T1109" s="252"/>
      <c r="AT1109" s="253" t="s">
        <v>199</v>
      </c>
      <c r="AU1109" s="253" t="s">
        <v>207</v>
      </c>
      <c r="AV1109" s="12" t="s">
        <v>83</v>
      </c>
      <c r="AW1109" s="12" t="s">
        <v>32</v>
      </c>
      <c r="AX1109" s="12" t="s">
        <v>76</v>
      </c>
      <c r="AY1109" s="253" t="s">
        <v>190</v>
      </c>
    </row>
    <row r="1110" spans="2:51" s="12" customFormat="1" ht="12">
      <c r="B1110" s="243"/>
      <c r="C1110" s="244"/>
      <c r="D1110" s="245" t="s">
        <v>199</v>
      </c>
      <c r="E1110" s="246" t="s">
        <v>1</v>
      </c>
      <c r="F1110" s="247" t="s">
        <v>344</v>
      </c>
      <c r="G1110" s="244"/>
      <c r="H1110" s="246" t="s">
        <v>1</v>
      </c>
      <c r="I1110" s="248"/>
      <c r="J1110" s="244"/>
      <c r="K1110" s="244"/>
      <c r="L1110" s="249"/>
      <c r="M1110" s="250"/>
      <c r="N1110" s="251"/>
      <c r="O1110" s="251"/>
      <c r="P1110" s="251"/>
      <c r="Q1110" s="251"/>
      <c r="R1110" s="251"/>
      <c r="S1110" s="251"/>
      <c r="T1110" s="252"/>
      <c r="AT1110" s="253" t="s">
        <v>199</v>
      </c>
      <c r="AU1110" s="253" t="s">
        <v>207</v>
      </c>
      <c r="AV1110" s="12" t="s">
        <v>83</v>
      </c>
      <c r="AW1110" s="12" t="s">
        <v>32</v>
      </c>
      <c r="AX1110" s="12" t="s">
        <v>76</v>
      </c>
      <c r="AY1110" s="253" t="s">
        <v>190</v>
      </c>
    </row>
    <row r="1111" spans="2:51" s="12" customFormat="1" ht="12">
      <c r="B1111" s="243"/>
      <c r="C1111" s="244"/>
      <c r="D1111" s="245" t="s">
        <v>199</v>
      </c>
      <c r="E1111" s="246" t="s">
        <v>1</v>
      </c>
      <c r="F1111" s="247" t="s">
        <v>1532</v>
      </c>
      <c r="G1111" s="244"/>
      <c r="H1111" s="246" t="s">
        <v>1</v>
      </c>
      <c r="I1111" s="248"/>
      <c r="J1111" s="244"/>
      <c r="K1111" s="244"/>
      <c r="L1111" s="249"/>
      <c r="M1111" s="250"/>
      <c r="N1111" s="251"/>
      <c r="O1111" s="251"/>
      <c r="P1111" s="251"/>
      <c r="Q1111" s="251"/>
      <c r="R1111" s="251"/>
      <c r="S1111" s="251"/>
      <c r="T1111" s="252"/>
      <c r="AT1111" s="253" t="s">
        <v>199</v>
      </c>
      <c r="AU1111" s="253" t="s">
        <v>207</v>
      </c>
      <c r="AV1111" s="12" t="s">
        <v>83</v>
      </c>
      <c r="AW1111" s="12" t="s">
        <v>32</v>
      </c>
      <c r="AX1111" s="12" t="s">
        <v>76</v>
      </c>
      <c r="AY1111" s="253" t="s">
        <v>190</v>
      </c>
    </row>
    <row r="1112" spans="2:51" s="13" customFormat="1" ht="12">
      <c r="B1112" s="254"/>
      <c r="C1112" s="255"/>
      <c r="D1112" s="245" t="s">
        <v>199</v>
      </c>
      <c r="E1112" s="256" t="s">
        <v>1</v>
      </c>
      <c r="F1112" s="257" t="s">
        <v>83</v>
      </c>
      <c r="G1112" s="255"/>
      <c r="H1112" s="258">
        <v>1</v>
      </c>
      <c r="I1112" s="259"/>
      <c r="J1112" s="255"/>
      <c r="K1112" s="255"/>
      <c r="L1112" s="260"/>
      <c r="M1112" s="261"/>
      <c r="N1112" s="262"/>
      <c r="O1112" s="262"/>
      <c r="P1112" s="262"/>
      <c r="Q1112" s="262"/>
      <c r="R1112" s="262"/>
      <c r="S1112" s="262"/>
      <c r="T1112" s="263"/>
      <c r="AT1112" s="264" t="s">
        <v>199</v>
      </c>
      <c r="AU1112" s="264" t="s">
        <v>207</v>
      </c>
      <c r="AV1112" s="13" t="s">
        <v>85</v>
      </c>
      <c r="AW1112" s="13" t="s">
        <v>32</v>
      </c>
      <c r="AX1112" s="13" t="s">
        <v>76</v>
      </c>
      <c r="AY1112" s="264" t="s">
        <v>190</v>
      </c>
    </row>
    <row r="1113" spans="2:65" s="1" customFormat="1" ht="36" customHeight="1">
      <c r="B1113" s="37"/>
      <c r="C1113" s="230" t="s">
        <v>1576</v>
      </c>
      <c r="D1113" s="230" t="s">
        <v>192</v>
      </c>
      <c r="E1113" s="231" t="s">
        <v>1577</v>
      </c>
      <c r="F1113" s="232" t="s">
        <v>1578</v>
      </c>
      <c r="G1113" s="233" t="s">
        <v>427</v>
      </c>
      <c r="H1113" s="234">
        <v>1</v>
      </c>
      <c r="I1113" s="235"/>
      <c r="J1113" s="236">
        <f>ROUND(I1113*H1113,2)</f>
        <v>0</v>
      </c>
      <c r="K1113" s="232" t="s">
        <v>445</v>
      </c>
      <c r="L1113" s="42"/>
      <c r="M1113" s="237" t="s">
        <v>1</v>
      </c>
      <c r="N1113" s="238" t="s">
        <v>41</v>
      </c>
      <c r="O1113" s="85"/>
      <c r="P1113" s="239">
        <f>O1113*H1113</f>
        <v>0</v>
      </c>
      <c r="Q1113" s="239">
        <v>0</v>
      </c>
      <c r="R1113" s="239">
        <f>Q1113*H1113</f>
        <v>0</v>
      </c>
      <c r="S1113" s="239">
        <v>0</v>
      </c>
      <c r="T1113" s="240">
        <f>S1113*H1113</f>
        <v>0</v>
      </c>
      <c r="AR1113" s="241" t="s">
        <v>197</v>
      </c>
      <c r="AT1113" s="241" t="s">
        <v>192</v>
      </c>
      <c r="AU1113" s="241" t="s">
        <v>207</v>
      </c>
      <c r="AY1113" s="16" t="s">
        <v>190</v>
      </c>
      <c r="BE1113" s="242">
        <f>IF(N1113="základní",J1113,0)</f>
        <v>0</v>
      </c>
      <c r="BF1113" s="242">
        <f>IF(N1113="snížená",J1113,0)</f>
        <v>0</v>
      </c>
      <c r="BG1113" s="242">
        <f>IF(N1113="zákl. přenesená",J1113,0)</f>
        <v>0</v>
      </c>
      <c r="BH1113" s="242">
        <f>IF(N1113="sníž. přenesená",J1113,0)</f>
        <v>0</v>
      </c>
      <c r="BI1113" s="242">
        <f>IF(N1113="nulová",J1113,0)</f>
        <v>0</v>
      </c>
      <c r="BJ1113" s="16" t="s">
        <v>83</v>
      </c>
      <c r="BK1113" s="242">
        <f>ROUND(I1113*H1113,2)</f>
        <v>0</v>
      </c>
      <c r="BL1113" s="16" t="s">
        <v>197</v>
      </c>
      <c r="BM1113" s="241" t="s">
        <v>1579</v>
      </c>
    </row>
    <row r="1114" spans="2:51" s="12" customFormat="1" ht="12">
      <c r="B1114" s="243"/>
      <c r="C1114" s="244"/>
      <c r="D1114" s="245" t="s">
        <v>199</v>
      </c>
      <c r="E1114" s="246" t="s">
        <v>1</v>
      </c>
      <c r="F1114" s="247" t="s">
        <v>1531</v>
      </c>
      <c r="G1114" s="244"/>
      <c r="H1114" s="246" t="s">
        <v>1</v>
      </c>
      <c r="I1114" s="248"/>
      <c r="J1114" s="244"/>
      <c r="K1114" s="244"/>
      <c r="L1114" s="249"/>
      <c r="M1114" s="250"/>
      <c r="N1114" s="251"/>
      <c r="O1114" s="251"/>
      <c r="P1114" s="251"/>
      <c r="Q1114" s="251"/>
      <c r="R1114" s="251"/>
      <c r="S1114" s="251"/>
      <c r="T1114" s="252"/>
      <c r="AT1114" s="253" t="s">
        <v>199</v>
      </c>
      <c r="AU1114" s="253" t="s">
        <v>207</v>
      </c>
      <c r="AV1114" s="12" t="s">
        <v>83</v>
      </c>
      <c r="AW1114" s="12" t="s">
        <v>32</v>
      </c>
      <c r="AX1114" s="12" t="s">
        <v>76</v>
      </c>
      <c r="AY1114" s="253" t="s">
        <v>190</v>
      </c>
    </row>
    <row r="1115" spans="2:51" s="12" customFormat="1" ht="12">
      <c r="B1115" s="243"/>
      <c r="C1115" s="244"/>
      <c r="D1115" s="245" t="s">
        <v>199</v>
      </c>
      <c r="E1115" s="246" t="s">
        <v>1</v>
      </c>
      <c r="F1115" s="247" t="s">
        <v>344</v>
      </c>
      <c r="G1115" s="244"/>
      <c r="H1115" s="246" t="s">
        <v>1</v>
      </c>
      <c r="I1115" s="248"/>
      <c r="J1115" s="244"/>
      <c r="K1115" s="244"/>
      <c r="L1115" s="249"/>
      <c r="M1115" s="250"/>
      <c r="N1115" s="251"/>
      <c r="O1115" s="251"/>
      <c r="P1115" s="251"/>
      <c r="Q1115" s="251"/>
      <c r="R1115" s="251"/>
      <c r="S1115" s="251"/>
      <c r="T1115" s="252"/>
      <c r="AT1115" s="253" t="s">
        <v>199</v>
      </c>
      <c r="AU1115" s="253" t="s">
        <v>207</v>
      </c>
      <c r="AV1115" s="12" t="s">
        <v>83</v>
      </c>
      <c r="AW1115" s="12" t="s">
        <v>32</v>
      </c>
      <c r="AX1115" s="12" t="s">
        <v>76</v>
      </c>
      <c r="AY1115" s="253" t="s">
        <v>190</v>
      </c>
    </row>
    <row r="1116" spans="2:51" s="12" customFormat="1" ht="12">
      <c r="B1116" s="243"/>
      <c r="C1116" s="244"/>
      <c r="D1116" s="245" t="s">
        <v>199</v>
      </c>
      <c r="E1116" s="246" t="s">
        <v>1</v>
      </c>
      <c r="F1116" s="247" t="s">
        <v>1532</v>
      </c>
      <c r="G1116" s="244"/>
      <c r="H1116" s="246" t="s">
        <v>1</v>
      </c>
      <c r="I1116" s="248"/>
      <c r="J1116" s="244"/>
      <c r="K1116" s="244"/>
      <c r="L1116" s="249"/>
      <c r="M1116" s="250"/>
      <c r="N1116" s="251"/>
      <c r="O1116" s="251"/>
      <c r="P1116" s="251"/>
      <c r="Q1116" s="251"/>
      <c r="R1116" s="251"/>
      <c r="S1116" s="251"/>
      <c r="T1116" s="252"/>
      <c r="AT1116" s="253" t="s">
        <v>199</v>
      </c>
      <c r="AU1116" s="253" t="s">
        <v>207</v>
      </c>
      <c r="AV1116" s="12" t="s">
        <v>83</v>
      </c>
      <c r="AW1116" s="12" t="s">
        <v>32</v>
      </c>
      <c r="AX1116" s="12" t="s">
        <v>76</v>
      </c>
      <c r="AY1116" s="253" t="s">
        <v>190</v>
      </c>
    </row>
    <row r="1117" spans="2:51" s="13" customFormat="1" ht="12">
      <c r="B1117" s="254"/>
      <c r="C1117" s="255"/>
      <c r="D1117" s="245" t="s">
        <v>199</v>
      </c>
      <c r="E1117" s="256" t="s">
        <v>1</v>
      </c>
      <c r="F1117" s="257" t="s">
        <v>1580</v>
      </c>
      <c r="G1117" s="255"/>
      <c r="H1117" s="258">
        <v>1</v>
      </c>
      <c r="I1117" s="259"/>
      <c r="J1117" s="255"/>
      <c r="K1117" s="255"/>
      <c r="L1117" s="260"/>
      <c r="M1117" s="261"/>
      <c r="N1117" s="262"/>
      <c r="O1117" s="262"/>
      <c r="P1117" s="262"/>
      <c r="Q1117" s="262"/>
      <c r="R1117" s="262"/>
      <c r="S1117" s="262"/>
      <c r="T1117" s="263"/>
      <c r="AT1117" s="264" t="s">
        <v>199</v>
      </c>
      <c r="AU1117" s="264" t="s">
        <v>207</v>
      </c>
      <c r="AV1117" s="13" t="s">
        <v>85</v>
      </c>
      <c r="AW1117" s="13" t="s">
        <v>32</v>
      </c>
      <c r="AX1117" s="13" t="s">
        <v>76</v>
      </c>
      <c r="AY1117" s="264" t="s">
        <v>190</v>
      </c>
    </row>
    <row r="1118" spans="2:65" s="1" customFormat="1" ht="36" customHeight="1">
      <c r="B1118" s="37"/>
      <c r="C1118" s="230" t="s">
        <v>1581</v>
      </c>
      <c r="D1118" s="230" t="s">
        <v>192</v>
      </c>
      <c r="E1118" s="231" t="s">
        <v>1582</v>
      </c>
      <c r="F1118" s="232" t="s">
        <v>1583</v>
      </c>
      <c r="G1118" s="233" t="s">
        <v>427</v>
      </c>
      <c r="H1118" s="234">
        <v>2</v>
      </c>
      <c r="I1118" s="235"/>
      <c r="J1118" s="236">
        <f>ROUND(I1118*H1118,2)</f>
        <v>0</v>
      </c>
      <c r="K1118" s="232" t="s">
        <v>445</v>
      </c>
      <c r="L1118" s="42"/>
      <c r="M1118" s="237" t="s">
        <v>1</v>
      </c>
      <c r="N1118" s="238" t="s">
        <v>41</v>
      </c>
      <c r="O1118" s="85"/>
      <c r="P1118" s="239">
        <f>O1118*H1118</f>
        <v>0</v>
      </c>
      <c r="Q1118" s="239">
        <v>0</v>
      </c>
      <c r="R1118" s="239">
        <f>Q1118*H1118</f>
        <v>0</v>
      </c>
      <c r="S1118" s="239">
        <v>0</v>
      </c>
      <c r="T1118" s="240">
        <f>S1118*H1118</f>
        <v>0</v>
      </c>
      <c r="AR1118" s="241" t="s">
        <v>197</v>
      </c>
      <c r="AT1118" s="241" t="s">
        <v>192</v>
      </c>
      <c r="AU1118" s="241" t="s">
        <v>207</v>
      </c>
      <c r="AY1118" s="16" t="s">
        <v>190</v>
      </c>
      <c r="BE1118" s="242">
        <f>IF(N1118="základní",J1118,0)</f>
        <v>0</v>
      </c>
      <c r="BF1118" s="242">
        <f>IF(N1118="snížená",J1118,0)</f>
        <v>0</v>
      </c>
      <c r="BG1118" s="242">
        <f>IF(N1118="zákl. přenesená",J1118,0)</f>
        <v>0</v>
      </c>
      <c r="BH1118" s="242">
        <f>IF(N1118="sníž. přenesená",J1118,0)</f>
        <v>0</v>
      </c>
      <c r="BI1118" s="242">
        <f>IF(N1118="nulová",J1118,0)</f>
        <v>0</v>
      </c>
      <c r="BJ1118" s="16" t="s">
        <v>83</v>
      </c>
      <c r="BK1118" s="242">
        <f>ROUND(I1118*H1118,2)</f>
        <v>0</v>
      </c>
      <c r="BL1118" s="16" t="s">
        <v>197</v>
      </c>
      <c r="BM1118" s="241" t="s">
        <v>1584</v>
      </c>
    </row>
    <row r="1119" spans="2:51" s="12" customFormat="1" ht="12">
      <c r="B1119" s="243"/>
      <c r="C1119" s="244"/>
      <c r="D1119" s="245" t="s">
        <v>199</v>
      </c>
      <c r="E1119" s="246" t="s">
        <v>1</v>
      </c>
      <c r="F1119" s="247" t="s">
        <v>1531</v>
      </c>
      <c r="G1119" s="244"/>
      <c r="H1119" s="246" t="s">
        <v>1</v>
      </c>
      <c r="I1119" s="248"/>
      <c r="J1119" s="244"/>
      <c r="K1119" s="244"/>
      <c r="L1119" s="249"/>
      <c r="M1119" s="250"/>
      <c r="N1119" s="251"/>
      <c r="O1119" s="251"/>
      <c r="P1119" s="251"/>
      <c r="Q1119" s="251"/>
      <c r="R1119" s="251"/>
      <c r="S1119" s="251"/>
      <c r="T1119" s="252"/>
      <c r="AT1119" s="253" t="s">
        <v>199</v>
      </c>
      <c r="AU1119" s="253" t="s">
        <v>207</v>
      </c>
      <c r="AV1119" s="12" t="s">
        <v>83</v>
      </c>
      <c r="AW1119" s="12" t="s">
        <v>32</v>
      </c>
      <c r="AX1119" s="12" t="s">
        <v>76</v>
      </c>
      <c r="AY1119" s="253" t="s">
        <v>190</v>
      </c>
    </row>
    <row r="1120" spans="2:51" s="12" customFormat="1" ht="12">
      <c r="B1120" s="243"/>
      <c r="C1120" s="244"/>
      <c r="D1120" s="245" t="s">
        <v>199</v>
      </c>
      <c r="E1120" s="246" t="s">
        <v>1</v>
      </c>
      <c r="F1120" s="247" t="s">
        <v>344</v>
      </c>
      <c r="G1120" s="244"/>
      <c r="H1120" s="246" t="s">
        <v>1</v>
      </c>
      <c r="I1120" s="248"/>
      <c r="J1120" s="244"/>
      <c r="K1120" s="244"/>
      <c r="L1120" s="249"/>
      <c r="M1120" s="250"/>
      <c r="N1120" s="251"/>
      <c r="O1120" s="251"/>
      <c r="P1120" s="251"/>
      <c r="Q1120" s="251"/>
      <c r="R1120" s="251"/>
      <c r="S1120" s="251"/>
      <c r="T1120" s="252"/>
      <c r="AT1120" s="253" t="s">
        <v>199</v>
      </c>
      <c r="AU1120" s="253" t="s">
        <v>207</v>
      </c>
      <c r="AV1120" s="12" t="s">
        <v>83</v>
      </c>
      <c r="AW1120" s="12" t="s">
        <v>32</v>
      </c>
      <c r="AX1120" s="12" t="s">
        <v>76</v>
      </c>
      <c r="AY1120" s="253" t="s">
        <v>190</v>
      </c>
    </row>
    <row r="1121" spans="2:51" s="12" customFormat="1" ht="12">
      <c r="B1121" s="243"/>
      <c r="C1121" s="244"/>
      <c r="D1121" s="245" t="s">
        <v>199</v>
      </c>
      <c r="E1121" s="246" t="s">
        <v>1</v>
      </c>
      <c r="F1121" s="247" t="s">
        <v>1532</v>
      </c>
      <c r="G1121" s="244"/>
      <c r="H1121" s="246" t="s">
        <v>1</v>
      </c>
      <c r="I1121" s="248"/>
      <c r="J1121" s="244"/>
      <c r="K1121" s="244"/>
      <c r="L1121" s="249"/>
      <c r="M1121" s="250"/>
      <c r="N1121" s="251"/>
      <c r="O1121" s="251"/>
      <c r="P1121" s="251"/>
      <c r="Q1121" s="251"/>
      <c r="R1121" s="251"/>
      <c r="S1121" s="251"/>
      <c r="T1121" s="252"/>
      <c r="AT1121" s="253" t="s">
        <v>199</v>
      </c>
      <c r="AU1121" s="253" t="s">
        <v>207</v>
      </c>
      <c r="AV1121" s="12" t="s">
        <v>83</v>
      </c>
      <c r="AW1121" s="12" t="s">
        <v>32</v>
      </c>
      <c r="AX1121" s="12" t="s">
        <v>76</v>
      </c>
      <c r="AY1121" s="253" t="s">
        <v>190</v>
      </c>
    </row>
    <row r="1122" spans="2:51" s="13" customFormat="1" ht="12">
      <c r="B1122" s="254"/>
      <c r="C1122" s="255"/>
      <c r="D1122" s="245" t="s">
        <v>199</v>
      </c>
      <c r="E1122" s="256" t="s">
        <v>1</v>
      </c>
      <c r="F1122" s="257" t="s">
        <v>1585</v>
      </c>
      <c r="G1122" s="255"/>
      <c r="H1122" s="258">
        <v>2</v>
      </c>
      <c r="I1122" s="259"/>
      <c r="J1122" s="255"/>
      <c r="K1122" s="255"/>
      <c r="L1122" s="260"/>
      <c r="M1122" s="261"/>
      <c r="N1122" s="262"/>
      <c r="O1122" s="262"/>
      <c r="P1122" s="262"/>
      <c r="Q1122" s="262"/>
      <c r="R1122" s="262"/>
      <c r="S1122" s="262"/>
      <c r="T1122" s="263"/>
      <c r="AT1122" s="264" t="s">
        <v>199</v>
      </c>
      <c r="AU1122" s="264" t="s">
        <v>207</v>
      </c>
      <c r="AV1122" s="13" t="s">
        <v>85</v>
      </c>
      <c r="AW1122" s="13" t="s">
        <v>32</v>
      </c>
      <c r="AX1122" s="13" t="s">
        <v>76</v>
      </c>
      <c r="AY1122" s="264" t="s">
        <v>190</v>
      </c>
    </row>
    <row r="1123" spans="2:63" s="11" customFormat="1" ht="20.85" customHeight="1">
      <c r="B1123" s="214"/>
      <c r="C1123" s="215"/>
      <c r="D1123" s="216" t="s">
        <v>75</v>
      </c>
      <c r="E1123" s="228" t="s">
        <v>1586</v>
      </c>
      <c r="F1123" s="228" t="s">
        <v>1587</v>
      </c>
      <c r="G1123" s="215"/>
      <c r="H1123" s="215"/>
      <c r="I1123" s="218"/>
      <c r="J1123" s="229">
        <f>BK1123</f>
        <v>0</v>
      </c>
      <c r="K1123" s="215"/>
      <c r="L1123" s="220"/>
      <c r="M1123" s="221"/>
      <c r="N1123" s="222"/>
      <c r="O1123" s="222"/>
      <c r="P1123" s="223">
        <f>SUM(P1124:P1150)</f>
        <v>0</v>
      </c>
      <c r="Q1123" s="222"/>
      <c r="R1123" s="223">
        <f>SUM(R1124:R1150)</f>
        <v>0</v>
      </c>
      <c r="S1123" s="222"/>
      <c r="T1123" s="224">
        <f>SUM(T1124:T1150)</f>
        <v>0</v>
      </c>
      <c r="AR1123" s="225" t="s">
        <v>85</v>
      </c>
      <c r="AT1123" s="226" t="s">
        <v>75</v>
      </c>
      <c r="AU1123" s="226" t="s">
        <v>85</v>
      </c>
      <c r="AY1123" s="225" t="s">
        <v>190</v>
      </c>
      <c r="BK1123" s="227">
        <f>SUM(BK1124:BK1150)</f>
        <v>0</v>
      </c>
    </row>
    <row r="1124" spans="2:65" s="1" customFormat="1" ht="24" customHeight="1">
      <c r="B1124" s="37"/>
      <c r="C1124" s="230" t="s">
        <v>1588</v>
      </c>
      <c r="D1124" s="230" t="s">
        <v>192</v>
      </c>
      <c r="E1124" s="231" t="s">
        <v>1589</v>
      </c>
      <c r="F1124" s="232" t="s">
        <v>1590</v>
      </c>
      <c r="G1124" s="233" t="s">
        <v>427</v>
      </c>
      <c r="H1124" s="234">
        <v>1</v>
      </c>
      <c r="I1124" s="235"/>
      <c r="J1124" s="236">
        <f>ROUND(I1124*H1124,2)</f>
        <v>0</v>
      </c>
      <c r="K1124" s="232" t="s">
        <v>445</v>
      </c>
      <c r="L1124" s="42"/>
      <c r="M1124" s="237" t="s">
        <v>1</v>
      </c>
      <c r="N1124" s="238" t="s">
        <v>41</v>
      </c>
      <c r="O1124" s="85"/>
      <c r="P1124" s="239">
        <f>O1124*H1124</f>
        <v>0</v>
      </c>
      <c r="Q1124" s="239">
        <v>0</v>
      </c>
      <c r="R1124" s="239">
        <f>Q1124*H1124</f>
        <v>0</v>
      </c>
      <c r="S1124" s="239">
        <v>0</v>
      </c>
      <c r="T1124" s="240">
        <f>S1124*H1124</f>
        <v>0</v>
      </c>
      <c r="AR1124" s="241" t="s">
        <v>272</v>
      </c>
      <c r="AT1124" s="241" t="s">
        <v>192</v>
      </c>
      <c r="AU1124" s="241" t="s">
        <v>207</v>
      </c>
      <c r="AY1124" s="16" t="s">
        <v>190</v>
      </c>
      <c r="BE1124" s="242">
        <f>IF(N1124="základní",J1124,0)</f>
        <v>0</v>
      </c>
      <c r="BF1124" s="242">
        <f>IF(N1124="snížená",J1124,0)</f>
        <v>0</v>
      </c>
      <c r="BG1124" s="242">
        <f>IF(N1124="zákl. přenesená",J1124,0)</f>
        <v>0</v>
      </c>
      <c r="BH1124" s="242">
        <f>IF(N1124="sníž. přenesená",J1124,0)</f>
        <v>0</v>
      </c>
      <c r="BI1124" s="242">
        <f>IF(N1124="nulová",J1124,0)</f>
        <v>0</v>
      </c>
      <c r="BJ1124" s="16" t="s">
        <v>83</v>
      </c>
      <c r="BK1124" s="242">
        <f>ROUND(I1124*H1124,2)</f>
        <v>0</v>
      </c>
      <c r="BL1124" s="16" t="s">
        <v>272</v>
      </c>
      <c r="BM1124" s="241" t="s">
        <v>1591</v>
      </c>
    </row>
    <row r="1125" spans="2:51" s="12" customFormat="1" ht="12">
      <c r="B1125" s="243"/>
      <c r="C1125" s="244"/>
      <c r="D1125" s="245" t="s">
        <v>199</v>
      </c>
      <c r="E1125" s="246" t="s">
        <v>1</v>
      </c>
      <c r="F1125" s="247" t="s">
        <v>1531</v>
      </c>
      <c r="G1125" s="244"/>
      <c r="H1125" s="246" t="s">
        <v>1</v>
      </c>
      <c r="I1125" s="248"/>
      <c r="J1125" s="244"/>
      <c r="K1125" s="244"/>
      <c r="L1125" s="249"/>
      <c r="M1125" s="250"/>
      <c r="N1125" s="251"/>
      <c r="O1125" s="251"/>
      <c r="P1125" s="251"/>
      <c r="Q1125" s="251"/>
      <c r="R1125" s="251"/>
      <c r="S1125" s="251"/>
      <c r="T1125" s="252"/>
      <c r="AT1125" s="253" t="s">
        <v>199</v>
      </c>
      <c r="AU1125" s="253" t="s">
        <v>207</v>
      </c>
      <c r="AV1125" s="12" t="s">
        <v>83</v>
      </c>
      <c r="AW1125" s="12" t="s">
        <v>32</v>
      </c>
      <c r="AX1125" s="12" t="s">
        <v>76</v>
      </c>
      <c r="AY1125" s="253" t="s">
        <v>190</v>
      </c>
    </row>
    <row r="1126" spans="2:51" s="12" customFormat="1" ht="12">
      <c r="B1126" s="243"/>
      <c r="C1126" s="244"/>
      <c r="D1126" s="245" t="s">
        <v>199</v>
      </c>
      <c r="E1126" s="246" t="s">
        <v>1</v>
      </c>
      <c r="F1126" s="247" t="s">
        <v>344</v>
      </c>
      <c r="G1126" s="244"/>
      <c r="H1126" s="246" t="s">
        <v>1</v>
      </c>
      <c r="I1126" s="248"/>
      <c r="J1126" s="244"/>
      <c r="K1126" s="244"/>
      <c r="L1126" s="249"/>
      <c r="M1126" s="250"/>
      <c r="N1126" s="251"/>
      <c r="O1126" s="251"/>
      <c r="P1126" s="251"/>
      <c r="Q1126" s="251"/>
      <c r="R1126" s="251"/>
      <c r="S1126" s="251"/>
      <c r="T1126" s="252"/>
      <c r="AT1126" s="253" t="s">
        <v>199</v>
      </c>
      <c r="AU1126" s="253" t="s">
        <v>207</v>
      </c>
      <c r="AV1126" s="12" t="s">
        <v>83</v>
      </c>
      <c r="AW1126" s="12" t="s">
        <v>32</v>
      </c>
      <c r="AX1126" s="12" t="s">
        <v>76</v>
      </c>
      <c r="AY1126" s="253" t="s">
        <v>190</v>
      </c>
    </row>
    <row r="1127" spans="2:51" s="12" customFormat="1" ht="12">
      <c r="B1127" s="243"/>
      <c r="C1127" s="244"/>
      <c r="D1127" s="245" t="s">
        <v>199</v>
      </c>
      <c r="E1127" s="246" t="s">
        <v>1</v>
      </c>
      <c r="F1127" s="247" t="s">
        <v>1592</v>
      </c>
      <c r="G1127" s="244"/>
      <c r="H1127" s="246" t="s">
        <v>1</v>
      </c>
      <c r="I1127" s="248"/>
      <c r="J1127" s="244"/>
      <c r="K1127" s="244"/>
      <c r="L1127" s="249"/>
      <c r="M1127" s="250"/>
      <c r="N1127" s="251"/>
      <c r="O1127" s="251"/>
      <c r="P1127" s="251"/>
      <c r="Q1127" s="251"/>
      <c r="R1127" s="251"/>
      <c r="S1127" s="251"/>
      <c r="T1127" s="252"/>
      <c r="AT1127" s="253" t="s">
        <v>199</v>
      </c>
      <c r="AU1127" s="253" t="s">
        <v>207</v>
      </c>
      <c r="AV1127" s="12" t="s">
        <v>83</v>
      </c>
      <c r="AW1127" s="12" t="s">
        <v>32</v>
      </c>
      <c r="AX1127" s="12" t="s">
        <v>76</v>
      </c>
      <c r="AY1127" s="253" t="s">
        <v>190</v>
      </c>
    </row>
    <row r="1128" spans="2:51" s="13" customFormat="1" ht="12">
      <c r="B1128" s="254"/>
      <c r="C1128" s="255"/>
      <c r="D1128" s="245" t="s">
        <v>199</v>
      </c>
      <c r="E1128" s="256" t="s">
        <v>1</v>
      </c>
      <c r="F1128" s="257" t="s">
        <v>83</v>
      </c>
      <c r="G1128" s="255"/>
      <c r="H1128" s="258">
        <v>1</v>
      </c>
      <c r="I1128" s="259"/>
      <c r="J1128" s="255"/>
      <c r="K1128" s="255"/>
      <c r="L1128" s="260"/>
      <c r="M1128" s="261"/>
      <c r="N1128" s="262"/>
      <c r="O1128" s="262"/>
      <c r="P1128" s="262"/>
      <c r="Q1128" s="262"/>
      <c r="R1128" s="262"/>
      <c r="S1128" s="262"/>
      <c r="T1128" s="263"/>
      <c r="AT1128" s="264" t="s">
        <v>199</v>
      </c>
      <c r="AU1128" s="264" t="s">
        <v>207</v>
      </c>
      <c r="AV1128" s="13" t="s">
        <v>85</v>
      </c>
      <c r="AW1128" s="13" t="s">
        <v>32</v>
      </c>
      <c r="AX1128" s="13" t="s">
        <v>76</v>
      </c>
      <c r="AY1128" s="264" t="s">
        <v>190</v>
      </c>
    </row>
    <row r="1129" spans="2:65" s="1" customFormat="1" ht="24" customHeight="1">
      <c r="B1129" s="37"/>
      <c r="C1129" s="230" t="s">
        <v>1593</v>
      </c>
      <c r="D1129" s="230" t="s">
        <v>192</v>
      </c>
      <c r="E1129" s="231" t="s">
        <v>1594</v>
      </c>
      <c r="F1129" s="232" t="s">
        <v>1595</v>
      </c>
      <c r="G1129" s="233" t="s">
        <v>427</v>
      </c>
      <c r="H1129" s="234">
        <v>2</v>
      </c>
      <c r="I1129" s="235"/>
      <c r="J1129" s="236">
        <f>ROUND(I1129*H1129,2)</f>
        <v>0</v>
      </c>
      <c r="K1129" s="232" t="s">
        <v>445</v>
      </c>
      <c r="L1129" s="42"/>
      <c r="M1129" s="237" t="s">
        <v>1</v>
      </c>
      <c r="N1129" s="238" t="s">
        <v>41</v>
      </c>
      <c r="O1129" s="85"/>
      <c r="P1129" s="239">
        <f>O1129*H1129</f>
        <v>0</v>
      </c>
      <c r="Q1129" s="239">
        <v>0</v>
      </c>
      <c r="R1129" s="239">
        <f>Q1129*H1129</f>
        <v>0</v>
      </c>
      <c r="S1129" s="239">
        <v>0</v>
      </c>
      <c r="T1129" s="240">
        <f>S1129*H1129</f>
        <v>0</v>
      </c>
      <c r="AR1129" s="241" t="s">
        <v>272</v>
      </c>
      <c r="AT1129" s="241" t="s">
        <v>192</v>
      </c>
      <c r="AU1129" s="241" t="s">
        <v>207</v>
      </c>
      <c r="AY1129" s="16" t="s">
        <v>190</v>
      </c>
      <c r="BE1129" s="242">
        <f>IF(N1129="základní",J1129,0)</f>
        <v>0</v>
      </c>
      <c r="BF1129" s="242">
        <f>IF(N1129="snížená",J1129,0)</f>
        <v>0</v>
      </c>
      <c r="BG1129" s="242">
        <f>IF(N1129="zákl. přenesená",J1129,0)</f>
        <v>0</v>
      </c>
      <c r="BH1129" s="242">
        <f>IF(N1129="sníž. přenesená",J1129,0)</f>
        <v>0</v>
      </c>
      <c r="BI1129" s="242">
        <f>IF(N1129="nulová",J1129,0)</f>
        <v>0</v>
      </c>
      <c r="BJ1129" s="16" t="s">
        <v>83</v>
      </c>
      <c r="BK1129" s="242">
        <f>ROUND(I1129*H1129,2)</f>
        <v>0</v>
      </c>
      <c r="BL1129" s="16" t="s">
        <v>272</v>
      </c>
      <c r="BM1129" s="241" t="s">
        <v>1596</v>
      </c>
    </row>
    <row r="1130" spans="2:51" s="12" customFormat="1" ht="12">
      <c r="B1130" s="243"/>
      <c r="C1130" s="244"/>
      <c r="D1130" s="245" t="s">
        <v>199</v>
      </c>
      <c r="E1130" s="246" t="s">
        <v>1</v>
      </c>
      <c r="F1130" s="247" t="s">
        <v>1531</v>
      </c>
      <c r="G1130" s="244"/>
      <c r="H1130" s="246" t="s">
        <v>1</v>
      </c>
      <c r="I1130" s="248"/>
      <c r="J1130" s="244"/>
      <c r="K1130" s="244"/>
      <c r="L1130" s="249"/>
      <c r="M1130" s="250"/>
      <c r="N1130" s="251"/>
      <c r="O1130" s="251"/>
      <c r="P1130" s="251"/>
      <c r="Q1130" s="251"/>
      <c r="R1130" s="251"/>
      <c r="S1130" s="251"/>
      <c r="T1130" s="252"/>
      <c r="AT1130" s="253" t="s">
        <v>199</v>
      </c>
      <c r="AU1130" s="253" t="s">
        <v>207</v>
      </c>
      <c r="AV1130" s="12" t="s">
        <v>83</v>
      </c>
      <c r="AW1130" s="12" t="s">
        <v>32</v>
      </c>
      <c r="AX1130" s="12" t="s">
        <v>76</v>
      </c>
      <c r="AY1130" s="253" t="s">
        <v>190</v>
      </c>
    </row>
    <row r="1131" spans="2:51" s="12" customFormat="1" ht="12">
      <c r="B1131" s="243"/>
      <c r="C1131" s="244"/>
      <c r="D1131" s="245" t="s">
        <v>199</v>
      </c>
      <c r="E1131" s="246" t="s">
        <v>1</v>
      </c>
      <c r="F1131" s="247" t="s">
        <v>344</v>
      </c>
      <c r="G1131" s="244"/>
      <c r="H1131" s="246" t="s">
        <v>1</v>
      </c>
      <c r="I1131" s="248"/>
      <c r="J1131" s="244"/>
      <c r="K1131" s="244"/>
      <c r="L1131" s="249"/>
      <c r="M1131" s="250"/>
      <c r="N1131" s="251"/>
      <c r="O1131" s="251"/>
      <c r="P1131" s="251"/>
      <c r="Q1131" s="251"/>
      <c r="R1131" s="251"/>
      <c r="S1131" s="251"/>
      <c r="T1131" s="252"/>
      <c r="AT1131" s="253" t="s">
        <v>199</v>
      </c>
      <c r="AU1131" s="253" t="s">
        <v>207</v>
      </c>
      <c r="AV1131" s="12" t="s">
        <v>83</v>
      </c>
      <c r="AW1131" s="12" t="s">
        <v>32</v>
      </c>
      <c r="AX1131" s="12" t="s">
        <v>76</v>
      </c>
      <c r="AY1131" s="253" t="s">
        <v>190</v>
      </c>
    </row>
    <row r="1132" spans="2:51" s="12" customFormat="1" ht="12">
      <c r="B1132" s="243"/>
      <c r="C1132" s="244"/>
      <c r="D1132" s="245" t="s">
        <v>199</v>
      </c>
      <c r="E1132" s="246" t="s">
        <v>1</v>
      </c>
      <c r="F1132" s="247" t="s">
        <v>1592</v>
      </c>
      <c r="G1132" s="244"/>
      <c r="H1132" s="246" t="s">
        <v>1</v>
      </c>
      <c r="I1132" s="248"/>
      <c r="J1132" s="244"/>
      <c r="K1132" s="244"/>
      <c r="L1132" s="249"/>
      <c r="M1132" s="250"/>
      <c r="N1132" s="251"/>
      <c r="O1132" s="251"/>
      <c r="P1132" s="251"/>
      <c r="Q1132" s="251"/>
      <c r="R1132" s="251"/>
      <c r="S1132" s="251"/>
      <c r="T1132" s="252"/>
      <c r="AT1132" s="253" t="s">
        <v>199</v>
      </c>
      <c r="AU1132" s="253" t="s">
        <v>207</v>
      </c>
      <c r="AV1132" s="12" t="s">
        <v>83</v>
      </c>
      <c r="AW1132" s="12" t="s">
        <v>32</v>
      </c>
      <c r="AX1132" s="12" t="s">
        <v>76</v>
      </c>
      <c r="AY1132" s="253" t="s">
        <v>190</v>
      </c>
    </row>
    <row r="1133" spans="2:51" s="12" customFormat="1" ht="12">
      <c r="B1133" s="243"/>
      <c r="C1133" s="244"/>
      <c r="D1133" s="245" t="s">
        <v>199</v>
      </c>
      <c r="E1133" s="246" t="s">
        <v>1</v>
      </c>
      <c r="F1133" s="247" t="s">
        <v>1597</v>
      </c>
      <c r="G1133" s="244"/>
      <c r="H1133" s="246" t="s">
        <v>1</v>
      </c>
      <c r="I1133" s="248"/>
      <c r="J1133" s="244"/>
      <c r="K1133" s="244"/>
      <c r="L1133" s="249"/>
      <c r="M1133" s="250"/>
      <c r="N1133" s="251"/>
      <c r="O1133" s="251"/>
      <c r="P1133" s="251"/>
      <c r="Q1133" s="251"/>
      <c r="R1133" s="251"/>
      <c r="S1133" s="251"/>
      <c r="T1133" s="252"/>
      <c r="AT1133" s="253" t="s">
        <v>199</v>
      </c>
      <c r="AU1133" s="253" t="s">
        <v>207</v>
      </c>
      <c r="AV1133" s="12" t="s">
        <v>83</v>
      </c>
      <c r="AW1133" s="12" t="s">
        <v>32</v>
      </c>
      <c r="AX1133" s="12" t="s">
        <v>76</v>
      </c>
      <c r="AY1133" s="253" t="s">
        <v>190</v>
      </c>
    </row>
    <row r="1134" spans="2:51" s="13" customFormat="1" ht="12">
      <c r="B1134" s="254"/>
      <c r="C1134" s="255"/>
      <c r="D1134" s="245" t="s">
        <v>199</v>
      </c>
      <c r="E1134" s="256" t="s">
        <v>1</v>
      </c>
      <c r="F1134" s="257" t="s">
        <v>85</v>
      </c>
      <c r="G1134" s="255"/>
      <c r="H1134" s="258">
        <v>2</v>
      </c>
      <c r="I1134" s="259"/>
      <c r="J1134" s="255"/>
      <c r="K1134" s="255"/>
      <c r="L1134" s="260"/>
      <c r="M1134" s="261"/>
      <c r="N1134" s="262"/>
      <c r="O1134" s="262"/>
      <c r="P1134" s="262"/>
      <c r="Q1134" s="262"/>
      <c r="R1134" s="262"/>
      <c r="S1134" s="262"/>
      <c r="T1134" s="263"/>
      <c r="AT1134" s="264" t="s">
        <v>199</v>
      </c>
      <c r="AU1134" s="264" t="s">
        <v>207</v>
      </c>
      <c r="AV1134" s="13" t="s">
        <v>85</v>
      </c>
      <c r="AW1134" s="13" t="s">
        <v>32</v>
      </c>
      <c r="AX1134" s="13" t="s">
        <v>76</v>
      </c>
      <c r="AY1134" s="264" t="s">
        <v>190</v>
      </c>
    </row>
    <row r="1135" spans="2:65" s="1" customFormat="1" ht="16.5" customHeight="1">
      <c r="B1135" s="37"/>
      <c r="C1135" s="230" t="s">
        <v>1598</v>
      </c>
      <c r="D1135" s="230" t="s">
        <v>192</v>
      </c>
      <c r="E1135" s="231" t="s">
        <v>1599</v>
      </c>
      <c r="F1135" s="232" t="s">
        <v>1600</v>
      </c>
      <c r="G1135" s="233" t="s">
        <v>255</v>
      </c>
      <c r="H1135" s="234">
        <v>33.9</v>
      </c>
      <c r="I1135" s="235"/>
      <c r="J1135" s="236">
        <f>ROUND(I1135*H1135,2)</f>
        <v>0</v>
      </c>
      <c r="K1135" s="232" t="s">
        <v>445</v>
      </c>
      <c r="L1135" s="42"/>
      <c r="M1135" s="237" t="s">
        <v>1</v>
      </c>
      <c r="N1135" s="238" t="s">
        <v>41</v>
      </c>
      <c r="O1135" s="85"/>
      <c r="P1135" s="239">
        <f>O1135*H1135</f>
        <v>0</v>
      </c>
      <c r="Q1135" s="239">
        <v>0</v>
      </c>
      <c r="R1135" s="239">
        <f>Q1135*H1135</f>
        <v>0</v>
      </c>
      <c r="S1135" s="239">
        <v>0</v>
      </c>
      <c r="T1135" s="240">
        <f>S1135*H1135</f>
        <v>0</v>
      </c>
      <c r="AR1135" s="241" t="s">
        <v>272</v>
      </c>
      <c r="AT1135" s="241" t="s">
        <v>192</v>
      </c>
      <c r="AU1135" s="241" t="s">
        <v>207</v>
      </c>
      <c r="AY1135" s="16" t="s">
        <v>190</v>
      </c>
      <c r="BE1135" s="242">
        <f>IF(N1135="základní",J1135,0)</f>
        <v>0</v>
      </c>
      <c r="BF1135" s="242">
        <f>IF(N1135="snížená",J1135,0)</f>
        <v>0</v>
      </c>
      <c r="BG1135" s="242">
        <f>IF(N1135="zákl. přenesená",J1135,0)</f>
        <v>0</v>
      </c>
      <c r="BH1135" s="242">
        <f>IF(N1135="sníž. přenesená",J1135,0)</f>
        <v>0</v>
      </c>
      <c r="BI1135" s="242">
        <f>IF(N1135="nulová",J1135,0)</f>
        <v>0</v>
      </c>
      <c r="BJ1135" s="16" t="s">
        <v>83</v>
      </c>
      <c r="BK1135" s="242">
        <f>ROUND(I1135*H1135,2)</f>
        <v>0</v>
      </c>
      <c r="BL1135" s="16" t="s">
        <v>272</v>
      </c>
      <c r="BM1135" s="241" t="s">
        <v>1601</v>
      </c>
    </row>
    <row r="1136" spans="2:51" s="12" customFormat="1" ht="12">
      <c r="B1136" s="243"/>
      <c r="C1136" s="244"/>
      <c r="D1136" s="245" t="s">
        <v>199</v>
      </c>
      <c r="E1136" s="246" t="s">
        <v>1</v>
      </c>
      <c r="F1136" s="247" t="s">
        <v>1531</v>
      </c>
      <c r="G1136" s="244"/>
      <c r="H1136" s="246" t="s">
        <v>1</v>
      </c>
      <c r="I1136" s="248"/>
      <c r="J1136" s="244"/>
      <c r="K1136" s="244"/>
      <c r="L1136" s="249"/>
      <c r="M1136" s="250"/>
      <c r="N1136" s="251"/>
      <c r="O1136" s="251"/>
      <c r="P1136" s="251"/>
      <c r="Q1136" s="251"/>
      <c r="R1136" s="251"/>
      <c r="S1136" s="251"/>
      <c r="T1136" s="252"/>
      <c r="AT1136" s="253" t="s">
        <v>199</v>
      </c>
      <c r="AU1136" s="253" t="s">
        <v>207</v>
      </c>
      <c r="AV1136" s="12" t="s">
        <v>83</v>
      </c>
      <c r="AW1136" s="12" t="s">
        <v>32</v>
      </c>
      <c r="AX1136" s="12" t="s">
        <v>76</v>
      </c>
      <c r="AY1136" s="253" t="s">
        <v>190</v>
      </c>
    </row>
    <row r="1137" spans="2:51" s="12" customFormat="1" ht="12">
      <c r="B1137" s="243"/>
      <c r="C1137" s="244"/>
      <c r="D1137" s="245" t="s">
        <v>199</v>
      </c>
      <c r="E1137" s="246" t="s">
        <v>1</v>
      </c>
      <c r="F1137" s="247" t="s">
        <v>344</v>
      </c>
      <c r="G1137" s="244"/>
      <c r="H1137" s="246" t="s">
        <v>1</v>
      </c>
      <c r="I1137" s="248"/>
      <c r="J1137" s="244"/>
      <c r="K1137" s="244"/>
      <c r="L1137" s="249"/>
      <c r="M1137" s="250"/>
      <c r="N1137" s="251"/>
      <c r="O1137" s="251"/>
      <c r="P1137" s="251"/>
      <c r="Q1137" s="251"/>
      <c r="R1137" s="251"/>
      <c r="S1137" s="251"/>
      <c r="T1137" s="252"/>
      <c r="AT1137" s="253" t="s">
        <v>199</v>
      </c>
      <c r="AU1137" s="253" t="s">
        <v>207</v>
      </c>
      <c r="AV1137" s="12" t="s">
        <v>83</v>
      </c>
      <c r="AW1137" s="12" t="s">
        <v>32</v>
      </c>
      <c r="AX1137" s="12" t="s">
        <v>76</v>
      </c>
      <c r="AY1137" s="253" t="s">
        <v>190</v>
      </c>
    </row>
    <row r="1138" spans="2:51" s="12" customFormat="1" ht="12">
      <c r="B1138" s="243"/>
      <c r="C1138" s="244"/>
      <c r="D1138" s="245" t="s">
        <v>199</v>
      </c>
      <c r="E1138" s="246" t="s">
        <v>1</v>
      </c>
      <c r="F1138" s="247" t="s">
        <v>1592</v>
      </c>
      <c r="G1138" s="244"/>
      <c r="H1138" s="246" t="s">
        <v>1</v>
      </c>
      <c r="I1138" s="248"/>
      <c r="J1138" s="244"/>
      <c r="K1138" s="244"/>
      <c r="L1138" s="249"/>
      <c r="M1138" s="250"/>
      <c r="N1138" s="251"/>
      <c r="O1138" s="251"/>
      <c r="P1138" s="251"/>
      <c r="Q1138" s="251"/>
      <c r="R1138" s="251"/>
      <c r="S1138" s="251"/>
      <c r="T1138" s="252"/>
      <c r="AT1138" s="253" t="s">
        <v>199</v>
      </c>
      <c r="AU1138" s="253" t="s">
        <v>207</v>
      </c>
      <c r="AV1138" s="12" t="s">
        <v>83</v>
      </c>
      <c r="AW1138" s="12" t="s">
        <v>32</v>
      </c>
      <c r="AX1138" s="12" t="s">
        <v>76</v>
      </c>
      <c r="AY1138" s="253" t="s">
        <v>190</v>
      </c>
    </row>
    <row r="1139" spans="2:51" s="12" customFormat="1" ht="12">
      <c r="B1139" s="243"/>
      <c r="C1139" s="244"/>
      <c r="D1139" s="245" t="s">
        <v>199</v>
      </c>
      <c r="E1139" s="246" t="s">
        <v>1</v>
      </c>
      <c r="F1139" s="247" t="s">
        <v>1597</v>
      </c>
      <c r="G1139" s="244"/>
      <c r="H1139" s="246" t="s">
        <v>1</v>
      </c>
      <c r="I1139" s="248"/>
      <c r="J1139" s="244"/>
      <c r="K1139" s="244"/>
      <c r="L1139" s="249"/>
      <c r="M1139" s="250"/>
      <c r="N1139" s="251"/>
      <c r="O1139" s="251"/>
      <c r="P1139" s="251"/>
      <c r="Q1139" s="251"/>
      <c r="R1139" s="251"/>
      <c r="S1139" s="251"/>
      <c r="T1139" s="252"/>
      <c r="AT1139" s="253" t="s">
        <v>199</v>
      </c>
      <c r="AU1139" s="253" t="s">
        <v>207</v>
      </c>
      <c r="AV1139" s="12" t="s">
        <v>83</v>
      </c>
      <c r="AW1139" s="12" t="s">
        <v>32</v>
      </c>
      <c r="AX1139" s="12" t="s">
        <v>76</v>
      </c>
      <c r="AY1139" s="253" t="s">
        <v>190</v>
      </c>
    </row>
    <row r="1140" spans="2:51" s="13" customFormat="1" ht="12">
      <c r="B1140" s="254"/>
      <c r="C1140" s="255"/>
      <c r="D1140" s="245" t="s">
        <v>199</v>
      </c>
      <c r="E1140" s="256" t="s">
        <v>1</v>
      </c>
      <c r="F1140" s="257" t="s">
        <v>1602</v>
      </c>
      <c r="G1140" s="255"/>
      <c r="H1140" s="258">
        <v>33.9</v>
      </c>
      <c r="I1140" s="259"/>
      <c r="J1140" s="255"/>
      <c r="K1140" s="255"/>
      <c r="L1140" s="260"/>
      <c r="M1140" s="261"/>
      <c r="N1140" s="262"/>
      <c r="O1140" s="262"/>
      <c r="P1140" s="262"/>
      <c r="Q1140" s="262"/>
      <c r="R1140" s="262"/>
      <c r="S1140" s="262"/>
      <c r="T1140" s="263"/>
      <c r="AT1140" s="264" t="s">
        <v>199</v>
      </c>
      <c r="AU1140" s="264" t="s">
        <v>207</v>
      </c>
      <c r="AV1140" s="13" t="s">
        <v>85</v>
      </c>
      <c r="AW1140" s="13" t="s">
        <v>32</v>
      </c>
      <c r="AX1140" s="13" t="s">
        <v>76</v>
      </c>
      <c r="AY1140" s="264" t="s">
        <v>190</v>
      </c>
    </row>
    <row r="1141" spans="2:65" s="1" customFormat="1" ht="16.5" customHeight="1">
      <c r="B1141" s="37"/>
      <c r="C1141" s="230" t="s">
        <v>1603</v>
      </c>
      <c r="D1141" s="230" t="s">
        <v>192</v>
      </c>
      <c r="E1141" s="231" t="s">
        <v>1604</v>
      </c>
      <c r="F1141" s="232" t="s">
        <v>1605</v>
      </c>
      <c r="G1141" s="233" t="s">
        <v>881</v>
      </c>
      <c r="H1141" s="234">
        <v>182</v>
      </c>
      <c r="I1141" s="235"/>
      <c r="J1141" s="236">
        <f>ROUND(I1141*H1141,2)</f>
        <v>0</v>
      </c>
      <c r="K1141" s="232" t="s">
        <v>445</v>
      </c>
      <c r="L1141" s="42"/>
      <c r="M1141" s="237" t="s">
        <v>1</v>
      </c>
      <c r="N1141" s="238" t="s">
        <v>41</v>
      </c>
      <c r="O1141" s="85"/>
      <c r="P1141" s="239">
        <f>O1141*H1141</f>
        <v>0</v>
      </c>
      <c r="Q1141" s="239">
        <v>0</v>
      </c>
      <c r="R1141" s="239">
        <f>Q1141*H1141</f>
        <v>0</v>
      </c>
      <c r="S1141" s="239">
        <v>0</v>
      </c>
      <c r="T1141" s="240">
        <f>S1141*H1141</f>
        <v>0</v>
      </c>
      <c r="AR1141" s="241" t="s">
        <v>272</v>
      </c>
      <c r="AT1141" s="241" t="s">
        <v>192</v>
      </c>
      <c r="AU1141" s="241" t="s">
        <v>207</v>
      </c>
      <c r="AY1141" s="16" t="s">
        <v>190</v>
      </c>
      <c r="BE1141" s="242">
        <f>IF(N1141="základní",J1141,0)</f>
        <v>0</v>
      </c>
      <c r="BF1141" s="242">
        <f>IF(N1141="snížená",J1141,0)</f>
        <v>0</v>
      </c>
      <c r="BG1141" s="242">
        <f>IF(N1141="zákl. přenesená",J1141,0)</f>
        <v>0</v>
      </c>
      <c r="BH1141" s="242">
        <f>IF(N1141="sníž. přenesená",J1141,0)</f>
        <v>0</v>
      </c>
      <c r="BI1141" s="242">
        <f>IF(N1141="nulová",J1141,0)</f>
        <v>0</v>
      </c>
      <c r="BJ1141" s="16" t="s">
        <v>83</v>
      </c>
      <c r="BK1141" s="242">
        <f>ROUND(I1141*H1141,2)</f>
        <v>0</v>
      </c>
      <c r="BL1141" s="16" t="s">
        <v>272</v>
      </c>
      <c r="BM1141" s="241" t="s">
        <v>1606</v>
      </c>
    </row>
    <row r="1142" spans="2:51" s="12" customFormat="1" ht="12">
      <c r="B1142" s="243"/>
      <c r="C1142" s="244"/>
      <c r="D1142" s="245" t="s">
        <v>199</v>
      </c>
      <c r="E1142" s="246" t="s">
        <v>1</v>
      </c>
      <c r="F1142" s="247" t="s">
        <v>1531</v>
      </c>
      <c r="G1142" s="244"/>
      <c r="H1142" s="246" t="s">
        <v>1</v>
      </c>
      <c r="I1142" s="248"/>
      <c r="J1142" s="244"/>
      <c r="K1142" s="244"/>
      <c r="L1142" s="249"/>
      <c r="M1142" s="250"/>
      <c r="N1142" s="251"/>
      <c r="O1142" s="251"/>
      <c r="P1142" s="251"/>
      <c r="Q1142" s="251"/>
      <c r="R1142" s="251"/>
      <c r="S1142" s="251"/>
      <c r="T1142" s="252"/>
      <c r="AT1142" s="253" t="s">
        <v>199</v>
      </c>
      <c r="AU1142" s="253" t="s">
        <v>207</v>
      </c>
      <c r="AV1142" s="12" t="s">
        <v>83</v>
      </c>
      <c r="AW1142" s="12" t="s">
        <v>32</v>
      </c>
      <c r="AX1142" s="12" t="s">
        <v>76</v>
      </c>
      <c r="AY1142" s="253" t="s">
        <v>190</v>
      </c>
    </row>
    <row r="1143" spans="2:51" s="12" customFormat="1" ht="12">
      <c r="B1143" s="243"/>
      <c r="C1143" s="244"/>
      <c r="D1143" s="245" t="s">
        <v>199</v>
      </c>
      <c r="E1143" s="246" t="s">
        <v>1</v>
      </c>
      <c r="F1143" s="247" t="s">
        <v>344</v>
      </c>
      <c r="G1143" s="244"/>
      <c r="H1143" s="246" t="s">
        <v>1</v>
      </c>
      <c r="I1143" s="248"/>
      <c r="J1143" s="244"/>
      <c r="K1143" s="244"/>
      <c r="L1143" s="249"/>
      <c r="M1143" s="250"/>
      <c r="N1143" s="251"/>
      <c r="O1143" s="251"/>
      <c r="P1143" s="251"/>
      <c r="Q1143" s="251"/>
      <c r="R1143" s="251"/>
      <c r="S1143" s="251"/>
      <c r="T1143" s="252"/>
      <c r="AT1143" s="253" t="s">
        <v>199</v>
      </c>
      <c r="AU1143" s="253" t="s">
        <v>207</v>
      </c>
      <c r="AV1143" s="12" t="s">
        <v>83</v>
      </c>
      <c r="AW1143" s="12" t="s">
        <v>32</v>
      </c>
      <c r="AX1143" s="12" t="s">
        <v>76</v>
      </c>
      <c r="AY1143" s="253" t="s">
        <v>190</v>
      </c>
    </row>
    <row r="1144" spans="2:51" s="12" customFormat="1" ht="12">
      <c r="B1144" s="243"/>
      <c r="C1144" s="244"/>
      <c r="D1144" s="245" t="s">
        <v>199</v>
      </c>
      <c r="E1144" s="246" t="s">
        <v>1</v>
      </c>
      <c r="F1144" s="247" t="s">
        <v>1592</v>
      </c>
      <c r="G1144" s="244"/>
      <c r="H1144" s="246" t="s">
        <v>1</v>
      </c>
      <c r="I1144" s="248"/>
      <c r="J1144" s="244"/>
      <c r="K1144" s="244"/>
      <c r="L1144" s="249"/>
      <c r="M1144" s="250"/>
      <c r="N1144" s="251"/>
      <c r="O1144" s="251"/>
      <c r="P1144" s="251"/>
      <c r="Q1144" s="251"/>
      <c r="R1144" s="251"/>
      <c r="S1144" s="251"/>
      <c r="T1144" s="252"/>
      <c r="AT1144" s="253" t="s">
        <v>199</v>
      </c>
      <c r="AU1144" s="253" t="s">
        <v>207</v>
      </c>
      <c r="AV1144" s="12" t="s">
        <v>83</v>
      </c>
      <c r="AW1144" s="12" t="s">
        <v>32</v>
      </c>
      <c r="AX1144" s="12" t="s">
        <v>76</v>
      </c>
      <c r="AY1144" s="253" t="s">
        <v>190</v>
      </c>
    </row>
    <row r="1145" spans="2:51" s="13" customFormat="1" ht="12">
      <c r="B1145" s="254"/>
      <c r="C1145" s="255"/>
      <c r="D1145" s="245" t="s">
        <v>199</v>
      </c>
      <c r="E1145" s="256" t="s">
        <v>1</v>
      </c>
      <c r="F1145" s="257" t="s">
        <v>1607</v>
      </c>
      <c r="G1145" s="255"/>
      <c r="H1145" s="258">
        <v>182</v>
      </c>
      <c r="I1145" s="259"/>
      <c r="J1145" s="255"/>
      <c r="K1145" s="255"/>
      <c r="L1145" s="260"/>
      <c r="M1145" s="261"/>
      <c r="N1145" s="262"/>
      <c r="O1145" s="262"/>
      <c r="P1145" s="262"/>
      <c r="Q1145" s="262"/>
      <c r="R1145" s="262"/>
      <c r="S1145" s="262"/>
      <c r="T1145" s="263"/>
      <c r="AT1145" s="264" t="s">
        <v>199</v>
      </c>
      <c r="AU1145" s="264" t="s">
        <v>207</v>
      </c>
      <c r="AV1145" s="13" t="s">
        <v>85</v>
      </c>
      <c r="AW1145" s="13" t="s">
        <v>32</v>
      </c>
      <c r="AX1145" s="13" t="s">
        <v>76</v>
      </c>
      <c r="AY1145" s="264" t="s">
        <v>190</v>
      </c>
    </row>
    <row r="1146" spans="2:65" s="1" customFormat="1" ht="16.5" customHeight="1">
      <c r="B1146" s="37"/>
      <c r="C1146" s="230" t="s">
        <v>1608</v>
      </c>
      <c r="D1146" s="230" t="s">
        <v>192</v>
      </c>
      <c r="E1146" s="231" t="s">
        <v>1609</v>
      </c>
      <c r="F1146" s="232" t="s">
        <v>1610</v>
      </c>
      <c r="G1146" s="233" t="s">
        <v>881</v>
      </c>
      <c r="H1146" s="234">
        <v>202</v>
      </c>
      <c r="I1146" s="235"/>
      <c r="J1146" s="236">
        <f>ROUND(I1146*H1146,2)</f>
        <v>0</v>
      </c>
      <c r="K1146" s="232" t="s">
        <v>445</v>
      </c>
      <c r="L1146" s="42"/>
      <c r="M1146" s="237" t="s">
        <v>1</v>
      </c>
      <c r="N1146" s="238" t="s">
        <v>41</v>
      </c>
      <c r="O1146" s="85"/>
      <c r="P1146" s="239">
        <f>O1146*H1146</f>
        <v>0</v>
      </c>
      <c r="Q1146" s="239">
        <v>0</v>
      </c>
      <c r="R1146" s="239">
        <f>Q1146*H1146</f>
        <v>0</v>
      </c>
      <c r="S1146" s="239">
        <v>0</v>
      </c>
      <c r="T1146" s="240">
        <f>S1146*H1146</f>
        <v>0</v>
      </c>
      <c r="AR1146" s="241" t="s">
        <v>272</v>
      </c>
      <c r="AT1146" s="241" t="s">
        <v>192</v>
      </c>
      <c r="AU1146" s="241" t="s">
        <v>207</v>
      </c>
      <c r="AY1146" s="16" t="s">
        <v>190</v>
      </c>
      <c r="BE1146" s="242">
        <f>IF(N1146="základní",J1146,0)</f>
        <v>0</v>
      </c>
      <c r="BF1146" s="242">
        <f>IF(N1146="snížená",J1146,0)</f>
        <v>0</v>
      </c>
      <c r="BG1146" s="242">
        <f>IF(N1146="zákl. přenesená",J1146,0)</f>
        <v>0</v>
      </c>
      <c r="BH1146" s="242">
        <f>IF(N1146="sníž. přenesená",J1146,0)</f>
        <v>0</v>
      </c>
      <c r="BI1146" s="242">
        <f>IF(N1146="nulová",J1146,0)</f>
        <v>0</v>
      </c>
      <c r="BJ1146" s="16" t="s">
        <v>83</v>
      </c>
      <c r="BK1146" s="242">
        <f>ROUND(I1146*H1146,2)</f>
        <v>0</v>
      </c>
      <c r="BL1146" s="16" t="s">
        <v>272</v>
      </c>
      <c r="BM1146" s="241" t="s">
        <v>1611</v>
      </c>
    </row>
    <row r="1147" spans="2:51" s="12" customFormat="1" ht="12">
      <c r="B1147" s="243"/>
      <c r="C1147" s="244"/>
      <c r="D1147" s="245" t="s">
        <v>199</v>
      </c>
      <c r="E1147" s="246" t="s">
        <v>1</v>
      </c>
      <c r="F1147" s="247" t="s">
        <v>1531</v>
      </c>
      <c r="G1147" s="244"/>
      <c r="H1147" s="246" t="s">
        <v>1</v>
      </c>
      <c r="I1147" s="248"/>
      <c r="J1147" s="244"/>
      <c r="K1147" s="244"/>
      <c r="L1147" s="249"/>
      <c r="M1147" s="250"/>
      <c r="N1147" s="251"/>
      <c r="O1147" s="251"/>
      <c r="P1147" s="251"/>
      <c r="Q1147" s="251"/>
      <c r="R1147" s="251"/>
      <c r="S1147" s="251"/>
      <c r="T1147" s="252"/>
      <c r="AT1147" s="253" t="s">
        <v>199</v>
      </c>
      <c r="AU1147" s="253" t="s">
        <v>207</v>
      </c>
      <c r="AV1147" s="12" t="s">
        <v>83</v>
      </c>
      <c r="AW1147" s="12" t="s">
        <v>32</v>
      </c>
      <c r="AX1147" s="12" t="s">
        <v>76</v>
      </c>
      <c r="AY1147" s="253" t="s">
        <v>190</v>
      </c>
    </row>
    <row r="1148" spans="2:51" s="12" customFormat="1" ht="12">
      <c r="B1148" s="243"/>
      <c r="C1148" s="244"/>
      <c r="D1148" s="245" t="s">
        <v>199</v>
      </c>
      <c r="E1148" s="246" t="s">
        <v>1</v>
      </c>
      <c r="F1148" s="247" t="s">
        <v>344</v>
      </c>
      <c r="G1148" s="244"/>
      <c r="H1148" s="246" t="s">
        <v>1</v>
      </c>
      <c r="I1148" s="248"/>
      <c r="J1148" s="244"/>
      <c r="K1148" s="244"/>
      <c r="L1148" s="249"/>
      <c r="M1148" s="250"/>
      <c r="N1148" s="251"/>
      <c r="O1148" s="251"/>
      <c r="P1148" s="251"/>
      <c r="Q1148" s="251"/>
      <c r="R1148" s="251"/>
      <c r="S1148" s="251"/>
      <c r="T1148" s="252"/>
      <c r="AT1148" s="253" t="s">
        <v>199</v>
      </c>
      <c r="AU1148" s="253" t="s">
        <v>207</v>
      </c>
      <c r="AV1148" s="12" t="s">
        <v>83</v>
      </c>
      <c r="AW1148" s="12" t="s">
        <v>32</v>
      </c>
      <c r="AX1148" s="12" t="s">
        <v>76</v>
      </c>
      <c r="AY1148" s="253" t="s">
        <v>190</v>
      </c>
    </row>
    <row r="1149" spans="2:51" s="12" customFormat="1" ht="12">
      <c r="B1149" s="243"/>
      <c r="C1149" s="244"/>
      <c r="D1149" s="245" t="s">
        <v>199</v>
      </c>
      <c r="E1149" s="246" t="s">
        <v>1</v>
      </c>
      <c r="F1149" s="247" t="s">
        <v>1592</v>
      </c>
      <c r="G1149" s="244"/>
      <c r="H1149" s="246" t="s">
        <v>1</v>
      </c>
      <c r="I1149" s="248"/>
      <c r="J1149" s="244"/>
      <c r="K1149" s="244"/>
      <c r="L1149" s="249"/>
      <c r="M1149" s="250"/>
      <c r="N1149" s="251"/>
      <c r="O1149" s="251"/>
      <c r="P1149" s="251"/>
      <c r="Q1149" s="251"/>
      <c r="R1149" s="251"/>
      <c r="S1149" s="251"/>
      <c r="T1149" s="252"/>
      <c r="AT1149" s="253" t="s">
        <v>199</v>
      </c>
      <c r="AU1149" s="253" t="s">
        <v>207</v>
      </c>
      <c r="AV1149" s="12" t="s">
        <v>83</v>
      </c>
      <c r="AW1149" s="12" t="s">
        <v>32</v>
      </c>
      <c r="AX1149" s="12" t="s">
        <v>76</v>
      </c>
      <c r="AY1149" s="253" t="s">
        <v>190</v>
      </c>
    </row>
    <row r="1150" spans="2:51" s="13" customFormat="1" ht="12">
      <c r="B1150" s="254"/>
      <c r="C1150" s="255"/>
      <c r="D1150" s="245" t="s">
        <v>199</v>
      </c>
      <c r="E1150" s="256" t="s">
        <v>1</v>
      </c>
      <c r="F1150" s="257" t="s">
        <v>1612</v>
      </c>
      <c r="G1150" s="255"/>
      <c r="H1150" s="258">
        <v>202</v>
      </c>
      <c r="I1150" s="259"/>
      <c r="J1150" s="255"/>
      <c r="K1150" s="255"/>
      <c r="L1150" s="260"/>
      <c r="M1150" s="261"/>
      <c r="N1150" s="262"/>
      <c r="O1150" s="262"/>
      <c r="P1150" s="262"/>
      <c r="Q1150" s="262"/>
      <c r="R1150" s="262"/>
      <c r="S1150" s="262"/>
      <c r="T1150" s="263"/>
      <c r="AT1150" s="264" t="s">
        <v>199</v>
      </c>
      <c r="AU1150" s="264" t="s">
        <v>207</v>
      </c>
      <c r="AV1150" s="13" t="s">
        <v>85</v>
      </c>
      <c r="AW1150" s="13" t="s">
        <v>32</v>
      </c>
      <c r="AX1150" s="13" t="s">
        <v>76</v>
      </c>
      <c r="AY1150" s="264" t="s">
        <v>190</v>
      </c>
    </row>
    <row r="1151" spans="2:63" s="11" customFormat="1" ht="20.85" customHeight="1">
      <c r="B1151" s="214"/>
      <c r="C1151" s="215"/>
      <c r="D1151" s="216" t="s">
        <v>75</v>
      </c>
      <c r="E1151" s="228" t="s">
        <v>1613</v>
      </c>
      <c r="F1151" s="228" t="s">
        <v>1614</v>
      </c>
      <c r="G1151" s="215"/>
      <c r="H1151" s="215"/>
      <c r="I1151" s="218"/>
      <c r="J1151" s="229">
        <f>BK1151</f>
        <v>0</v>
      </c>
      <c r="K1151" s="215"/>
      <c r="L1151" s="220"/>
      <c r="M1151" s="221"/>
      <c r="N1151" s="222"/>
      <c r="O1151" s="222"/>
      <c r="P1151" s="223">
        <f>SUM(P1152:P1169)</f>
        <v>0</v>
      </c>
      <c r="Q1151" s="222"/>
      <c r="R1151" s="223">
        <f>SUM(R1152:R1169)</f>
        <v>0</v>
      </c>
      <c r="S1151" s="222"/>
      <c r="T1151" s="224">
        <f>SUM(T1152:T1169)</f>
        <v>0</v>
      </c>
      <c r="AR1151" s="225" t="s">
        <v>85</v>
      </c>
      <c r="AT1151" s="226" t="s">
        <v>75</v>
      </c>
      <c r="AU1151" s="226" t="s">
        <v>85</v>
      </c>
      <c r="AY1151" s="225" t="s">
        <v>190</v>
      </c>
      <c r="BK1151" s="227">
        <f>SUM(BK1152:BK1169)</f>
        <v>0</v>
      </c>
    </row>
    <row r="1152" spans="2:65" s="1" customFormat="1" ht="24" customHeight="1">
      <c r="B1152" s="37"/>
      <c r="C1152" s="230" t="s">
        <v>1615</v>
      </c>
      <c r="D1152" s="230" t="s">
        <v>192</v>
      </c>
      <c r="E1152" s="231" t="s">
        <v>1616</v>
      </c>
      <c r="F1152" s="232" t="s">
        <v>1617</v>
      </c>
      <c r="G1152" s="233" t="s">
        <v>427</v>
      </c>
      <c r="H1152" s="234">
        <v>1</v>
      </c>
      <c r="I1152" s="235"/>
      <c r="J1152" s="236">
        <f>ROUND(I1152*H1152,2)</f>
        <v>0</v>
      </c>
      <c r="K1152" s="232" t="s">
        <v>445</v>
      </c>
      <c r="L1152" s="42"/>
      <c r="M1152" s="237" t="s">
        <v>1</v>
      </c>
      <c r="N1152" s="238" t="s">
        <v>41</v>
      </c>
      <c r="O1152" s="85"/>
      <c r="P1152" s="239">
        <f>O1152*H1152</f>
        <v>0</v>
      </c>
      <c r="Q1152" s="239">
        <v>0</v>
      </c>
      <c r="R1152" s="239">
        <f>Q1152*H1152</f>
        <v>0</v>
      </c>
      <c r="S1152" s="239">
        <v>0</v>
      </c>
      <c r="T1152" s="240">
        <f>S1152*H1152</f>
        <v>0</v>
      </c>
      <c r="AR1152" s="241" t="s">
        <v>272</v>
      </c>
      <c r="AT1152" s="241" t="s">
        <v>192</v>
      </c>
      <c r="AU1152" s="241" t="s">
        <v>207</v>
      </c>
      <c r="AY1152" s="16" t="s">
        <v>190</v>
      </c>
      <c r="BE1152" s="242">
        <f>IF(N1152="základní",J1152,0)</f>
        <v>0</v>
      </c>
      <c r="BF1152" s="242">
        <f>IF(N1152="snížená",J1152,0)</f>
        <v>0</v>
      </c>
      <c r="BG1152" s="242">
        <f>IF(N1152="zákl. přenesená",J1152,0)</f>
        <v>0</v>
      </c>
      <c r="BH1152" s="242">
        <f>IF(N1152="sníž. přenesená",J1152,0)</f>
        <v>0</v>
      </c>
      <c r="BI1152" s="242">
        <f>IF(N1152="nulová",J1152,0)</f>
        <v>0</v>
      </c>
      <c r="BJ1152" s="16" t="s">
        <v>83</v>
      </c>
      <c r="BK1152" s="242">
        <f>ROUND(I1152*H1152,2)</f>
        <v>0</v>
      </c>
      <c r="BL1152" s="16" t="s">
        <v>272</v>
      </c>
      <c r="BM1152" s="241" t="s">
        <v>1618</v>
      </c>
    </row>
    <row r="1153" spans="2:51" s="12" customFormat="1" ht="12">
      <c r="B1153" s="243"/>
      <c r="C1153" s="244"/>
      <c r="D1153" s="245" t="s">
        <v>199</v>
      </c>
      <c r="E1153" s="246" t="s">
        <v>1</v>
      </c>
      <c r="F1153" s="247" t="s">
        <v>1619</v>
      </c>
      <c r="G1153" s="244"/>
      <c r="H1153" s="246" t="s">
        <v>1</v>
      </c>
      <c r="I1153" s="248"/>
      <c r="J1153" s="244"/>
      <c r="K1153" s="244"/>
      <c r="L1153" s="249"/>
      <c r="M1153" s="250"/>
      <c r="N1153" s="251"/>
      <c r="O1153" s="251"/>
      <c r="P1153" s="251"/>
      <c r="Q1153" s="251"/>
      <c r="R1153" s="251"/>
      <c r="S1153" s="251"/>
      <c r="T1153" s="252"/>
      <c r="AT1153" s="253" t="s">
        <v>199</v>
      </c>
      <c r="AU1153" s="253" t="s">
        <v>207</v>
      </c>
      <c r="AV1153" s="12" t="s">
        <v>83</v>
      </c>
      <c r="AW1153" s="12" t="s">
        <v>32</v>
      </c>
      <c r="AX1153" s="12" t="s">
        <v>76</v>
      </c>
      <c r="AY1153" s="253" t="s">
        <v>190</v>
      </c>
    </row>
    <row r="1154" spans="2:51" s="12" customFormat="1" ht="12">
      <c r="B1154" s="243"/>
      <c r="C1154" s="244"/>
      <c r="D1154" s="245" t="s">
        <v>199</v>
      </c>
      <c r="E1154" s="246" t="s">
        <v>1</v>
      </c>
      <c r="F1154" s="247" t="s">
        <v>344</v>
      </c>
      <c r="G1154" s="244"/>
      <c r="H1154" s="246" t="s">
        <v>1</v>
      </c>
      <c r="I1154" s="248"/>
      <c r="J1154" s="244"/>
      <c r="K1154" s="244"/>
      <c r="L1154" s="249"/>
      <c r="M1154" s="250"/>
      <c r="N1154" s="251"/>
      <c r="O1154" s="251"/>
      <c r="P1154" s="251"/>
      <c r="Q1154" s="251"/>
      <c r="R1154" s="251"/>
      <c r="S1154" s="251"/>
      <c r="T1154" s="252"/>
      <c r="AT1154" s="253" t="s">
        <v>199</v>
      </c>
      <c r="AU1154" s="253" t="s">
        <v>207</v>
      </c>
      <c r="AV1154" s="12" t="s">
        <v>83</v>
      </c>
      <c r="AW1154" s="12" t="s">
        <v>32</v>
      </c>
      <c r="AX1154" s="12" t="s">
        <v>76</v>
      </c>
      <c r="AY1154" s="253" t="s">
        <v>190</v>
      </c>
    </row>
    <row r="1155" spans="2:51" s="12" customFormat="1" ht="12">
      <c r="B1155" s="243"/>
      <c r="C1155" s="244"/>
      <c r="D1155" s="245" t="s">
        <v>199</v>
      </c>
      <c r="E1155" s="246" t="s">
        <v>1</v>
      </c>
      <c r="F1155" s="247" t="s">
        <v>1620</v>
      </c>
      <c r="G1155" s="244"/>
      <c r="H1155" s="246" t="s">
        <v>1</v>
      </c>
      <c r="I1155" s="248"/>
      <c r="J1155" s="244"/>
      <c r="K1155" s="244"/>
      <c r="L1155" s="249"/>
      <c r="M1155" s="250"/>
      <c r="N1155" s="251"/>
      <c r="O1155" s="251"/>
      <c r="P1155" s="251"/>
      <c r="Q1155" s="251"/>
      <c r="R1155" s="251"/>
      <c r="S1155" s="251"/>
      <c r="T1155" s="252"/>
      <c r="AT1155" s="253" t="s">
        <v>199</v>
      </c>
      <c r="AU1155" s="253" t="s">
        <v>207</v>
      </c>
      <c r="AV1155" s="12" t="s">
        <v>83</v>
      </c>
      <c r="AW1155" s="12" t="s">
        <v>32</v>
      </c>
      <c r="AX1155" s="12" t="s">
        <v>76</v>
      </c>
      <c r="AY1155" s="253" t="s">
        <v>190</v>
      </c>
    </row>
    <row r="1156" spans="2:51" s="13" customFormat="1" ht="12">
      <c r="B1156" s="254"/>
      <c r="C1156" s="255"/>
      <c r="D1156" s="245" t="s">
        <v>199</v>
      </c>
      <c r="E1156" s="256" t="s">
        <v>1</v>
      </c>
      <c r="F1156" s="257" t="s">
        <v>83</v>
      </c>
      <c r="G1156" s="255"/>
      <c r="H1156" s="258">
        <v>1</v>
      </c>
      <c r="I1156" s="259"/>
      <c r="J1156" s="255"/>
      <c r="K1156" s="255"/>
      <c r="L1156" s="260"/>
      <c r="M1156" s="261"/>
      <c r="N1156" s="262"/>
      <c r="O1156" s="262"/>
      <c r="P1156" s="262"/>
      <c r="Q1156" s="262"/>
      <c r="R1156" s="262"/>
      <c r="S1156" s="262"/>
      <c r="T1156" s="263"/>
      <c r="AT1156" s="264" t="s">
        <v>199</v>
      </c>
      <c r="AU1156" s="264" t="s">
        <v>207</v>
      </c>
      <c r="AV1156" s="13" t="s">
        <v>85</v>
      </c>
      <c r="AW1156" s="13" t="s">
        <v>32</v>
      </c>
      <c r="AX1156" s="13" t="s">
        <v>76</v>
      </c>
      <c r="AY1156" s="264" t="s">
        <v>190</v>
      </c>
    </row>
    <row r="1157" spans="2:65" s="1" customFormat="1" ht="24" customHeight="1">
      <c r="B1157" s="37"/>
      <c r="C1157" s="230" t="s">
        <v>1621</v>
      </c>
      <c r="D1157" s="230" t="s">
        <v>192</v>
      </c>
      <c r="E1157" s="231" t="s">
        <v>1622</v>
      </c>
      <c r="F1157" s="232" t="s">
        <v>1623</v>
      </c>
      <c r="G1157" s="233" t="s">
        <v>427</v>
      </c>
      <c r="H1157" s="234">
        <v>1</v>
      </c>
      <c r="I1157" s="235"/>
      <c r="J1157" s="236">
        <f>ROUND(I1157*H1157,2)</f>
        <v>0</v>
      </c>
      <c r="K1157" s="232" t="s">
        <v>445</v>
      </c>
      <c r="L1157" s="42"/>
      <c r="M1157" s="237" t="s">
        <v>1</v>
      </c>
      <c r="N1157" s="238" t="s">
        <v>41</v>
      </c>
      <c r="O1157" s="85"/>
      <c r="P1157" s="239">
        <f>O1157*H1157</f>
        <v>0</v>
      </c>
      <c r="Q1157" s="239">
        <v>0</v>
      </c>
      <c r="R1157" s="239">
        <f>Q1157*H1157</f>
        <v>0</v>
      </c>
      <c r="S1157" s="239">
        <v>0</v>
      </c>
      <c r="T1157" s="240">
        <f>S1157*H1157</f>
        <v>0</v>
      </c>
      <c r="AR1157" s="241" t="s">
        <v>272</v>
      </c>
      <c r="AT1157" s="241" t="s">
        <v>192</v>
      </c>
      <c r="AU1157" s="241" t="s">
        <v>207</v>
      </c>
      <c r="AY1157" s="16" t="s">
        <v>190</v>
      </c>
      <c r="BE1157" s="242">
        <f>IF(N1157="základní",J1157,0)</f>
        <v>0</v>
      </c>
      <c r="BF1157" s="242">
        <f>IF(N1157="snížená",J1157,0)</f>
        <v>0</v>
      </c>
      <c r="BG1157" s="242">
        <f>IF(N1157="zákl. přenesená",J1157,0)</f>
        <v>0</v>
      </c>
      <c r="BH1157" s="242">
        <f>IF(N1157="sníž. přenesená",J1157,0)</f>
        <v>0</v>
      </c>
      <c r="BI1157" s="242">
        <f>IF(N1157="nulová",J1157,0)</f>
        <v>0</v>
      </c>
      <c r="BJ1157" s="16" t="s">
        <v>83</v>
      </c>
      <c r="BK1157" s="242">
        <f>ROUND(I1157*H1157,2)</f>
        <v>0</v>
      </c>
      <c r="BL1157" s="16" t="s">
        <v>272</v>
      </c>
      <c r="BM1157" s="241" t="s">
        <v>1624</v>
      </c>
    </row>
    <row r="1158" spans="2:51" s="12" customFormat="1" ht="12">
      <c r="B1158" s="243"/>
      <c r="C1158" s="244"/>
      <c r="D1158" s="245" t="s">
        <v>199</v>
      </c>
      <c r="E1158" s="246" t="s">
        <v>1</v>
      </c>
      <c r="F1158" s="247" t="s">
        <v>1619</v>
      </c>
      <c r="G1158" s="244"/>
      <c r="H1158" s="246" t="s">
        <v>1</v>
      </c>
      <c r="I1158" s="248"/>
      <c r="J1158" s="244"/>
      <c r="K1158" s="244"/>
      <c r="L1158" s="249"/>
      <c r="M1158" s="250"/>
      <c r="N1158" s="251"/>
      <c r="O1158" s="251"/>
      <c r="P1158" s="251"/>
      <c r="Q1158" s="251"/>
      <c r="R1158" s="251"/>
      <c r="S1158" s="251"/>
      <c r="T1158" s="252"/>
      <c r="AT1158" s="253" t="s">
        <v>199</v>
      </c>
      <c r="AU1158" s="253" t="s">
        <v>207</v>
      </c>
      <c r="AV1158" s="12" t="s">
        <v>83</v>
      </c>
      <c r="AW1158" s="12" t="s">
        <v>32</v>
      </c>
      <c r="AX1158" s="12" t="s">
        <v>76</v>
      </c>
      <c r="AY1158" s="253" t="s">
        <v>190</v>
      </c>
    </row>
    <row r="1159" spans="2:51" s="12" customFormat="1" ht="12">
      <c r="B1159" s="243"/>
      <c r="C1159" s="244"/>
      <c r="D1159" s="245" t="s">
        <v>199</v>
      </c>
      <c r="E1159" s="246" t="s">
        <v>1</v>
      </c>
      <c r="F1159" s="247" t="s">
        <v>344</v>
      </c>
      <c r="G1159" s="244"/>
      <c r="H1159" s="246" t="s">
        <v>1</v>
      </c>
      <c r="I1159" s="248"/>
      <c r="J1159" s="244"/>
      <c r="K1159" s="244"/>
      <c r="L1159" s="249"/>
      <c r="M1159" s="250"/>
      <c r="N1159" s="251"/>
      <c r="O1159" s="251"/>
      <c r="P1159" s="251"/>
      <c r="Q1159" s="251"/>
      <c r="R1159" s="251"/>
      <c r="S1159" s="251"/>
      <c r="T1159" s="252"/>
      <c r="AT1159" s="253" t="s">
        <v>199</v>
      </c>
      <c r="AU1159" s="253" t="s">
        <v>207</v>
      </c>
      <c r="AV1159" s="12" t="s">
        <v>83</v>
      </c>
      <c r="AW1159" s="12" t="s">
        <v>32</v>
      </c>
      <c r="AX1159" s="12" t="s">
        <v>76</v>
      </c>
      <c r="AY1159" s="253" t="s">
        <v>190</v>
      </c>
    </row>
    <row r="1160" spans="2:51" s="12" customFormat="1" ht="12">
      <c r="B1160" s="243"/>
      <c r="C1160" s="244"/>
      <c r="D1160" s="245" t="s">
        <v>199</v>
      </c>
      <c r="E1160" s="246" t="s">
        <v>1</v>
      </c>
      <c r="F1160" s="247" t="s">
        <v>1620</v>
      </c>
      <c r="G1160" s="244"/>
      <c r="H1160" s="246" t="s">
        <v>1</v>
      </c>
      <c r="I1160" s="248"/>
      <c r="J1160" s="244"/>
      <c r="K1160" s="244"/>
      <c r="L1160" s="249"/>
      <c r="M1160" s="250"/>
      <c r="N1160" s="251"/>
      <c r="O1160" s="251"/>
      <c r="P1160" s="251"/>
      <c r="Q1160" s="251"/>
      <c r="R1160" s="251"/>
      <c r="S1160" s="251"/>
      <c r="T1160" s="252"/>
      <c r="AT1160" s="253" t="s">
        <v>199</v>
      </c>
      <c r="AU1160" s="253" t="s">
        <v>207</v>
      </c>
      <c r="AV1160" s="12" t="s">
        <v>83</v>
      </c>
      <c r="AW1160" s="12" t="s">
        <v>32</v>
      </c>
      <c r="AX1160" s="12" t="s">
        <v>76</v>
      </c>
      <c r="AY1160" s="253" t="s">
        <v>190</v>
      </c>
    </row>
    <row r="1161" spans="2:51" s="13" customFormat="1" ht="12">
      <c r="B1161" s="254"/>
      <c r="C1161" s="255"/>
      <c r="D1161" s="245" t="s">
        <v>199</v>
      </c>
      <c r="E1161" s="256" t="s">
        <v>1</v>
      </c>
      <c r="F1161" s="257" t="s">
        <v>83</v>
      </c>
      <c r="G1161" s="255"/>
      <c r="H1161" s="258">
        <v>1</v>
      </c>
      <c r="I1161" s="259"/>
      <c r="J1161" s="255"/>
      <c r="K1161" s="255"/>
      <c r="L1161" s="260"/>
      <c r="M1161" s="261"/>
      <c r="N1161" s="262"/>
      <c r="O1161" s="262"/>
      <c r="P1161" s="262"/>
      <c r="Q1161" s="262"/>
      <c r="R1161" s="262"/>
      <c r="S1161" s="262"/>
      <c r="T1161" s="263"/>
      <c r="AT1161" s="264" t="s">
        <v>199</v>
      </c>
      <c r="AU1161" s="264" t="s">
        <v>207</v>
      </c>
      <c r="AV1161" s="13" t="s">
        <v>85</v>
      </c>
      <c r="AW1161" s="13" t="s">
        <v>32</v>
      </c>
      <c r="AX1161" s="13" t="s">
        <v>76</v>
      </c>
      <c r="AY1161" s="264" t="s">
        <v>190</v>
      </c>
    </row>
    <row r="1162" spans="2:65" s="1" customFormat="1" ht="24" customHeight="1">
      <c r="B1162" s="37"/>
      <c r="C1162" s="230" t="s">
        <v>1625</v>
      </c>
      <c r="D1162" s="230" t="s">
        <v>192</v>
      </c>
      <c r="E1162" s="231" t="s">
        <v>1626</v>
      </c>
      <c r="F1162" s="232" t="s">
        <v>1627</v>
      </c>
      <c r="G1162" s="233" t="s">
        <v>1628</v>
      </c>
      <c r="H1162" s="234">
        <v>1</v>
      </c>
      <c r="I1162" s="235"/>
      <c r="J1162" s="236">
        <f>ROUND(I1162*H1162,2)</f>
        <v>0</v>
      </c>
      <c r="K1162" s="232" t="s">
        <v>445</v>
      </c>
      <c r="L1162" s="42"/>
      <c r="M1162" s="237" t="s">
        <v>1</v>
      </c>
      <c r="N1162" s="238" t="s">
        <v>41</v>
      </c>
      <c r="O1162" s="85"/>
      <c r="P1162" s="239">
        <f>O1162*H1162</f>
        <v>0</v>
      </c>
      <c r="Q1162" s="239">
        <v>0</v>
      </c>
      <c r="R1162" s="239">
        <f>Q1162*H1162</f>
        <v>0</v>
      </c>
      <c r="S1162" s="239">
        <v>0</v>
      </c>
      <c r="T1162" s="240">
        <f>S1162*H1162</f>
        <v>0</v>
      </c>
      <c r="AR1162" s="241" t="s">
        <v>272</v>
      </c>
      <c r="AT1162" s="241" t="s">
        <v>192</v>
      </c>
      <c r="AU1162" s="241" t="s">
        <v>207</v>
      </c>
      <c r="AY1162" s="16" t="s">
        <v>190</v>
      </c>
      <c r="BE1162" s="242">
        <f>IF(N1162="základní",J1162,0)</f>
        <v>0</v>
      </c>
      <c r="BF1162" s="242">
        <f>IF(N1162="snížená",J1162,0)</f>
        <v>0</v>
      </c>
      <c r="BG1162" s="242">
        <f>IF(N1162="zákl. přenesená",J1162,0)</f>
        <v>0</v>
      </c>
      <c r="BH1162" s="242">
        <f>IF(N1162="sníž. přenesená",J1162,0)</f>
        <v>0</v>
      </c>
      <c r="BI1162" s="242">
        <f>IF(N1162="nulová",J1162,0)</f>
        <v>0</v>
      </c>
      <c r="BJ1162" s="16" t="s">
        <v>83</v>
      </c>
      <c r="BK1162" s="242">
        <f>ROUND(I1162*H1162,2)</f>
        <v>0</v>
      </c>
      <c r="BL1162" s="16" t="s">
        <v>272</v>
      </c>
      <c r="BM1162" s="241" t="s">
        <v>1629</v>
      </c>
    </row>
    <row r="1163" spans="2:51" s="12" customFormat="1" ht="12">
      <c r="B1163" s="243"/>
      <c r="C1163" s="244"/>
      <c r="D1163" s="245" t="s">
        <v>199</v>
      </c>
      <c r="E1163" s="246" t="s">
        <v>1</v>
      </c>
      <c r="F1163" s="247" t="s">
        <v>1630</v>
      </c>
      <c r="G1163" s="244"/>
      <c r="H1163" s="246" t="s">
        <v>1</v>
      </c>
      <c r="I1163" s="248"/>
      <c r="J1163" s="244"/>
      <c r="K1163" s="244"/>
      <c r="L1163" s="249"/>
      <c r="M1163" s="250"/>
      <c r="N1163" s="251"/>
      <c r="O1163" s="251"/>
      <c r="P1163" s="251"/>
      <c r="Q1163" s="251"/>
      <c r="R1163" s="251"/>
      <c r="S1163" s="251"/>
      <c r="T1163" s="252"/>
      <c r="AT1163" s="253" t="s">
        <v>199</v>
      </c>
      <c r="AU1163" s="253" t="s">
        <v>207</v>
      </c>
      <c r="AV1163" s="12" t="s">
        <v>83</v>
      </c>
      <c r="AW1163" s="12" t="s">
        <v>32</v>
      </c>
      <c r="AX1163" s="12" t="s">
        <v>76</v>
      </c>
      <c r="AY1163" s="253" t="s">
        <v>190</v>
      </c>
    </row>
    <row r="1164" spans="2:51" s="12" customFormat="1" ht="12">
      <c r="B1164" s="243"/>
      <c r="C1164" s="244"/>
      <c r="D1164" s="245" t="s">
        <v>199</v>
      </c>
      <c r="E1164" s="246" t="s">
        <v>1</v>
      </c>
      <c r="F1164" s="247" t="s">
        <v>344</v>
      </c>
      <c r="G1164" s="244"/>
      <c r="H1164" s="246" t="s">
        <v>1</v>
      </c>
      <c r="I1164" s="248"/>
      <c r="J1164" s="244"/>
      <c r="K1164" s="244"/>
      <c r="L1164" s="249"/>
      <c r="M1164" s="250"/>
      <c r="N1164" s="251"/>
      <c r="O1164" s="251"/>
      <c r="P1164" s="251"/>
      <c r="Q1164" s="251"/>
      <c r="R1164" s="251"/>
      <c r="S1164" s="251"/>
      <c r="T1164" s="252"/>
      <c r="AT1164" s="253" t="s">
        <v>199</v>
      </c>
      <c r="AU1164" s="253" t="s">
        <v>207</v>
      </c>
      <c r="AV1164" s="12" t="s">
        <v>83</v>
      </c>
      <c r="AW1164" s="12" t="s">
        <v>32</v>
      </c>
      <c r="AX1164" s="12" t="s">
        <v>76</v>
      </c>
      <c r="AY1164" s="253" t="s">
        <v>190</v>
      </c>
    </row>
    <row r="1165" spans="2:51" s="12" customFormat="1" ht="12">
      <c r="B1165" s="243"/>
      <c r="C1165" s="244"/>
      <c r="D1165" s="245" t="s">
        <v>199</v>
      </c>
      <c r="E1165" s="246" t="s">
        <v>1</v>
      </c>
      <c r="F1165" s="247" t="s">
        <v>1631</v>
      </c>
      <c r="G1165" s="244"/>
      <c r="H1165" s="246" t="s">
        <v>1</v>
      </c>
      <c r="I1165" s="248"/>
      <c r="J1165" s="244"/>
      <c r="K1165" s="244"/>
      <c r="L1165" s="249"/>
      <c r="M1165" s="250"/>
      <c r="N1165" s="251"/>
      <c r="O1165" s="251"/>
      <c r="P1165" s="251"/>
      <c r="Q1165" s="251"/>
      <c r="R1165" s="251"/>
      <c r="S1165" s="251"/>
      <c r="T1165" s="252"/>
      <c r="AT1165" s="253" t="s">
        <v>199</v>
      </c>
      <c r="AU1165" s="253" t="s">
        <v>207</v>
      </c>
      <c r="AV1165" s="12" t="s">
        <v>83</v>
      </c>
      <c r="AW1165" s="12" t="s">
        <v>32</v>
      </c>
      <c r="AX1165" s="12" t="s">
        <v>76</v>
      </c>
      <c r="AY1165" s="253" t="s">
        <v>190</v>
      </c>
    </row>
    <row r="1166" spans="2:51" s="12" customFormat="1" ht="12">
      <c r="B1166" s="243"/>
      <c r="C1166" s="244"/>
      <c r="D1166" s="245" t="s">
        <v>199</v>
      </c>
      <c r="E1166" s="246" t="s">
        <v>1</v>
      </c>
      <c r="F1166" s="247" t="s">
        <v>1632</v>
      </c>
      <c r="G1166" s="244"/>
      <c r="H1166" s="246" t="s">
        <v>1</v>
      </c>
      <c r="I1166" s="248"/>
      <c r="J1166" s="244"/>
      <c r="K1166" s="244"/>
      <c r="L1166" s="249"/>
      <c r="M1166" s="250"/>
      <c r="N1166" s="251"/>
      <c r="O1166" s="251"/>
      <c r="P1166" s="251"/>
      <c r="Q1166" s="251"/>
      <c r="R1166" s="251"/>
      <c r="S1166" s="251"/>
      <c r="T1166" s="252"/>
      <c r="AT1166" s="253" t="s">
        <v>199</v>
      </c>
      <c r="AU1166" s="253" t="s">
        <v>207</v>
      </c>
      <c r="AV1166" s="12" t="s">
        <v>83</v>
      </c>
      <c r="AW1166" s="12" t="s">
        <v>32</v>
      </c>
      <c r="AX1166" s="12" t="s">
        <v>76</v>
      </c>
      <c r="AY1166" s="253" t="s">
        <v>190</v>
      </c>
    </row>
    <row r="1167" spans="2:51" s="12" customFormat="1" ht="12">
      <c r="B1167" s="243"/>
      <c r="C1167" s="244"/>
      <c r="D1167" s="245" t="s">
        <v>199</v>
      </c>
      <c r="E1167" s="246" t="s">
        <v>1</v>
      </c>
      <c r="F1167" s="247" t="s">
        <v>1633</v>
      </c>
      <c r="G1167" s="244"/>
      <c r="H1167" s="246" t="s">
        <v>1</v>
      </c>
      <c r="I1167" s="248"/>
      <c r="J1167" s="244"/>
      <c r="K1167" s="244"/>
      <c r="L1167" s="249"/>
      <c r="M1167" s="250"/>
      <c r="N1167" s="251"/>
      <c r="O1167" s="251"/>
      <c r="P1167" s="251"/>
      <c r="Q1167" s="251"/>
      <c r="R1167" s="251"/>
      <c r="S1167" s="251"/>
      <c r="T1167" s="252"/>
      <c r="AT1167" s="253" t="s">
        <v>199</v>
      </c>
      <c r="AU1167" s="253" t="s">
        <v>207</v>
      </c>
      <c r="AV1167" s="12" t="s">
        <v>83</v>
      </c>
      <c r="AW1167" s="12" t="s">
        <v>32</v>
      </c>
      <c r="AX1167" s="12" t="s">
        <v>76</v>
      </c>
      <c r="AY1167" s="253" t="s">
        <v>190</v>
      </c>
    </row>
    <row r="1168" spans="2:51" s="12" customFormat="1" ht="12">
      <c r="B1168" s="243"/>
      <c r="C1168" s="244"/>
      <c r="D1168" s="245" t="s">
        <v>199</v>
      </c>
      <c r="E1168" s="246" t="s">
        <v>1</v>
      </c>
      <c r="F1168" s="247" t="s">
        <v>1634</v>
      </c>
      <c r="G1168" s="244"/>
      <c r="H1168" s="246" t="s">
        <v>1</v>
      </c>
      <c r="I1168" s="248"/>
      <c r="J1168" s="244"/>
      <c r="K1168" s="244"/>
      <c r="L1168" s="249"/>
      <c r="M1168" s="250"/>
      <c r="N1168" s="251"/>
      <c r="O1168" s="251"/>
      <c r="P1168" s="251"/>
      <c r="Q1168" s="251"/>
      <c r="R1168" s="251"/>
      <c r="S1168" s="251"/>
      <c r="T1168" s="252"/>
      <c r="AT1168" s="253" t="s">
        <v>199</v>
      </c>
      <c r="AU1168" s="253" t="s">
        <v>207</v>
      </c>
      <c r="AV1168" s="12" t="s">
        <v>83</v>
      </c>
      <c r="AW1168" s="12" t="s">
        <v>32</v>
      </c>
      <c r="AX1168" s="12" t="s">
        <v>76</v>
      </c>
      <c r="AY1168" s="253" t="s">
        <v>190</v>
      </c>
    </row>
    <row r="1169" spans="2:51" s="13" customFormat="1" ht="12">
      <c r="B1169" s="254"/>
      <c r="C1169" s="255"/>
      <c r="D1169" s="245" t="s">
        <v>199</v>
      </c>
      <c r="E1169" s="256" t="s">
        <v>1</v>
      </c>
      <c r="F1169" s="257" t="s">
        <v>83</v>
      </c>
      <c r="G1169" s="255"/>
      <c r="H1169" s="258">
        <v>1</v>
      </c>
      <c r="I1169" s="259"/>
      <c r="J1169" s="255"/>
      <c r="K1169" s="255"/>
      <c r="L1169" s="260"/>
      <c r="M1169" s="261"/>
      <c r="N1169" s="262"/>
      <c r="O1169" s="262"/>
      <c r="P1169" s="262"/>
      <c r="Q1169" s="262"/>
      <c r="R1169" s="262"/>
      <c r="S1169" s="262"/>
      <c r="T1169" s="263"/>
      <c r="AT1169" s="264" t="s">
        <v>199</v>
      </c>
      <c r="AU1169" s="264" t="s">
        <v>207</v>
      </c>
      <c r="AV1169" s="13" t="s">
        <v>85</v>
      </c>
      <c r="AW1169" s="13" t="s">
        <v>32</v>
      </c>
      <c r="AX1169" s="13" t="s">
        <v>76</v>
      </c>
      <c r="AY1169" s="264" t="s">
        <v>190</v>
      </c>
    </row>
    <row r="1170" spans="2:63" s="11" customFormat="1" ht="20.85" customHeight="1">
      <c r="B1170" s="214"/>
      <c r="C1170" s="215"/>
      <c r="D1170" s="216" t="s">
        <v>75</v>
      </c>
      <c r="E1170" s="228" t="s">
        <v>1635</v>
      </c>
      <c r="F1170" s="228" t="s">
        <v>1636</v>
      </c>
      <c r="G1170" s="215"/>
      <c r="H1170" s="215"/>
      <c r="I1170" s="218"/>
      <c r="J1170" s="229">
        <f>BK1170</f>
        <v>0</v>
      </c>
      <c r="K1170" s="215"/>
      <c r="L1170" s="220"/>
      <c r="M1170" s="221"/>
      <c r="N1170" s="222"/>
      <c r="O1170" s="222"/>
      <c r="P1170" s="223">
        <f>SUM(P1171:P1210)</f>
        <v>0</v>
      </c>
      <c r="Q1170" s="222"/>
      <c r="R1170" s="223">
        <f>SUM(R1171:R1210)</f>
        <v>0.0014999999999999998</v>
      </c>
      <c r="S1170" s="222"/>
      <c r="T1170" s="224">
        <f>SUM(T1171:T1210)</f>
        <v>0</v>
      </c>
      <c r="AR1170" s="225" t="s">
        <v>85</v>
      </c>
      <c r="AT1170" s="226" t="s">
        <v>75</v>
      </c>
      <c r="AU1170" s="226" t="s">
        <v>85</v>
      </c>
      <c r="AY1170" s="225" t="s">
        <v>190</v>
      </c>
      <c r="BK1170" s="227">
        <f>SUM(BK1171:BK1210)</f>
        <v>0</v>
      </c>
    </row>
    <row r="1171" spans="2:65" s="1" customFormat="1" ht="24" customHeight="1">
      <c r="B1171" s="37"/>
      <c r="C1171" s="230" t="s">
        <v>1637</v>
      </c>
      <c r="D1171" s="230" t="s">
        <v>192</v>
      </c>
      <c r="E1171" s="231" t="s">
        <v>1638</v>
      </c>
      <c r="F1171" s="232" t="s">
        <v>1639</v>
      </c>
      <c r="G1171" s="233" t="s">
        <v>427</v>
      </c>
      <c r="H1171" s="234">
        <v>1</v>
      </c>
      <c r="I1171" s="235"/>
      <c r="J1171" s="236">
        <f>ROUND(I1171*H1171,2)</f>
        <v>0</v>
      </c>
      <c r="K1171" s="232" t="s">
        <v>445</v>
      </c>
      <c r="L1171" s="42"/>
      <c r="M1171" s="237" t="s">
        <v>1</v>
      </c>
      <c r="N1171" s="238" t="s">
        <v>41</v>
      </c>
      <c r="O1171" s="85"/>
      <c r="P1171" s="239">
        <f>O1171*H1171</f>
        <v>0</v>
      </c>
      <c r="Q1171" s="239">
        <v>0.00015</v>
      </c>
      <c r="R1171" s="239">
        <f>Q1171*H1171</f>
        <v>0.00015</v>
      </c>
      <c r="S1171" s="239">
        <v>0</v>
      </c>
      <c r="T1171" s="240">
        <f>S1171*H1171</f>
        <v>0</v>
      </c>
      <c r="AR1171" s="241" t="s">
        <v>272</v>
      </c>
      <c r="AT1171" s="241" t="s">
        <v>192</v>
      </c>
      <c r="AU1171" s="241" t="s">
        <v>207</v>
      </c>
      <c r="AY1171" s="16" t="s">
        <v>190</v>
      </c>
      <c r="BE1171" s="242">
        <f>IF(N1171="základní",J1171,0)</f>
        <v>0</v>
      </c>
      <c r="BF1171" s="242">
        <f>IF(N1171="snížená",J1171,0)</f>
        <v>0</v>
      </c>
      <c r="BG1171" s="242">
        <f>IF(N1171="zákl. přenesená",J1171,0)</f>
        <v>0</v>
      </c>
      <c r="BH1171" s="242">
        <f>IF(N1171="sníž. přenesená",J1171,0)</f>
        <v>0</v>
      </c>
      <c r="BI1171" s="242">
        <f>IF(N1171="nulová",J1171,0)</f>
        <v>0</v>
      </c>
      <c r="BJ1171" s="16" t="s">
        <v>83</v>
      </c>
      <c r="BK1171" s="242">
        <f>ROUND(I1171*H1171,2)</f>
        <v>0</v>
      </c>
      <c r="BL1171" s="16" t="s">
        <v>272</v>
      </c>
      <c r="BM1171" s="241" t="s">
        <v>1640</v>
      </c>
    </row>
    <row r="1172" spans="2:51" s="12" customFormat="1" ht="12">
      <c r="B1172" s="243"/>
      <c r="C1172" s="244"/>
      <c r="D1172" s="245" t="s">
        <v>199</v>
      </c>
      <c r="E1172" s="246" t="s">
        <v>1</v>
      </c>
      <c r="F1172" s="247" t="s">
        <v>1641</v>
      </c>
      <c r="G1172" s="244"/>
      <c r="H1172" s="246" t="s">
        <v>1</v>
      </c>
      <c r="I1172" s="248"/>
      <c r="J1172" s="244"/>
      <c r="K1172" s="244"/>
      <c r="L1172" s="249"/>
      <c r="M1172" s="250"/>
      <c r="N1172" s="251"/>
      <c r="O1172" s="251"/>
      <c r="P1172" s="251"/>
      <c r="Q1172" s="251"/>
      <c r="R1172" s="251"/>
      <c r="S1172" s="251"/>
      <c r="T1172" s="252"/>
      <c r="AT1172" s="253" t="s">
        <v>199</v>
      </c>
      <c r="AU1172" s="253" t="s">
        <v>207</v>
      </c>
      <c r="AV1172" s="12" t="s">
        <v>83</v>
      </c>
      <c r="AW1172" s="12" t="s">
        <v>32</v>
      </c>
      <c r="AX1172" s="12" t="s">
        <v>76</v>
      </c>
      <c r="AY1172" s="253" t="s">
        <v>190</v>
      </c>
    </row>
    <row r="1173" spans="2:51" s="12" customFormat="1" ht="12">
      <c r="B1173" s="243"/>
      <c r="C1173" s="244"/>
      <c r="D1173" s="245" t="s">
        <v>199</v>
      </c>
      <c r="E1173" s="246" t="s">
        <v>1</v>
      </c>
      <c r="F1173" s="247" t="s">
        <v>344</v>
      </c>
      <c r="G1173" s="244"/>
      <c r="H1173" s="246" t="s">
        <v>1</v>
      </c>
      <c r="I1173" s="248"/>
      <c r="J1173" s="244"/>
      <c r="K1173" s="244"/>
      <c r="L1173" s="249"/>
      <c r="M1173" s="250"/>
      <c r="N1173" s="251"/>
      <c r="O1173" s="251"/>
      <c r="P1173" s="251"/>
      <c r="Q1173" s="251"/>
      <c r="R1173" s="251"/>
      <c r="S1173" s="251"/>
      <c r="T1173" s="252"/>
      <c r="AT1173" s="253" t="s">
        <v>199</v>
      </c>
      <c r="AU1173" s="253" t="s">
        <v>207</v>
      </c>
      <c r="AV1173" s="12" t="s">
        <v>83</v>
      </c>
      <c r="AW1173" s="12" t="s">
        <v>32</v>
      </c>
      <c r="AX1173" s="12" t="s">
        <v>76</v>
      </c>
      <c r="AY1173" s="253" t="s">
        <v>190</v>
      </c>
    </row>
    <row r="1174" spans="2:51" s="12" customFormat="1" ht="12">
      <c r="B1174" s="243"/>
      <c r="C1174" s="244"/>
      <c r="D1174" s="245" t="s">
        <v>199</v>
      </c>
      <c r="E1174" s="246" t="s">
        <v>1</v>
      </c>
      <c r="F1174" s="247" t="s">
        <v>1642</v>
      </c>
      <c r="G1174" s="244"/>
      <c r="H1174" s="246" t="s">
        <v>1</v>
      </c>
      <c r="I1174" s="248"/>
      <c r="J1174" s="244"/>
      <c r="K1174" s="244"/>
      <c r="L1174" s="249"/>
      <c r="M1174" s="250"/>
      <c r="N1174" s="251"/>
      <c r="O1174" s="251"/>
      <c r="P1174" s="251"/>
      <c r="Q1174" s="251"/>
      <c r="R1174" s="251"/>
      <c r="S1174" s="251"/>
      <c r="T1174" s="252"/>
      <c r="AT1174" s="253" t="s">
        <v>199</v>
      </c>
      <c r="AU1174" s="253" t="s">
        <v>207</v>
      </c>
      <c r="AV1174" s="12" t="s">
        <v>83</v>
      </c>
      <c r="AW1174" s="12" t="s">
        <v>32</v>
      </c>
      <c r="AX1174" s="12" t="s">
        <v>76</v>
      </c>
      <c r="AY1174" s="253" t="s">
        <v>190</v>
      </c>
    </row>
    <row r="1175" spans="2:51" s="13" customFormat="1" ht="12">
      <c r="B1175" s="254"/>
      <c r="C1175" s="255"/>
      <c r="D1175" s="245" t="s">
        <v>199</v>
      </c>
      <c r="E1175" s="256" t="s">
        <v>1</v>
      </c>
      <c r="F1175" s="257" t="s">
        <v>1580</v>
      </c>
      <c r="G1175" s="255"/>
      <c r="H1175" s="258">
        <v>1</v>
      </c>
      <c r="I1175" s="259"/>
      <c r="J1175" s="255"/>
      <c r="K1175" s="255"/>
      <c r="L1175" s="260"/>
      <c r="M1175" s="261"/>
      <c r="N1175" s="262"/>
      <c r="O1175" s="262"/>
      <c r="P1175" s="262"/>
      <c r="Q1175" s="262"/>
      <c r="R1175" s="262"/>
      <c r="S1175" s="262"/>
      <c r="T1175" s="263"/>
      <c r="AT1175" s="264" t="s">
        <v>199</v>
      </c>
      <c r="AU1175" s="264" t="s">
        <v>207</v>
      </c>
      <c r="AV1175" s="13" t="s">
        <v>85</v>
      </c>
      <c r="AW1175" s="13" t="s">
        <v>32</v>
      </c>
      <c r="AX1175" s="13" t="s">
        <v>76</v>
      </c>
      <c r="AY1175" s="264" t="s">
        <v>190</v>
      </c>
    </row>
    <row r="1176" spans="2:65" s="1" customFormat="1" ht="36" customHeight="1">
      <c r="B1176" s="37"/>
      <c r="C1176" s="230" t="s">
        <v>1643</v>
      </c>
      <c r="D1176" s="230" t="s">
        <v>192</v>
      </c>
      <c r="E1176" s="231" t="s">
        <v>1644</v>
      </c>
      <c r="F1176" s="232" t="s">
        <v>1645</v>
      </c>
      <c r="G1176" s="233" t="s">
        <v>427</v>
      </c>
      <c r="H1176" s="234">
        <v>2</v>
      </c>
      <c r="I1176" s="235"/>
      <c r="J1176" s="236">
        <f>ROUND(I1176*H1176,2)</f>
        <v>0</v>
      </c>
      <c r="K1176" s="232" t="s">
        <v>445</v>
      </c>
      <c r="L1176" s="42"/>
      <c r="M1176" s="237" t="s">
        <v>1</v>
      </c>
      <c r="N1176" s="238" t="s">
        <v>41</v>
      </c>
      <c r="O1176" s="85"/>
      <c r="P1176" s="239">
        <f>O1176*H1176</f>
        <v>0</v>
      </c>
      <c r="Q1176" s="239">
        <v>0.00015</v>
      </c>
      <c r="R1176" s="239">
        <f>Q1176*H1176</f>
        <v>0.0003</v>
      </c>
      <c r="S1176" s="239">
        <v>0</v>
      </c>
      <c r="T1176" s="240">
        <f>S1176*H1176</f>
        <v>0</v>
      </c>
      <c r="AR1176" s="241" t="s">
        <v>272</v>
      </c>
      <c r="AT1176" s="241" t="s">
        <v>192</v>
      </c>
      <c r="AU1176" s="241" t="s">
        <v>207</v>
      </c>
      <c r="AY1176" s="16" t="s">
        <v>190</v>
      </c>
      <c r="BE1176" s="242">
        <f>IF(N1176="základní",J1176,0)</f>
        <v>0</v>
      </c>
      <c r="BF1176" s="242">
        <f>IF(N1176="snížená",J1176,0)</f>
        <v>0</v>
      </c>
      <c r="BG1176" s="242">
        <f>IF(N1176="zákl. přenesená",J1176,0)</f>
        <v>0</v>
      </c>
      <c r="BH1176" s="242">
        <f>IF(N1176="sníž. přenesená",J1176,0)</f>
        <v>0</v>
      </c>
      <c r="BI1176" s="242">
        <f>IF(N1176="nulová",J1176,0)</f>
        <v>0</v>
      </c>
      <c r="BJ1176" s="16" t="s">
        <v>83</v>
      </c>
      <c r="BK1176" s="242">
        <f>ROUND(I1176*H1176,2)</f>
        <v>0</v>
      </c>
      <c r="BL1176" s="16" t="s">
        <v>272</v>
      </c>
      <c r="BM1176" s="241" t="s">
        <v>1646</v>
      </c>
    </row>
    <row r="1177" spans="2:51" s="12" customFormat="1" ht="12">
      <c r="B1177" s="243"/>
      <c r="C1177" s="244"/>
      <c r="D1177" s="245" t="s">
        <v>199</v>
      </c>
      <c r="E1177" s="246" t="s">
        <v>1</v>
      </c>
      <c r="F1177" s="247" t="s">
        <v>1641</v>
      </c>
      <c r="G1177" s="244"/>
      <c r="H1177" s="246" t="s">
        <v>1</v>
      </c>
      <c r="I1177" s="248"/>
      <c r="J1177" s="244"/>
      <c r="K1177" s="244"/>
      <c r="L1177" s="249"/>
      <c r="M1177" s="250"/>
      <c r="N1177" s="251"/>
      <c r="O1177" s="251"/>
      <c r="P1177" s="251"/>
      <c r="Q1177" s="251"/>
      <c r="R1177" s="251"/>
      <c r="S1177" s="251"/>
      <c r="T1177" s="252"/>
      <c r="AT1177" s="253" t="s">
        <v>199</v>
      </c>
      <c r="AU1177" s="253" t="s">
        <v>207</v>
      </c>
      <c r="AV1177" s="12" t="s">
        <v>83</v>
      </c>
      <c r="AW1177" s="12" t="s">
        <v>32</v>
      </c>
      <c r="AX1177" s="12" t="s">
        <v>76</v>
      </c>
      <c r="AY1177" s="253" t="s">
        <v>190</v>
      </c>
    </row>
    <row r="1178" spans="2:51" s="12" customFormat="1" ht="12">
      <c r="B1178" s="243"/>
      <c r="C1178" s="244"/>
      <c r="D1178" s="245" t="s">
        <v>199</v>
      </c>
      <c r="E1178" s="246" t="s">
        <v>1</v>
      </c>
      <c r="F1178" s="247" t="s">
        <v>344</v>
      </c>
      <c r="G1178" s="244"/>
      <c r="H1178" s="246" t="s">
        <v>1</v>
      </c>
      <c r="I1178" s="248"/>
      <c r="J1178" s="244"/>
      <c r="K1178" s="244"/>
      <c r="L1178" s="249"/>
      <c r="M1178" s="250"/>
      <c r="N1178" s="251"/>
      <c r="O1178" s="251"/>
      <c r="P1178" s="251"/>
      <c r="Q1178" s="251"/>
      <c r="R1178" s="251"/>
      <c r="S1178" s="251"/>
      <c r="T1178" s="252"/>
      <c r="AT1178" s="253" t="s">
        <v>199</v>
      </c>
      <c r="AU1178" s="253" t="s">
        <v>207</v>
      </c>
      <c r="AV1178" s="12" t="s">
        <v>83</v>
      </c>
      <c r="AW1178" s="12" t="s">
        <v>32</v>
      </c>
      <c r="AX1178" s="12" t="s">
        <v>76</v>
      </c>
      <c r="AY1178" s="253" t="s">
        <v>190</v>
      </c>
    </row>
    <row r="1179" spans="2:51" s="12" customFormat="1" ht="12">
      <c r="B1179" s="243"/>
      <c r="C1179" s="244"/>
      <c r="D1179" s="245" t="s">
        <v>199</v>
      </c>
      <c r="E1179" s="246" t="s">
        <v>1</v>
      </c>
      <c r="F1179" s="247" t="s">
        <v>1642</v>
      </c>
      <c r="G1179" s="244"/>
      <c r="H1179" s="246" t="s">
        <v>1</v>
      </c>
      <c r="I1179" s="248"/>
      <c r="J1179" s="244"/>
      <c r="K1179" s="244"/>
      <c r="L1179" s="249"/>
      <c r="M1179" s="250"/>
      <c r="N1179" s="251"/>
      <c r="O1179" s="251"/>
      <c r="P1179" s="251"/>
      <c r="Q1179" s="251"/>
      <c r="R1179" s="251"/>
      <c r="S1179" s="251"/>
      <c r="T1179" s="252"/>
      <c r="AT1179" s="253" t="s">
        <v>199</v>
      </c>
      <c r="AU1179" s="253" t="s">
        <v>207</v>
      </c>
      <c r="AV1179" s="12" t="s">
        <v>83</v>
      </c>
      <c r="AW1179" s="12" t="s">
        <v>32</v>
      </c>
      <c r="AX1179" s="12" t="s">
        <v>76</v>
      </c>
      <c r="AY1179" s="253" t="s">
        <v>190</v>
      </c>
    </row>
    <row r="1180" spans="2:51" s="13" customFormat="1" ht="12">
      <c r="B1180" s="254"/>
      <c r="C1180" s="255"/>
      <c r="D1180" s="245" t="s">
        <v>199</v>
      </c>
      <c r="E1180" s="256" t="s">
        <v>1</v>
      </c>
      <c r="F1180" s="257" t="s">
        <v>85</v>
      </c>
      <c r="G1180" s="255"/>
      <c r="H1180" s="258">
        <v>2</v>
      </c>
      <c r="I1180" s="259"/>
      <c r="J1180" s="255"/>
      <c r="K1180" s="255"/>
      <c r="L1180" s="260"/>
      <c r="M1180" s="261"/>
      <c r="N1180" s="262"/>
      <c r="O1180" s="262"/>
      <c r="P1180" s="262"/>
      <c r="Q1180" s="262"/>
      <c r="R1180" s="262"/>
      <c r="S1180" s="262"/>
      <c r="T1180" s="263"/>
      <c r="AT1180" s="264" t="s">
        <v>199</v>
      </c>
      <c r="AU1180" s="264" t="s">
        <v>207</v>
      </c>
      <c r="AV1180" s="13" t="s">
        <v>85</v>
      </c>
      <c r="AW1180" s="13" t="s">
        <v>32</v>
      </c>
      <c r="AX1180" s="13" t="s">
        <v>76</v>
      </c>
      <c r="AY1180" s="264" t="s">
        <v>190</v>
      </c>
    </row>
    <row r="1181" spans="2:65" s="1" customFormat="1" ht="48" customHeight="1">
      <c r="B1181" s="37"/>
      <c r="C1181" s="230" t="s">
        <v>1647</v>
      </c>
      <c r="D1181" s="230" t="s">
        <v>192</v>
      </c>
      <c r="E1181" s="231" t="s">
        <v>1648</v>
      </c>
      <c r="F1181" s="232" t="s">
        <v>1649</v>
      </c>
      <c r="G1181" s="233" t="s">
        <v>427</v>
      </c>
      <c r="H1181" s="234">
        <v>1</v>
      </c>
      <c r="I1181" s="235"/>
      <c r="J1181" s="236">
        <f>ROUND(I1181*H1181,2)</f>
        <v>0</v>
      </c>
      <c r="K1181" s="232" t="s">
        <v>445</v>
      </c>
      <c r="L1181" s="42"/>
      <c r="M1181" s="237" t="s">
        <v>1</v>
      </c>
      <c r="N1181" s="238" t="s">
        <v>41</v>
      </c>
      <c r="O1181" s="85"/>
      <c r="P1181" s="239">
        <f>O1181*H1181</f>
        <v>0</v>
      </c>
      <c r="Q1181" s="239">
        <v>0.00015</v>
      </c>
      <c r="R1181" s="239">
        <f>Q1181*H1181</f>
        <v>0.00015</v>
      </c>
      <c r="S1181" s="239">
        <v>0</v>
      </c>
      <c r="T1181" s="240">
        <f>S1181*H1181</f>
        <v>0</v>
      </c>
      <c r="AR1181" s="241" t="s">
        <v>272</v>
      </c>
      <c r="AT1181" s="241" t="s">
        <v>192</v>
      </c>
      <c r="AU1181" s="241" t="s">
        <v>207</v>
      </c>
      <c r="AY1181" s="16" t="s">
        <v>190</v>
      </c>
      <c r="BE1181" s="242">
        <f>IF(N1181="základní",J1181,0)</f>
        <v>0</v>
      </c>
      <c r="BF1181" s="242">
        <f>IF(N1181="snížená",J1181,0)</f>
        <v>0</v>
      </c>
      <c r="BG1181" s="242">
        <f>IF(N1181="zákl. přenesená",J1181,0)</f>
        <v>0</v>
      </c>
      <c r="BH1181" s="242">
        <f>IF(N1181="sníž. přenesená",J1181,0)</f>
        <v>0</v>
      </c>
      <c r="BI1181" s="242">
        <f>IF(N1181="nulová",J1181,0)</f>
        <v>0</v>
      </c>
      <c r="BJ1181" s="16" t="s">
        <v>83</v>
      </c>
      <c r="BK1181" s="242">
        <f>ROUND(I1181*H1181,2)</f>
        <v>0</v>
      </c>
      <c r="BL1181" s="16" t="s">
        <v>272</v>
      </c>
      <c r="BM1181" s="241" t="s">
        <v>1650</v>
      </c>
    </row>
    <row r="1182" spans="2:51" s="12" customFormat="1" ht="12">
      <c r="B1182" s="243"/>
      <c r="C1182" s="244"/>
      <c r="D1182" s="245" t="s">
        <v>199</v>
      </c>
      <c r="E1182" s="246" t="s">
        <v>1</v>
      </c>
      <c r="F1182" s="247" t="s">
        <v>1641</v>
      </c>
      <c r="G1182" s="244"/>
      <c r="H1182" s="246" t="s">
        <v>1</v>
      </c>
      <c r="I1182" s="248"/>
      <c r="J1182" s="244"/>
      <c r="K1182" s="244"/>
      <c r="L1182" s="249"/>
      <c r="M1182" s="250"/>
      <c r="N1182" s="251"/>
      <c r="O1182" s="251"/>
      <c r="P1182" s="251"/>
      <c r="Q1182" s="251"/>
      <c r="R1182" s="251"/>
      <c r="S1182" s="251"/>
      <c r="T1182" s="252"/>
      <c r="AT1182" s="253" t="s">
        <v>199</v>
      </c>
      <c r="AU1182" s="253" t="s">
        <v>207</v>
      </c>
      <c r="AV1182" s="12" t="s">
        <v>83</v>
      </c>
      <c r="AW1182" s="12" t="s">
        <v>32</v>
      </c>
      <c r="AX1182" s="12" t="s">
        <v>76</v>
      </c>
      <c r="AY1182" s="253" t="s">
        <v>190</v>
      </c>
    </row>
    <row r="1183" spans="2:51" s="12" customFormat="1" ht="12">
      <c r="B1183" s="243"/>
      <c r="C1183" s="244"/>
      <c r="D1183" s="245" t="s">
        <v>199</v>
      </c>
      <c r="E1183" s="246" t="s">
        <v>1</v>
      </c>
      <c r="F1183" s="247" t="s">
        <v>344</v>
      </c>
      <c r="G1183" s="244"/>
      <c r="H1183" s="246" t="s">
        <v>1</v>
      </c>
      <c r="I1183" s="248"/>
      <c r="J1183" s="244"/>
      <c r="K1183" s="244"/>
      <c r="L1183" s="249"/>
      <c r="M1183" s="250"/>
      <c r="N1183" s="251"/>
      <c r="O1183" s="251"/>
      <c r="P1183" s="251"/>
      <c r="Q1183" s="251"/>
      <c r="R1183" s="251"/>
      <c r="S1183" s="251"/>
      <c r="T1183" s="252"/>
      <c r="AT1183" s="253" t="s">
        <v>199</v>
      </c>
      <c r="AU1183" s="253" t="s">
        <v>207</v>
      </c>
      <c r="AV1183" s="12" t="s">
        <v>83</v>
      </c>
      <c r="AW1183" s="12" t="s">
        <v>32</v>
      </c>
      <c r="AX1183" s="12" t="s">
        <v>76</v>
      </c>
      <c r="AY1183" s="253" t="s">
        <v>190</v>
      </c>
    </row>
    <row r="1184" spans="2:51" s="12" customFormat="1" ht="12">
      <c r="B1184" s="243"/>
      <c r="C1184" s="244"/>
      <c r="D1184" s="245" t="s">
        <v>199</v>
      </c>
      <c r="E1184" s="246" t="s">
        <v>1</v>
      </c>
      <c r="F1184" s="247" t="s">
        <v>1642</v>
      </c>
      <c r="G1184" s="244"/>
      <c r="H1184" s="246" t="s">
        <v>1</v>
      </c>
      <c r="I1184" s="248"/>
      <c r="J1184" s="244"/>
      <c r="K1184" s="244"/>
      <c r="L1184" s="249"/>
      <c r="M1184" s="250"/>
      <c r="N1184" s="251"/>
      <c r="O1184" s="251"/>
      <c r="P1184" s="251"/>
      <c r="Q1184" s="251"/>
      <c r="R1184" s="251"/>
      <c r="S1184" s="251"/>
      <c r="T1184" s="252"/>
      <c r="AT1184" s="253" t="s">
        <v>199</v>
      </c>
      <c r="AU1184" s="253" t="s">
        <v>207</v>
      </c>
      <c r="AV1184" s="12" t="s">
        <v>83</v>
      </c>
      <c r="AW1184" s="12" t="s">
        <v>32</v>
      </c>
      <c r="AX1184" s="12" t="s">
        <v>76</v>
      </c>
      <c r="AY1184" s="253" t="s">
        <v>190</v>
      </c>
    </row>
    <row r="1185" spans="2:51" s="13" customFormat="1" ht="12">
      <c r="B1185" s="254"/>
      <c r="C1185" s="255"/>
      <c r="D1185" s="245" t="s">
        <v>199</v>
      </c>
      <c r="E1185" s="256" t="s">
        <v>1</v>
      </c>
      <c r="F1185" s="257" t="s">
        <v>1580</v>
      </c>
      <c r="G1185" s="255"/>
      <c r="H1185" s="258">
        <v>1</v>
      </c>
      <c r="I1185" s="259"/>
      <c r="J1185" s="255"/>
      <c r="K1185" s="255"/>
      <c r="L1185" s="260"/>
      <c r="M1185" s="261"/>
      <c r="N1185" s="262"/>
      <c r="O1185" s="262"/>
      <c r="P1185" s="262"/>
      <c r="Q1185" s="262"/>
      <c r="R1185" s="262"/>
      <c r="S1185" s="262"/>
      <c r="T1185" s="263"/>
      <c r="AT1185" s="264" t="s">
        <v>199</v>
      </c>
      <c r="AU1185" s="264" t="s">
        <v>207</v>
      </c>
      <c r="AV1185" s="13" t="s">
        <v>85</v>
      </c>
      <c r="AW1185" s="13" t="s">
        <v>32</v>
      </c>
      <c r="AX1185" s="13" t="s">
        <v>76</v>
      </c>
      <c r="AY1185" s="264" t="s">
        <v>190</v>
      </c>
    </row>
    <row r="1186" spans="2:65" s="1" customFormat="1" ht="36" customHeight="1">
      <c r="B1186" s="37"/>
      <c r="C1186" s="230" t="s">
        <v>1651</v>
      </c>
      <c r="D1186" s="230" t="s">
        <v>192</v>
      </c>
      <c r="E1186" s="231" t="s">
        <v>1652</v>
      </c>
      <c r="F1186" s="232" t="s">
        <v>1653</v>
      </c>
      <c r="G1186" s="233" t="s">
        <v>427</v>
      </c>
      <c r="H1186" s="234">
        <v>2</v>
      </c>
      <c r="I1186" s="235"/>
      <c r="J1186" s="236">
        <f>ROUND(I1186*H1186,2)</f>
        <v>0</v>
      </c>
      <c r="K1186" s="232" t="s">
        <v>445</v>
      </c>
      <c r="L1186" s="42"/>
      <c r="M1186" s="237" t="s">
        <v>1</v>
      </c>
      <c r="N1186" s="238" t="s">
        <v>41</v>
      </c>
      <c r="O1186" s="85"/>
      <c r="P1186" s="239">
        <f>O1186*H1186</f>
        <v>0</v>
      </c>
      <c r="Q1186" s="239">
        <v>0.00015</v>
      </c>
      <c r="R1186" s="239">
        <f>Q1186*H1186</f>
        <v>0.0003</v>
      </c>
      <c r="S1186" s="239">
        <v>0</v>
      </c>
      <c r="T1186" s="240">
        <f>S1186*H1186</f>
        <v>0</v>
      </c>
      <c r="AR1186" s="241" t="s">
        <v>272</v>
      </c>
      <c r="AT1186" s="241" t="s">
        <v>192</v>
      </c>
      <c r="AU1186" s="241" t="s">
        <v>207</v>
      </c>
      <c r="AY1186" s="16" t="s">
        <v>190</v>
      </c>
      <c r="BE1186" s="242">
        <f>IF(N1186="základní",J1186,0)</f>
        <v>0</v>
      </c>
      <c r="BF1186" s="242">
        <f>IF(N1186="snížená",J1186,0)</f>
        <v>0</v>
      </c>
      <c r="BG1186" s="242">
        <f>IF(N1186="zákl. přenesená",J1186,0)</f>
        <v>0</v>
      </c>
      <c r="BH1186" s="242">
        <f>IF(N1186="sníž. přenesená",J1186,0)</f>
        <v>0</v>
      </c>
      <c r="BI1186" s="242">
        <f>IF(N1186="nulová",J1186,0)</f>
        <v>0</v>
      </c>
      <c r="BJ1186" s="16" t="s">
        <v>83</v>
      </c>
      <c r="BK1186" s="242">
        <f>ROUND(I1186*H1186,2)</f>
        <v>0</v>
      </c>
      <c r="BL1186" s="16" t="s">
        <v>272</v>
      </c>
      <c r="BM1186" s="241" t="s">
        <v>1654</v>
      </c>
    </row>
    <row r="1187" spans="2:51" s="12" customFormat="1" ht="12">
      <c r="B1187" s="243"/>
      <c r="C1187" s="244"/>
      <c r="D1187" s="245" t="s">
        <v>199</v>
      </c>
      <c r="E1187" s="246" t="s">
        <v>1</v>
      </c>
      <c r="F1187" s="247" t="s">
        <v>1641</v>
      </c>
      <c r="G1187" s="244"/>
      <c r="H1187" s="246" t="s">
        <v>1</v>
      </c>
      <c r="I1187" s="248"/>
      <c r="J1187" s="244"/>
      <c r="K1187" s="244"/>
      <c r="L1187" s="249"/>
      <c r="M1187" s="250"/>
      <c r="N1187" s="251"/>
      <c r="O1187" s="251"/>
      <c r="P1187" s="251"/>
      <c r="Q1187" s="251"/>
      <c r="R1187" s="251"/>
      <c r="S1187" s="251"/>
      <c r="T1187" s="252"/>
      <c r="AT1187" s="253" t="s">
        <v>199</v>
      </c>
      <c r="AU1187" s="253" t="s">
        <v>207</v>
      </c>
      <c r="AV1187" s="12" t="s">
        <v>83</v>
      </c>
      <c r="AW1187" s="12" t="s">
        <v>32</v>
      </c>
      <c r="AX1187" s="12" t="s">
        <v>76</v>
      </c>
      <c r="AY1187" s="253" t="s">
        <v>190</v>
      </c>
    </row>
    <row r="1188" spans="2:51" s="12" customFormat="1" ht="12">
      <c r="B1188" s="243"/>
      <c r="C1188" s="244"/>
      <c r="D1188" s="245" t="s">
        <v>199</v>
      </c>
      <c r="E1188" s="246" t="s">
        <v>1</v>
      </c>
      <c r="F1188" s="247" t="s">
        <v>344</v>
      </c>
      <c r="G1188" s="244"/>
      <c r="H1188" s="246" t="s">
        <v>1</v>
      </c>
      <c r="I1188" s="248"/>
      <c r="J1188" s="244"/>
      <c r="K1188" s="244"/>
      <c r="L1188" s="249"/>
      <c r="M1188" s="250"/>
      <c r="N1188" s="251"/>
      <c r="O1188" s="251"/>
      <c r="P1188" s="251"/>
      <c r="Q1188" s="251"/>
      <c r="R1188" s="251"/>
      <c r="S1188" s="251"/>
      <c r="T1188" s="252"/>
      <c r="AT1188" s="253" t="s">
        <v>199</v>
      </c>
      <c r="AU1188" s="253" t="s">
        <v>207</v>
      </c>
      <c r="AV1188" s="12" t="s">
        <v>83</v>
      </c>
      <c r="AW1188" s="12" t="s">
        <v>32</v>
      </c>
      <c r="AX1188" s="12" t="s">
        <v>76</v>
      </c>
      <c r="AY1188" s="253" t="s">
        <v>190</v>
      </c>
    </row>
    <row r="1189" spans="2:51" s="12" customFormat="1" ht="12">
      <c r="B1189" s="243"/>
      <c r="C1189" s="244"/>
      <c r="D1189" s="245" t="s">
        <v>199</v>
      </c>
      <c r="E1189" s="246" t="s">
        <v>1</v>
      </c>
      <c r="F1189" s="247" t="s">
        <v>1642</v>
      </c>
      <c r="G1189" s="244"/>
      <c r="H1189" s="246" t="s">
        <v>1</v>
      </c>
      <c r="I1189" s="248"/>
      <c r="J1189" s="244"/>
      <c r="K1189" s="244"/>
      <c r="L1189" s="249"/>
      <c r="M1189" s="250"/>
      <c r="N1189" s="251"/>
      <c r="O1189" s="251"/>
      <c r="P1189" s="251"/>
      <c r="Q1189" s="251"/>
      <c r="R1189" s="251"/>
      <c r="S1189" s="251"/>
      <c r="T1189" s="252"/>
      <c r="AT1189" s="253" t="s">
        <v>199</v>
      </c>
      <c r="AU1189" s="253" t="s">
        <v>207</v>
      </c>
      <c r="AV1189" s="12" t="s">
        <v>83</v>
      </c>
      <c r="AW1189" s="12" t="s">
        <v>32</v>
      </c>
      <c r="AX1189" s="12" t="s">
        <v>76</v>
      </c>
      <c r="AY1189" s="253" t="s">
        <v>190</v>
      </c>
    </row>
    <row r="1190" spans="2:51" s="13" customFormat="1" ht="12">
      <c r="B1190" s="254"/>
      <c r="C1190" s="255"/>
      <c r="D1190" s="245" t="s">
        <v>199</v>
      </c>
      <c r="E1190" s="256" t="s">
        <v>1</v>
      </c>
      <c r="F1190" s="257" t="s">
        <v>85</v>
      </c>
      <c r="G1190" s="255"/>
      <c r="H1190" s="258">
        <v>2</v>
      </c>
      <c r="I1190" s="259"/>
      <c r="J1190" s="255"/>
      <c r="K1190" s="255"/>
      <c r="L1190" s="260"/>
      <c r="M1190" s="261"/>
      <c r="N1190" s="262"/>
      <c r="O1190" s="262"/>
      <c r="P1190" s="262"/>
      <c r="Q1190" s="262"/>
      <c r="R1190" s="262"/>
      <c r="S1190" s="262"/>
      <c r="T1190" s="263"/>
      <c r="AT1190" s="264" t="s">
        <v>199</v>
      </c>
      <c r="AU1190" s="264" t="s">
        <v>207</v>
      </c>
      <c r="AV1190" s="13" t="s">
        <v>85</v>
      </c>
      <c r="AW1190" s="13" t="s">
        <v>32</v>
      </c>
      <c r="AX1190" s="13" t="s">
        <v>76</v>
      </c>
      <c r="AY1190" s="264" t="s">
        <v>190</v>
      </c>
    </row>
    <row r="1191" spans="2:65" s="1" customFormat="1" ht="36" customHeight="1">
      <c r="B1191" s="37"/>
      <c r="C1191" s="230" t="s">
        <v>1655</v>
      </c>
      <c r="D1191" s="230" t="s">
        <v>192</v>
      </c>
      <c r="E1191" s="231" t="s">
        <v>1656</v>
      </c>
      <c r="F1191" s="232" t="s">
        <v>1657</v>
      </c>
      <c r="G1191" s="233" t="s">
        <v>427</v>
      </c>
      <c r="H1191" s="234">
        <v>1</v>
      </c>
      <c r="I1191" s="235"/>
      <c r="J1191" s="236">
        <f>ROUND(I1191*H1191,2)</f>
        <v>0</v>
      </c>
      <c r="K1191" s="232" t="s">
        <v>445</v>
      </c>
      <c r="L1191" s="42"/>
      <c r="M1191" s="237" t="s">
        <v>1</v>
      </c>
      <c r="N1191" s="238" t="s">
        <v>41</v>
      </c>
      <c r="O1191" s="85"/>
      <c r="P1191" s="239">
        <f>O1191*H1191</f>
        <v>0</v>
      </c>
      <c r="Q1191" s="239">
        <v>0.00015</v>
      </c>
      <c r="R1191" s="239">
        <f>Q1191*H1191</f>
        <v>0.00015</v>
      </c>
      <c r="S1191" s="239">
        <v>0</v>
      </c>
      <c r="T1191" s="240">
        <f>S1191*H1191</f>
        <v>0</v>
      </c>
      <c r="AR1191" s="241" t="s">
        <v>272</v>
      </c>
      <c r="AT1191" s="241" t="s">
        <v>192</v>
      </c>
      <c r="AU1191" s="241" t="s">
        <v>207</v>
      </c>
      <c r="AY1191" s="16" t="s">
        <v>190</v>
      </c>
      <c r="BE1191" s="242">
        <f>IF(N1191="základní",J1191,0)</f>
        <v>0</v>
      </c>
      <c r="BF1191" s="242">
        <f>IF(N1191="snížená",J1191,0)</f>
        <v>0</v>
      </c>
      <c r="BG1191" s="242">
        <f>IF(N1191="zákl. přenesená",J1191,0)</f>
        <v>0</v>
      </c>
      <c r="BH1191" s="242">
        <f>IF(N1191="sníž. přenesená",J1191,0)</f>
        <v>0</v>
      </c>
      <c r="BI1191" s="242">
        <f>IF(N1191="nulová",J1191,0)</f>
        <v>0</v>
      </c>
      <c r="BJ1191" s="16" t="s">
        <v>83</v>
      </c>
      <c r="BK1191" s="242">
        <f>ROUND(I1191*H1191,2)</f>
        <v>0</v>
      </c>
      <c r="BL1191" s="16" t="s">
        <v>272</v>
      </c>
      <c r="BM1191" s="241" t="s">
        <v>1658</v>
      </c>
    </row>
    <row r="1192" spans="2:51" s="12" customFormat="1" ht="12">
      <c r="B1192" s="243"/>
      <c r="C1192" s="244"/>
      <c r="D1192" s="245" t="s">
        <v>199</v>
      </c>
      <c r="E1192" s="246" t="s">
        <v>1</v>
      </c>
      <c r="F1192" s="247" t="s">
        <v>1641</v>
      </c>
      <c r="G1192" s="244"/>
      <c r="H1192" s="246" t="s">
        <v>1</v>
      </c>
      <c r="I1192" s="248"/>
      <c r="J1192" s="244"/>
      <c r="K1192" s="244"/>
      <c r="L1192" s="249"/>
      <c r="M1192" s="250"/>
      <c r="N1192" s="251"/>
      <c r="O1192" s="251"/>
      <c r="P1192" s="251"/>
      <c r="Q1192" s="251"/>
      <c r="R1192" s="251"/>
      <c r="S1192" s="251"/>
      <c r="T1192" s="252"/>
      <c r="AT1192" s="253" t="s">
        <v>199</v>
      </c>
      <c r="AU1192" s="253" t="s">
        <v>207</v>
      </c>
      <c r="AV1192" s="12" t="s">
        <v>83</v>
      </c>
      <c r="AW1192" s="12" t="s">
        <v>32</v>
      </c>
      <c r="AX1192" s="12" t="s">
        <v>76</v>
      </c>
      <c r="AY1192" s="253" t="s">
        <v>190</v>
      </c>
    </row>
    <row r="1193" spans="2:51" s="12" customFormat="1" ht="12">
      <c r="B1193" s="243"/>
      <c r="C1193" s="244"/>
      <c r="D1193" s="245" t="s">
        <v>199</v>
      </c>
      <c r="E1193" s="246" t="s">
        <v>1</v>
      </c>
      <c r="F1193" s="247" t="s">
        <v>344</v>
      </c>
      <c r="G1193" s="244"/>
      <c r="H1193" s="246" t="s">
        <v>1</v>
      </c>
      <c r="I1193" s="248"/>
      <c r="J1193" s="244"/>
      <c r="K1193" s="244"/>
      <c r="L1193" s="249"/>
      <c r="M1193" s="250"/>
      <c r="N1193" s="251"/>
      <c r="O1193" s="251"/>
      <c r="P1193" s="251"/>
      <c r="Q1193" s="251"/>
      <c r="R1193" s="251"/>
      <c r="S1193" s="251"/>
      <c r="T1193" s="252"/>
      <c r="AT1193" s="253" t="s">
        <v>199</v>
      </c>
      <c r="AU1193" s="253" t="s">
        <v>207</v>
      </c>
      <c r="AV1193" s="12" t="s">
        <v>83</v>
      </c>
      <c r="AW1193" s="12" t="s">
        <v>32</v>
      </c>
      <c r="AX1193" s="12" t="s">
        <v>76</v>
      </c>
      <c r="AY1193" s="253" t="s">
        <v>190</v>
      </c>
    </row>
    <row r="1194" spans="2:51" s="12" customFormat="1" ht="12">
      <c r="B1194" s="243"/>
      <c r="C1194" s="244"/>
      <c r="D1194" s="245" t="s">
        <v>199</v>
      </c>
      <c r="E1194" s="246" t="s">
        <v>1</v>
      </c>
      <c r="F1194" s="247" t="s">
        <v>1642</v>
      </c>
      <c r="G1194" s="244"/>
      <c r="H1194" s="246" t="s">
        <v>1</v>
      </c>
      <c r="I1194" s="248"/>
      <c r="J1194" s="244"/>
      <c r="K1194" s="244"/>
      <c r="L1194" s="249"/>
      <c r="M1194" s="250"/>
      <c r="N1194" s="251"/>
      <c r="O1194" s="251"/>
      <c r="P1194" s="251"/>
      <c r="Q1194" s="251"/>
      <c r="R1194" s="251"/>
      <c r="S1194" s="251"/>
      <c r="T1194" s="252"/>
      <c r="AT1194" s="253" t="s">
        <v>199</v>
      </c>
      <c r="AU1194" s="253" t="s">
        <v>207</v>
      </c>
      <c r="AV1194" s="12" t="s">
        <v>83</v>
      </c>
      <c r="AW1194" s="12" t="s">
        <v>32</v>
      </c>
      <c r="AX1194" s="12" t="s">
        <v>76</v>
      </c>
      <c r="AY1194" s="253" t="s">
        <v>190</v>
      </c>
    </row>
    <row r="1195" spans="2:51" s="13" customFormat="1" ht="12">
      <c r="B1195" s="254"/>
      <c r="C1195" s="255"/>
      <c r="D1195" s="245" t="s">
        <v>199</v>
      </c>
      <c r="E1195" s="256" t="s">
        <v>1</v>
      </c>
      <c r="F1195" s="257" t="s">
        <v>83</v>
      </c>
      <c r="G1195" s="255"/>
      <c r="H1195" s="258">
        <v>1</v>
      </c>
      <c r="I1195" s="259"/>
      <c r="J1195" s="255"/>
      <c r="K1195" s="255"/>
      <c r="L1195" s="260"/>
      <c r="M1195" s="261"/>
      <c r="N1195" s="262"/>
      <c r="O1195" s="262"/>
      <c r="P1195" s="262"/>
      <c r="Q1195" s="262"/>
      <c r="R1195" s="262"/>
      <c r="S1195" s="262"/>
      <c r="T1195" s="263"/>
      <c r="AT1195" s="264" t="s">
        <v>199</v>
      </c>
      <c r="AU1195" s="264" t="s">
        <v>207</v>
      </c>
      <c r="AV1195" s="13" t="s">
        <v>85</v>
      </c>
      <c r="AW1195" s="13" t="s">
        <v>32</v>
      </c>
      <c r="AX1195" s="13" t="s">
        <v>76</v>
      </c>
      <c r="AY1195" s="264" t="s">
        <v>190</v>
      </c>
    </row>
    <row r="1196" spans="2:65" s="1" customFormat="1" ht="36" customHeight="1">
      <c r="B1196" s="37"/>
      <c r="C1196" s="230" t="s">
        <v>1659</v>
      </c>
      <c r="D1196" s="230" t="s">
        <v>192</v>
      </c>
      <c r="E1196" s="231" t="s">
        <v>1660</v>
      </c>
      <c r="F1196" s="232" t="s">
        <v>1661</v>
      </c>
      <c r="G1196" s="233" t="s">
        <v>427</v>
      </c>
      <c r="H1196" s="234">
        <v>1</v>
      </c>
      <c r="I1196" s="235"/>
      <c r="J1196" s="236">
        <f>ROUND(I1196*H1196,2)</f>
        <v>0</v>
      </c>
      <c r="K1196" s="232" t="s">
        <v>445</v>
      </c>
      <c r="L1196" s="42"/>
      <c r="M1196" s="237" t="s">
        <v>1</v>
      </c>
      <c r="N1196" s="238" t="s">
        <v>41</v>
      </c>
      <c r="O1196" s="85"/>
      <c r="P1196" s="239">
        <f>O1196*H1196</f>
        <v>0</v>
      </c>
      <c r="Q1196" s="239">
        <v>0.00015</v>
      </c>
      <c r="R1196" s="239">
        <f>Q1196*H1196</f>
        <v>0.00015</v>
      </c>
      <c r="S1196" s="239">
        <v>0</v>
      </c>
      <c r="T1196" s="240">
        <f>S1196*H1196</f>
        <v>0</v>
      </c>
      <c r="AR1196" s="241" t="s">
        <v>272</v>
      </c>
      <c r="AT1196" s="241" t="s">
        <v>192</v>
      </c>
      <c r="AU1196" s="241" t="s">
        <v>207</v>
      </c>
      <c r="AY1196" s="16" t="s">
        <v>190</v>
      </c>
      <c r="BE1196" s="242">
        <f>IF(N1196="základní",J1196,0)</f>
        <v>0</v>
      </c>
      <c r="BF1196" s="242">
        <f>IF(N1196="snížená",J1196,0)</f>
        <v>0</v>
      </c>
      <c r="BG1196" s="242">
        <f>IF(N1196="zákl. přenesená",J1196,0)</f>
        <v>0</v>
      </c>
      <c r="BH1196" s="242">
        <f>IF(N1196="sníž. přenesená",J1196,0)</f>
        <v>0</v>
      </c>
      <c r="BI1196" s="242">
        <f>IF(N1196="nulová",J1196,0)</f>
        <v>0</v>
      </c>
      <c r="BJ1196" s="16" t="s">
        <v>83</v>
      </c>
      <c r="BK1196" s="242">
        <f>ROUND(I1196*H1196,2)</f>
        <v>0</v>
      </c>
      <c r="BL1196" s="16" t="s">
        <v>272</v>
      </c>
      <c r="BM1196" s="241" t="s">
        <v>1662</v>
      </c>
    </row>
    <row r="1197" spans="2:51" s="12" customFormat="1" ht="12">
      <c r="B1197" s="243"/>
      <c r="C1197" s="244"/>
      <c r="D1197" s="245" t="s">
        <v>199</v>
      </c>
      <c r="E1197" s="246" t="s">
        <v>1</v>
      </c>
      <c r="F1197" s="247" t="s">
        <v>1641</v>
      </c>
      <c r="G1197" s="244"/>
      <c r="H1197" s="246" t="s">
        <v>1</v>
      </c>
      <c r="I1197" s="248"/>
      <c r="J1197" s="244"/>
      <c r="K1197" s="244"/>
      <c r="L1197" s="249"/>
      <c r="M1197" s="250"/>
      <c r="N1197" s="251"/>
      <c r="O1197" s="251"/>
      <c r="P1197" s="251"/>
      <c r="Q1197" s="251"/>
      <c r="R1197" s="251"/>
      <c r="S1197" s="251"/>
      <c r="T1197" s="252"/>
      <c r="AT1197" s="253" t="s">
        <v>199</v>
      </c>
      <c r="AU1197" s="253" t="s">
        <v>207</v>
      </c>
      <c r="AV1197" s="12" t="s">
        <v>83</v>
      </c>
      <c r="AW1197" s="12" t="s">
        <v>32</v>
      </c>
      <c r="AX1197" s="12" t="s">
        <v>76</v>
      </c>
      <c r="AY1197" s="253" t="s">
        <v>190</v>
      </c>
    </row>
    <row r="1198" spans="2:51" s="12" customFormat="1" ht="12">
      <c r="B1198" s="243"/>
      <c r="C1198" s="244"/>
      <c r="D1198" s="245" t="s">
        <v>199</v>
      </c>
      <c r="E1198" s="246" t="s">
        <v>1</v>
      </c>
      <c r="F1198" s="247" t="s">
        <v>344</v>
      </c>
      <c r="G1198" s="244"/>
      <c r="H1198" s="246" t="s">
        <v>1</v>
      </c>
      <c r="I1198" s="248"/>
      <c r="J1198" s="244"/>
      <c r="K1198" s="244"/>
      <c r="L1198" s="249"/>
      <c r="M1198" s="250"/>
      <c r="N1198" s="251"/>
      <c r="O1198" s="251"/>
      <c r="P1198" s="251"/>
      <c r="Q1198" s="251"/>
      <c r="R1198" s="251"/>
      <c r="S1198" s="251"/>
      <c r="T1198" s="252"/>
      <c r="AT1198" s="253" t="s">
        <v>199</v>
      </c>
      <c r="AU1198" s="253" t="s">
        <v>207</v>
      </c>
      <c r="AV1198" s="12" t="s">
        <v>83</v>
      </c>
      <c r="AW1198" s="12" t="s">
        <v>32</v>
      </c>
      <c r="AX1198" s="12" t="s">
        <v>76</v>
      </c>
      <c r="AY1198" s="253" t="s">
        <v>190</v>
      </c>
    </row>
    <row r="1199" spans="2:51" s="12" customFormat="1" ht="12">
      <c r="B1199" s="243"/>
      <c r="C1199" s="244"/>
      <c r="D1199" s="245" t="s">
        <v>199</v>
      </c>
      <c r="E1199" s="246" t="s">
        <v>1</v>
      </c>
      <c r="F1199" s="247" t="s">
        <v>1642</v>
      </c>
      <c r="G1199" s="244"/>
      <c r="H1199" s="246" t="s">
        <v>1</v>
      </c>
      <c r="I1199" s="248"/>
      <c r="J1199" s="244"/>
      <c r="K1199" s="244"/>
      <c r="L1199" s="249"/>
      <c r="M1199" s="250"/>
      <c r="N1199" s="251"/>
      <c r="O1199" s="251"/>
      <c r="P1199" s="251"/>
      <c r="Q1199" s="251"/>
      <c r="R1199" s="251"/>
      <c r="S1199" s="251"/>
      <c r="T1199" s="252"/>
      <c r="AT1199" s="253" t="s">
        <v>199</v>
      </c>
      <c r="AU1199" s="253" t="s">
        <v>207</v>
      </c>
      <c r="AV1199" s="12" t="s">
        <v>83</v>
      </c>
      <c r="AW1199" s="12" t="s">
        <v>32</v>
      </c>
      <c r="AX1199" s="12" t="s">
        <v>76</v>
      </c>
      <c r="AY1199" s="253" t="s">
        <v>190</v>
      </c>
    </row>
    <row r="1200" spans="2:51" s="13" customFormat="1" ht="12">
      <c r="B1200" s="254"/>
      <c r="C1200" s="255"/>
      <c r="D1200" s="245" t="s">
        <v>199</v>
      </c>
      <c r="E1200" s="256" t="s">
        <v>1</v>
      </c>
      <c r="F1200" s="257" t="s">
        <v>83</v>
      </c>
      <c r="G1200" s="255"/>
      <c r="H1200" s="258">
        <v>1</v>
      </c>
      <c r="I1200" s="259"/>
      <c r="J1200" s="255"/>
      <c r="K1200" s="255"/>
      <c r="L1200" s="260"/>
      <c r="M1200" s="261"/>
      <c r="N1200" s="262"/>
      <c r="O1200" s="262"/>
      <c r="P1200" s="262"/>
      <c r="Q1200" s="262"/>
      <c r="R1200" s="262"/>
      <c r="S1200" s="262"/>
      <c r="T1200" s="263"/>
      <c r="AT1200" s="264" t="s">
        <v>199</v>
      </c>
      <c r="AU1200" s="264" t="s">
        <v>207</v>
      </c>
      <c r="AV1200" s="13" t="s">
        <v>85</v>
      </c>
      <c r="AW1200" s="13" t="s">
        <v>32</v>
      </c>
      <c r="AX1200" s="13" t="s">
        <v>76</v>
      </c>
      <c r="AY1200" s="264" t="s">
        <v>190</v>
      </c>
    </row>
    <row r="1201" spans="2:65" s="1" customFormat="1" ht="24" customHeight="1">
      <c r="B1201" s="37"/>
      <c r="C1201" s="230" t="s">
        <v>1663</v>
      </c>
      <c r="D1201" s="230" t="s">
        <v>192</v>
      </c>
      <c r="E1201" s="231" t="s">
        <v>1664</v>
      </c>
      <c r="F1201" s="232" t="s">
        <v>1665</v>
      </c>
      <c r="G1201" s="233" t="s">
        <v>427</v>
      </c>
      <c r="H1201" s="234">
        <v>1</v>
      </c>
      <c r="I1201" s="235"/>
      <c r="J1201" s="236">
        <f>ROUND(I1201*H1201,2)</f>
        <v>0</v>
      </c>
      <c r="K1201" s="232" t="s">
        <v>445</v>
      </c>
      <c r="L1201" s="42"/>
      <c r="M1201" s="237" t="s">
        <v>1</v>
      </c>
      <c r="N1201" s="238" t="s">
        <v>41</v>
      </c>
      <c r="O1201" s="85"/>
      <c r="P1201" s="239">
        <f>O1201*H1201</f>
        <v>0</v>
      </c>
      <c r="Q1201" s="239">
        <v>0.00015</v>
      </c>
      <c r="R1201" s="239">
        <f>Q1201*H1201</f>
        <v>0.00015</v>
      </c>
      <c r="S1201" s="239">
        <v>0</v>
      </c>
      <c r="T1201" s="240">
        <f>S1201*H1201</f>
        <v>0</v>
      </c>
      <c r="AR1201" s="241" t="s">
        <v>272</v>
      </c>
      <c r="AT1201" s="241" t="s">
        <v>192</v>
      </c>
      <c r="AU1201" s="241" t="s">
        <v>207</v>
      </c>
      <c r="AY1201" s="16" t="s">
        <v>190</v>
      </c>
      <c r="BE1201" s="242">
        <f>IF(N1201="základní",J1201,0)</f>
        <v>0</v>
      </c>
      <c r="BF1201" s="242">
        <f>IF(N1201="snížená",J1201,0)</f>
        <v>0</v>
      </c>
      <c r="BG1201" s="242">
        <f>IF(N1201="zákl. přenesená",J1201,0)</f>
        <v>0</v>
      </c>
      <c r="BH1201" s="242">
        <f>IF(N1201="sníž. přenesená",J1201,0)</f>
        <v>0</v>
      </c>
      <c r="BI1201" s="242">
        <f>IF(N1201="nulová",J1201,0)</f>
        <v>0</v>
      </c>
      <c r="BJ1201" s="16" t="s">
        <v>83</v>
      </c>
      <c r="BK1201" s="242">
        <f>ROUND(I1201*H1201,2)</f>
        <v>0</v>
      </c>
      <c r="BL1201" s="16" t="s">
        <v>272</v>
      </c>
      <c r="BM1201" s="241" t="s">
        <v>1666</v>
      </c>
    </row>
    <row r="1202" spans="2:51" s="12" customFormat="1" ht="12">
      <c r="B1202" s="243"/>
      <c r="C1202" s="244"/>
      <c r="D1202" s="245" t="s">
        <v>199</v>
      </c>
      <c r="E1202" s="246" t="s">
        <v>1</v>
      </c>
      <c r="F1202" s="247" t="s">
        <v>1641</v>
      </c>
      <c r="G1202" s="244"/>
      <c r="H1202" s="246" t="s">
        <v>1</v>
      </c>
      <c r="I1202" s="248"/>
      <c r="J1202" s="244"/>
      <c r="K1202" s="244"/>
      <c r="L1202" s="249"/>
      <c r="M1202" s="250"/>
      <c r="N1202" s="251"/>
      <c r="O1202" s="251"/>
      <c r="P1202" s="251"/>
      <c r="Q1202" s="251"/>
      <c r="R1202" s="251"/>
      <c r="S1202" s="251"/>
      <c r="T1202" s="252"/>
      <c r="AT1202" s="253" t="s">
        <v>199</v>
      </c>
      <c r="AU1202" s="253" t="s">
        <v>207</v>
      </c>
      <c r="AV1202" s="12" t="s">
        <v>83</v>
      </c>
      <c r="AW1202" s="12" t="s">
        <v>32</v>
      </c>
      <c r="AX1202" s="12" t="s">
        <v>76</v>
      </c>
      <c r="AY1202" s="253" t="s">
        <v>190</v>
      </c>
    </row>
    <row r="1203" spans="2:51" s="12" customFormat="1" ht="12">
      <c r="B1203" s="243"/>
      <c r="C1203" s="244"/>
      <c r="D1203" s="245" t="s">
        <v>199</v>
      </c>
      <c r="E1203" s="246" t="s">
        <v>1</v>
      </c>
      <c r="F1203" s="247" t="s">
        <v>344</v>
      </c>
      <c r="G1203" s="244"/>
      <c r="H1203" s="246" t="s">
        <v>1</v>
      </c>
      <c r="I1203" s="248"/>
      <c r="J1203" s="244"/>
      <c r="K1203" s="244"/>
      <c r="L1203" s="249"/>
      <c r="M1203" s="250"/>
      <c r="N1203" s="251"/>
      <c r="O1203" s="251"/>
      <c r="P1203" s="251"/>
      <c r="Q1203" s="251"/>
      <c r="R1203" s="251"/>
      <c r="S1203" s="251"/>
      <c r="T1203" s="252"/>
      <c r="AT1203" s="253" t="s">
        <v>199</v>
      </c>
      <c r="AU1203" s="253" t="s">
        <v>207</v>
      </c>
      <c r="AV1203" s="12" t="s">
        <v>83</v>
      </c>
      <c r="AW1203" s="12" t="s">
        <v>32</v>
      </c>
      <c r="AX1203" s="12" t="s">
        <v>76</v>
      </c>
      <c r="AY1203" s="253" t="s">
        <v>190</v>
      </c>
    </row>
    <row r="1204" spans="2:51" s="12" customFormat="1" ht="12">
      <c r="B1204" s="243"/>
      <c r="C1204" s="244"/>
      <c r="D1204" s="245" t="s">
        <v>199</v>
      </c>
      <c r="E1204" s="246" t="s">
        <v>1</v>
      </c>
      <c r="F1204" s="247" t="s">
        <v>1642</v>
      </c>
      <c r="G1204" s="244"/>
      <c r="H1204" s="246" t="s">
        <v>1</v>
      </c>
      <c r="I1204" s="248"/>
      <c r="J1204" s="244"/>
      <c r="K1204" s="244"/>
      <c r="L1204" s="249"/>
      <c r="M1204" s="250"/>
      <c r="N1204" s="251"/>
      <c r="O1204" s="251"/>
      <c r="P1204" s="251"/>
      <c r="Q1204" s="251"/>
      <c r="R1204" s="251"/>
      <c r="S1204" s="251"/>
      <c r="T1204" s="252"/>
      <c r="AT1204" s="253" t="s">
        <v>199</v>
      </c>
      <c r="AU1204" s="253" t="s">
        <v>207</v>
      </c>
      <c r="AV1204" s="12" t="s">
        <v>83</v>
      </c>
      <c r="AW1204" s="12" t="s">
        <v>32</v>
      </c>
      <c r="AX1204" s="12" t="s">
        <v>76</v>
      </c>
      <c r="AY1204" s="253" t="s">
        <v>190</v>
      </c>
    </row>
    <row r="1205" spans="2:51" s="13" customFormat="1" ht="12">
      <c r="B1205" s="254"/>
      <c r="C1205" s="255"/>
      <c r="D1205" s="245" t="s">
        <v>199</v>
      </c>
      <c r="E1205" s="256" t="s">
        <v>1</v>
      </c>
      <c r="F1205" s="257" t="s">
        <v>1580</v>
      </c>
      <c r="G1205" s="255"/>
      <c r="H1205" s="258">
        <v>1</v>
      </c>
      <c r="I1205" s="259"/>
      <c r="J1205" s="255"/>
      <c r="K1205" s="255"/>
      <c r="L1205" s="260"/>
      <c r="M1205" s="261"/>
      <c r="N1205" s="262"/>
      <c r="O1205" s="262"/>
      <c r="P1205" s="262"/>
      <c r="Q1205" s="262"/>
      <c r="R1205" s="262"/>
      <c r="S1205" s="262"/>
      <c r="T1205" s="263"/>
      <c r="AT1205" s="264" t="s">
        <v>199</v>
      </c>
      <c r="AU1205" s="264" t="s">
        <v>207</v>
      </c>
      <c r="AV1205" s="13" t="s">
        <v>85</v>
      </c>
      <c r="AW1205" s="13" t="s">
        <v>32</v>
      </c>
      <c r="AX1205" s="13" t="s">
        <v>76</v>
      </c>
      <c r="AY1205" s="264" t="s">
        <v>190</v>
      </c>
    </row>
    <row r="1206" spans="2:65" s="1" customFormat="1" ht="48" customHeight="1">
      <c r="B1206" s="37"/>
      <c r="C1206" s="230" t="s">
        <v>1667</v>
      </c>
      <c r="D1206" s="230" t="s">
        <v>192</v>
      </c>
      <c r="E1206" s="231" t="s">
        <v>1668</v>
      </c>
      <c r="F1206" s="232" t="s">
        <v>1669</v>
      </c>
      <c r="G1206" s="233" t="s">
        <v>427</v>
      </c>
      <c r="H1206" s="234">
        <v>1</v>
      </c>
      <c r="I1206" s="235"/>
      <c r="J1206" s="236">
        <f>ROUND(I1206*H1206,2)</f>
        <v>0</v>
      </c>
      <c r="K1206" s="232" t="s">
        <v>445</v>
      </c>
      <c r="L1206" s="42"/>
      <c r="M1206" s="237" t="s">
        <v>1</v>
      </c>
      <c r="N1206" s="238" t="s">
        <v>41</v>
      </c>
      <c r="O1206" s="85"/>
      <c r="P1206" s="239">
        <f>O1206*H1206</f>
        <v>0</v>
      </c>
      <c r="Q1206" s="239">
        <v>0.00015</v>
      </c>
      <c r="R1206" s="239">
        <f>Q1206*H1206</f>
        <v>0.00015</v>
      </c>
      <c r="S1206" s="239">
        <v>0</v>
      </c>
      <c r="T1206" s="240">
        <f>S1206*H1206</f>
        <v>0</v>
      </c>
      <c r="AR1206" s="241" t="s">
        <v>272</v>
      </c>
      <c r="AT1206" s="241" t="s">
        <v>192</v>
      </c>
      <c r="AU1206" s="241" t="s">
        <v>207</v>
      </c>
      <c r="AY1206" s="16" t="s">
        <v>190</v>
      </c>
      <c r="BE1206" s="242">
        <f>IF(N1206="základní",J1206,0)</f>
        <v>0</v>
      </c>
      <c r="BF1206" s="242">
        <f>IF(N1206="snížená",J1206,0)</f>
        <v>0</v>
      </c>
      <c r="BG1206" s="242">
        <f>IF(N1206="zákl. přenesená",J1206,0)</f>
        <v>0</v>
      </c>
      <c r="BH1206" s="242">
        <f>IF(N1206="sníž. přenesená",J1206,0)</f>
        <v>0</v>
      </c>
      <c r="BI1206" s="242">
        <f>IF(N1206="nulová",J1206,0)</f>
        <v>0</v>
      </c>
      <c r="BJ1206" s="16" t="s">
        <v>83</v>
      </c>
      <c r="BK1206" s="242">
        <f>ROUND(I1206*H1206,2)</f>
        <v>0</v>
      </c>
      <c r="BL1206" s="16" t="s">
        <v>272</v>
      </c>
      <c r="BM1206" s="241" t="s">
        <v>1670</v>
      </c>
    </row>
    <row r="1207" spans="2:51" s="12" customFormat="1" ht="12">
      <c r="B1207" s="243"/>
      <c r="C1207" s="244"/>
      <c r="D1207" s="245" t="s">
        <v>199</v>
      </c>
      <c r="E1207" s="246" t="s">
        <v>1</v>
      </c>
      <c r="F1207" s="247" t="s">
        <v>1641</v>
      </c>
      <c r="G1207" s="244"/>
      <c r="H1207" s="246" t="s">
        <v>1</v>
      </c>
      <c r="I1207" s="248"/>
      <c r="J1207" s="244"/>
      <c r="K1207" s="244"/>
      <c r="L1207" s="249"/>
      <c r="M1207" s="250"/>
      <c r="N1207" s="251"/>
      <c r="O1207" s="251"/>
      <c r="P1207" s="251"/>
      <c r="Q1207" s="251"/>
      <c r="R1207" s="251"/>
      <c r="S1207" s="251"/>
      <c r="T1207" s="252"/>
      <c r="AT1207" s="253" t="s">
        <v>199</v>
      </c>
      <c r="AU1207" s="253" t="s">
        <v>207</v>
      </c>
      <c r="AV1207" s="12" t="s">
        <v>83</v>
      </c>
      <c r="AW1207" s="12" t="s">
        <v>32</v>
      </c>
      <c r="AX1207" s="12" t="s">
        <v>76</v>
      </c>
      <c r="AY1207" s="253" t="s">
        <v>190</v>
      </c>
    </row>
    <row r="1208" spans="2:51" s="12" customFormat="1" ht="12">
      <c r="B1208" s="243"/>
      <c r="C1208" s="244"/>
      <c r="D1208" s="245" t="s">
        <v>199</v>
      </c>
      <c r="E1208" s="246" t="s">
        <v>1</v>
      </c>
      <c r="F1208" s="247" t="s">
        <v>344</v>
      </c>
      <c r="G1208" s="244"/>
      <c r="H1208" s="246" t="s">
        <v>1</v>
      </c>
      <c r="I1208" s="248"/>
      <c r="J1208" s="244"/>
      <c r="K1208" s="244"/>
      <c r="L1208" s="249"/>
      <c r="M1208" s="250"/>
      <c r="N1208" s="251"/>
      <c r="O1208" s="251"/>
      <c r="P1208" s="251"/>
      <c r="Q1208" s="251"/>
      <c r="R1208" s="251"/>
      <c r="S1208" s="251"/>
      <c r="T1208" s="252"/>
      <c r="AT1208" s="253" t="s">
        <v>199</v>
      </c>
      <c r="AU1208" s="253" t="s">
        <v>207</v>
      </c>
      <c r="AV1208" s="12" t="s">
        <v>83</v>
      </c>
      <c r="AW1208" s="12" t="s">
        <v>32</v>
      </c>
      <c r="AX1208" s="12" t="s">
        <v>76</v>
      </c>
      <c r="AY1208" s="253" t="s">
        <v>190</v>
      </c>
    </row>
    <row r="1209" spans="2:51" s="12" customFormat="1" ht="12">
      <c r="B1209" s="243"/>
      <c r="C1209" s="244"/>
      <c r="D1209" s="245" t="s">
        <v>199</v>
      </c>
      <c r="E1209" s="246" t="s">
        <v>1</v>
      </c>
      <c r="F1209" s="247" t="s">
        <v>1642</v>
      </c>
      <c r="G1209" s="244"/>
      <c r="H1209" s="246" t="s">
        <v>1</v>
      </c>
      <c r="I1209" s="248"/>
      <c r="J1209" s="244"/>
      <c r="K1209" s="244"/>
      <c r="L1209" s="249"/>
      <c r="M1209" s="250"/>
      <c r="N1209" s="251"/>
      <c r="O1209" s="251"/>
      <c r="P1209" s="251"/>
      <c r="Q1209" s="251"/>
      <c r="R1209" s="251"/>
      <c r="S1209" s="251"/>
      <c r="T1209" s="252"/>
      <c r="AT1209" s="253" t="s">
        <v>199</v>
      </c>
      <c r="AU1209" s="253" t="s">
        <v>207</v>
      </c>
      <c r="AV1209" s="12" t="s">
        <v>83</v>
      </c>
      <c r="AW1209" s="12" t="s">
        <v>32</v>
      </c>
      <c r="AX1209" s="12" t="s">
        <v>76</v>
      </c>
      <c r="AY1209" s="253" t="s">
        <v>190</v>
      </c>
    </row>
    <row r="1210" spans="2:51" s="13" customFormat="1" ht="12">
      <c r="B1210" s="254"/>
      <c r="C1210" s="255"/>
      <c r="D1210" s="245" t="s">
        <v>199</v>
      </c>
      <c r="E1210" s="256" t="s">
        <v>1</v>
      </c>
      <c r="F1210" s="257" t="s">
        <v>1580</v>
      </c>
      <c r="G1210" s="255"/>
      <c r="H1210" s="258">
        <v>1</v>
      </c>
      <c r="I1210" s="259"/>
      <c r="J1210" s="255"/>
      <c r="K1210" s="255"/>
      <c r="L1210" s="260"/>
      <c r="M1210" s="261"/>
      <c r="N1210" s="262"/>
      <c r="O1210" s="262"/>
      <c r="P1210" s="262"/>
      <c r="Q1210" s="262"/>
      <c r="R1210" s="262"/>
      <c r="S1210" s="262"/>
      <c r="T1210" s="263"/>
      <c r="AT1210" s="264" t="s">
        <v>199</v>
      </c>
      <c r="AU1210" s="264" t="s">
        <v>207</v>
      </c>
      <c r="AV1210" s="13" t="s">
        <v>85</v>
      </c>
      <c r="AW1210" s="13" t="s">
        <v>32</v>
      </c>
      <c r="AX1210" s="13" t="s">
        <v>76</v>
      </c>
      <c r="AY1210" s="264" t="s">
        <v>190</v>
      </c>
    </row>
    <row r="1211" spans="2:63" s="11" customFormat="1" ht="20.85" customHeight="1">
      <c r="B1211" s="214"/>
      <c r="C1211" s="215"/>
      <c r="D1211" s="216" t="s">
        <v>75</v>
      </c>
      <c r="E1211" s="228" t="s">
        <v>1671</v>
      </c>
      <c r="F1211" s="228" t="s">
        <v>1672</v>
      </c>
      <c r="G1211" s="215"/>
      <c r="H1211" s="215"/>
      <c r="I1211" s="218"/>
      <c r="J1211" s="229">
        <f>BK1211</f>
        <v>0</v>
      </c>
      <c r="K1211" s="215"/>
      <c r="L1211" s="220"/>
      <c r="M1211" s="221"/>
      <c r="N1211" s="222"/>
      <c r="O1211" s="222"/>
      <c r="P1211" s="223">
        <f>SUM(P1212:P1248)</f>
        <v>0</v>
      </c>
      <c r="Q1211" s="222"/>
      <c r="R1211" s="223">
        <f>SUM(R1212:R1248)</f>
        <v>0.00045</v>
      </c>
      <c r="S1211" s="222"/>
      <c r="T1211" s="224">
        <f>SUM(T1212:T1248)</f>
        <v>0</v>
      </c>
      <c r="AR1211" s="225" t="s">
        <v>85</v>
      </c>
      <c r="AT1211" s="226" t="s">
        <v>75</v>
      </c>
      <c r="AU1211" s="226" t="s">
        <v>85</v>
      </c>
      <c r="AY1211" s="225" t="s">
        <v>190</v>
      </c>
      <c r="BK1211" s="227">
        <f>SUM(BK1212:BK1248)</f>
        <v>0</v>
      </c>
    </row>
    <row r="1212" spans="2:65" s="1" customFormat="1" ht="24" customHeight="1">
      <c r="B1212" s="37"/>
      <c r="C1212" s="230" t="s">
        <v>1673</v>
      </c>
      <c r="D1212" s="230" t="s">
        <v>192</v>
      </c>
      <c r="E1212" s="231" t="s">
        <v>1674</v>
      </c>
      <c r="F1212" s="232" t="s">
        <v>1675</v>
      </c>
      <c r="G1212" s="233" t="s">
        <v>427</v>
      </c>
      <c r="H1212" s="234">
        <v>3</v>
      </c>
      <c r="I1212" s="235"/>
      <c r="J1212" s="236">
        <f>ROUND(I1212*H1212,2)</f>
        <v>0</v>
      </c>
      <c r="K1212" s="232" t="s">
        <v>445</v>
      </c>
      <c r="L1212" s="42"/>
      <c r="M1212" s="237" t="s">
        <v>1</v>
      </c>
      <c r="N1212" s="238" t="s">
        <v>41</v>
      </c>
      <c r="O1212" s="85"/>
      <c r="P1212" s="239">
        <f>O1212*H1212</f>
        <v>0</v>
      </c>
      <c r="Q1212" s="239">
        <v>0.00015</v>
      </c>
      <c r="R1212" s="239">
        <f>Q1212*H1212</f>
        <v>0.00045</v>
      </c>
      <c r="S1212" s="239">
        <v>0</v>
      </c>
      <c r="T1212" s="240">
        <f>S1212*H1212</f>
        <v>0</v>
      </c>
      <c r="AR1212" s="241" t="s">
        <v>272</v>
      </c>
      <c r="AT1212" s="241" t="s">
        <v>192</v>
      </c>
      <c r="AU1212" s="241" t="s">
        <v>207</v>
      </c>
      <c r="AY1212" s="16" t="s">
        <v>190</v>
      </c>
      <c r="BE1212" s="242">
        <f>IF(N1212="základní",J1212,0)</f>
        <v>0</v>
      </c>
      <c r="BF1212" s="242">
        <f>IF(N1212="snížená",J1212,0)</f>
        <v>0</v>
      </c>
      <c r="BG1212" s="242">
        <f>IF(N1212="zákl. přenesená",J1212,0)</f>
        <v>0</v>
      </c>
      <c r="BH1212" s="242">
        <f>IF(N1212="sníž. přenesená",J1212,0)</f>
        <v>0</v>
      </c>
      <c r="BI1212" s="242">
        <f>IF(N1212="nulová",J1212,0)</f>
        <v>0</v>
      </c>
      <c r="BJ1212" s="16" t="s">
        <v>83</v>
      </c>
      <c r="BK1212" s="242">
        <f>ROUND(I1212*H1212,2)</f>
        <v>0</v>
      </c>
      <c r="BL1212" s="16" t="s">
        <v>272</v>
      </c>
      <c r="BM1212" s="241" t="s">
        <v>1676</v>
      </c>
    </row>
    <row r="1213" spans="2:51" s="12" customFormat="1" ht="12">
      <c r="B1213" s="243"/>
      <c r="C1213" s="244"/>
      <c r="D1213" s="245" t="s">
        <v>199</v>
      </c>
      <c r="E1213" s="246" t="s">
        <v>1</v>
      </c>
      <c r="F1213" s="247" t="s">
        <v>1630</v>
      </c>
      <c r="G1213" s="244"/>
      <c r="H1213" s="246" t="s">
        <v>1</v>
      </c>
      <c r="I1213" s="248"/>
      <c r="J1213" s="244"/>
      <c r="K1213" s="244"/>
      <c r="L1213" s="249"/>
      <c r="M1213" s="250"/>
      <c r="N1213" s="251"/>
      <c r="O1213" s="251"/>
      <c r="P1213" s="251"/>
      <c r="Q1213" s="251"/>
      <c r="R1213" s="251"/>
      <c r="S1213" s="251"/>
      <c r="T1213" s="252"/>
      <c r="AT1213" s="253" t="s">
        <v>199</v>
      </c>
      <c r="AU1213" s="253" t="s">
        <v>207</v>
      </c>
      <c r="AV1213" s="12" t="s">
        <v>83</v>
      </c>
      <c r="AW1213" s="12" t="s">
        <v>32</v>
      </c>
      <c r="AX1213" s="12" t="s">
        <v>76</v>
      </c>
      <c r="AY1213" s="253" t="s">
        <v>190</v>
      </c>
    </row>
    <row r="1214" spans="2:51" s="12" customFormat="1" ht="12">
      <c r="B1214" s="243"/>
      <c r="C1214" s="244"/>
      <c r="D1214" s="245" t="s">
        <v>199</v>
      </c>
      <c r="E1214" s="246" t="s">
        <v>1</v>
      </c>
      <c r="F1214" s="247" t="s">
        <v>344</v>
      </c>
      <c r="G1214" s="244"/>
      <c r="H1214" s="246" t="s">
        <v>1</v>
      </c>
      <c r="I1214" s="248"/>
      <c r="J1214" s="244"/>
      <c r="K1214" s="244"/>
      <c r="L1214" s="249"/>
      <c r="M1214" s="250"/>
      <c r="N1214" s="251"/>
      <c r="O1214" s="251"/>
      <c r="P1214" s="251"/>
      <c r="Q1214" s="251"/>
      <c r="R1214" s="251"/>
      <c r="S1214" s="251"/>
      <c r="T1214" s="252"/>
      <c r="AT1214" s="253" t="s">
        <v>199</v>
      </c>
      <c r="AU1214" s="253" t="s">
        <v>207</v>
      </c>
      <c r="AV1214" s="12" t="s">
        <v>83</v>
      </c>
      <c r="AW1214" s="12" t="s">
        <v>32</v>
      </c>
      <c r="AX1214" s="12" t="s">
        <v>76</v>
      </c>
      <c r="AY1214" s="253" t="s">
        <v>190</v>
      </c>
    </row>
    <row r="1215" spans="2:51" s="13" customFormat="1" ht="12">
      <c r="B1215" s="254"/>
      <c r="C1215" s="255"/>
      <c r="D1215" s="245" t="s">
        <v>199</v>
      </c>
      <c r="E1215" s="256" t="s">
        <v>1</v>
      </c>
      <c r="F1215" s="257" t="s">
        <v>207</v>
      </c>
      <c r="G1215" s="255"/>
      <c r="H1215" s="258">
        <v>3</v>
      </c>
      <c r="I1215" s="259"/>
      <c r="J1215" s="255"/>
      <c r="K1215" s="255"/>
      <c r="L1215" s="260"/>
      <c r="M1215" s="261"/>
      <c r="N1215" s="262"/>
      <c r="O1215" s="262"/>
      <c r="P1215" s="262"/>
      <c r="Q1215" s="262"/>
      <c r="R1215" s="262"/>
      <c r="S1215" s="262"/>
      <c r="T1215" s="263"/>
      <c r="AT1215" s="264" t="s">
        <v>199</v>
      </c>
      <c r="AU1215" s="264" t="s">
        <v>207</v>
      </c>
      <c r="AV1215" s="13" t="s">
        <v>85</v>
      </c>
      <c r="AW1215" s="13" t="s">
        <v>32</v>
      </c>
      <c r="AX1215" s="13" t="s">
        <v>76</v>
      </c>
      <c r="AY1215" s="264" t="s">
        <v>190</v>
      </c>
    </row>
    <row r="1216" spans="2:65" s="1" customFormat="1" ht="24" customHeight="1">
      <c r="B1216" s="37"/>
      <c r="C1216" s="230" t="s">
        <v>1677</v>
      </c>
      <c r="D1216" s="230" t="s">
        <v>192</v>
      </c>
      <c r="E1216" s="231" t="s">
        <v>1678</v>
      </c>
      <c r="F1216" s="232" t="s">
        <v>1679</v>
      </c>
      <c r="G1216" s="233" t="s">
        <v>427</v>
      </c>
      <c r="H1216" s="234">
        <v>3</v>
      </c>
      <c r="I1216" s="235"/>
      <c r="J1216" s="236">
        <f>ROUND(I1216*H1216,2)</f>
        <v>0</v>
      </c>
      <c r="K1216" s="232" t="s">
        <v>445</v>
      </c>
      <c r="L1216" s="42"/>
      <c r="M1216" s="237" t="s">
        <v>1</v>
      </c>
      <c r="N1216" s="238" t="s">
        <v>41</v>
      </c>
      <c r="O1216" s="85"/>
      <c r="P1216" s="239">
        <f>O1216*H1216</f>
        <v>0</v>
      </c>
      <c r="Q1216" s="239">
        <v>0</v>
      </c>
      <c r="R1216" s="239">
        <f>Q1216*H1216</f>
        <v>0</v>
      </c>
      <c r="S1216" s="239">
        <v>0</v>
      </c>
      <c r="T1216" s="240">
        <f>S1216*H1216</f>
        <v>0</v>
      </c>
      <c r="AR1216" s="241" t="s">
        <v>272</v>
      </c>
      <c r="AT1216" s="241" t="s">
        <v>192</v>
      </c>
      <c r="AU1216" s="241" t="s">
        <v>207</v>
      </c>
      <c r="AY1216" s="16" t="s">
        <v>190</v>
      </c>
      <c r="BE1216" s="242">
        <f>IF(N1216="základní",J1216,0)</f>
        <v>0</v>
      </c>
      <c r="BF1216" s="242">
        <f>IF(N1216="snížená",J1216,0)</f>
        <v>0</v>
      </c>
      <c r="BG1216" s="242">
        <f>IF(N1216="zákl. přenesená",J1216,0)</f>
        <v>0</v>
      </c>
      <c r="BH1216" s="242">
        <f>IF(N1216="sníž. přenesená",J1216,0)</f>
        <v>0</v>
      </c>
      <c r="BI1216" s="242">
        <f>IF(N1216="nulová",J1216,0)</f>
        <v>0</v>
      </c>
      <c r="BJ1216" s="16" t="s">
        <v>83</v>
      </c>
      <c r="BK1216" s="242">
        <f>ROUND(I1216*H1216,2)</f>
        <v>0</v>
      </c>
      <c r="BL1216" s="16" t="s">
        <v>272</v>
      </c>
      <c r="BM1216" s="241" t="s">
        <v>1680</v>
      </c>
    </row>
    <row r="1217" spans="2:51" s="12" customFormat="1" ht="12">
      <c r="B1217" s="243"/>
      <c r="C1217" s="244"/>
      <c r="D1217" s="245" t="s">
        <v>199</v>
      </c>
      <c r="E1217" s="246" t="s">
        <v>1</v>
      </c>
      <c r="F1217" s="247" t="s">
        <v>1641</v>
      </c>
      <c r="G1217" s="244"/>
      <c r="H1217" s="246" t="s">
        <v>1</v>
      </c>
      <c r="I1217" s="248"/>
      <c r="J1217" s="244"/>
      <c r="K1217" s="244"/>
      <c r="L1217" s="249"/>
      <c r="M1217" s="250"/>
      <c r="N1217" s="251"/>
      <c r="O1217" s="251"/>
      <c r="P1217" s="251"/>
      <c r="Q1217" s="251"/>
      <c r="R1217" s="251"/>
      <c r="S1217" s="251"/>
      <c r="T1217" s="252"/>
      <c r="AT1217" s="253" t="s">
        <v>199</v>
      </c>
      <c r="AU1217" s="253" t="s">
        <v>207</v>
      </c>
      <c r="AV1217" s="12" t="s">
        <v>83</v>
      </c>
      <c r="AW1217" s="12" t="s">
        <v>32</v>
      </c>
      <c r="AX1217" s="12" t="s">
        <v>76</v>
      </c>
      <c r="AY1217" s="253" t="s">
        <v>190</v>
      </c>
    </row>
    <row r="1218" spans="2:51" s="12" customFormat="1" ht="12">
      <c r="B1218" s="243"/>
      <c r="C1218" s="244"/>
      <c r="D1218" s="245" t="s">
        <v>199</v>
      </c>
      <c r="E1218" s="246" t="s">
        <v>1</v>
      </c>
      <c r="F1218" s="247" t="s">
        <v>344</v>
      </c>
      <c r="G1218" s="244"/>
      <c r="H1218" s="246" t="s">
        <v>1</v>
      </c>
      <c r="I1218" s="248"/>
      <c r="J1218" s="244"/>
      <c r="K1218" s="244"/>
      <c r="L1218" s="249"/>
      <c r="M1218" s="250"/>
      <c r="N1218" s="251"/>
      <c r="O1218" s="251"/>
      <c r="P1218" s="251"/>
      <c r="Q1218" s="251"/>
      <c r="R1218" s="251"/>
      <c r="S1218" s="251"/>
      <c r="T1218" s="252"/>
      <c r="AT1218" s="253" t="s">
        <v>199</v>
      </c>
      <c r="AU1218" s="253" t="s">
        <v>207</v>
      </c>
      <c r="AV1218" s="12" t="s">
        <v>83</v>
      </c>
      <c r="AW1218" s="12" t="s">
        <v>32</v>
      </c>
      <c r="AX1218" s="12" t="s">
        <v>76</v>
      </c>
      <c r="AY1218" s="253" t="s">
        <v>190</v>
      </c>
    </row>
    <row r="1219" spans="2:51" s="12" customFormat="1" ht="12">
      <c r="B1219" s="243"/>
      <c r="C1219" s="244"/>
      <c r="D1219" s="245" t="s">
        <v>199</v>
      </c>
      <c r="E1219" s="246" t="s">
        <v>1</v>
      </c>
      <c r="F1219" s="247" t="s">
        <v>1592</v>
      </c>
      <c r="G1219" s="244"/>
      <c r="H1219" s="246" t="s">
        <v>1</v>
      </c>
      <c r="I1219" s="248"/>
      <c r="J1219" s="244"/>
      <c r="K1219" s="244"/>
      <c r="L1219" s="249"/>
      <c r="M1219" s="250"/>
      <c r="N1219" s="251"/>
      <c r="O1219" s="251"/>
      <c r="P1219" s="251"/>
      <c r="Q1219" s="251"/>
      <c r="R1219" s="251"/>
      <c r="S1219" s="251"/>
      <c r="T1219" s="252"/>
      <c r="AT1219" s="253" t="s">
        <v>199</v>
      </c>
      <c r="AU1219" s="253" t="s">
        <v>207</v>
      </c>
      <c r="AV1219" s="12" t="s">
        <v>83</v>
      </c>
      <c r="AW1219" s="12" t="s">
        <v>32</v>
      </c>
      <c r="AX1219" s="12" t="s">
        <v>76</v>
      </c>
      <c r="AY1219" s="253" t="s">
        <v>190</v>
      </c>
    </row>
    <row r="1220" spans="2:51" s="12" customFormat="1" ht="12">
      <c r="B1220" s="243"/>
      <c r="C1220" s="244"/>
      <c r="D1220" s="245" t="s">
        <v>199</v>
      </c>
      <c r="E1220" s="246" t="s">
        <v>1</v>
      </c>
      <c r="F1220" s="247" t="s">
        <v>1681</v>
      </c>
      <c r="G1220" s="244"/>
      <c r="H1220" s="246" t="s">
        <v>1</v>
      </c>
      <c r="I1220" s="248"/>
      <c r="J1220" s="244"/>
      <c r="K1220" s="244"/>
      <c r="L1220" s="249"/>
      <c r="M1220" s="250"/>
      <c r="N1220" s="251"/>
      <c r="O1220" s="251"/>
      <c r="P1220" s="251"/>
      <c r="Q1220" s="251"/>
      <c r="R1220" s="251"/>
      <c r="S1220" s="251"/>
      <c r="T1220" s="252"/>
      <c r="AT1220" s="253" t="s">
        <v>199</v>
      </c>
      <c r="AU1220" s="253" t="s">
        <v>207</v>
      </c>
      <c r="AV1220" s="12" t="s">
        <v>83</v>
      </c>
      <c r="AW1220" s="12" t="s">
        <v>32</v>
      </c>
      <c r="AX1220" s="12" t="s">
        <v>76</v>
      </c>
      <c r="AY1220" s="253" t="s">
        <v>190</v>
      </c>
    </row>
    <row r="1221" spans="2:51" s="13" customFormat="1" ht="12">
      <c r="B1221" s="254"/>
      <c r="C1221" s="255"/>
      <c r="D1221" s="245" t="s">
        <v>199</v>
      </c>
      <c r="E1221" s="256" t="s">
        <v>1</v>
      </c>
      <c r="F1221" s="257" t="s">
        <v>207</v>
      </c>
      <c r="G1221" s="255"/>
      <c r="H1221" s="258">
        <v>3</v>
      </c>
      <c r="I1221" s="259"/>
      <c r="J1221" s="255"/>
      <c r="K1221" s="255"/>
      <c r="L1221" s="260"/>
      <c r="M1221" s="261"/>
      <c r="N1221" s="262"/>
      <c r="O1221" s="262"/>
      <c r="P1221" s="262"/>
      <c r="Q1221" s="262"/>
      <c r="R1221" s="262"/>
      <c r="S1221" s="262"/>
      <c r="T1221" s="263"/>
      <c r="AT1221" s="264" t="s">
        <v>199</v>
      </c>
      <c r="AU1221" s="264" t="s">
        <v>207</v>
      </c>
      <c r="AV1221" s="13" t="s">
        <v>85</v>
      </c>
      <c r="AW1221" s="13" t="s">
        <v>32</v>
      </c>
      <c r="AX1221" s="13" t="s">
        <v>76</v>
      </c>
      <c r="AY1221" s="264" t="s">
        <v>190</v>
      </c>
    </row>
    <row r="1222" spans="2:65" s="1" customFormat="1" ht="24" customHeight="1">
      <c r="B1222" s="37"/>
      <c r="C1222" s="230" t="s">
        <v>1682</v>
      </c>
      <c r="D1222" s="230" t="s">
        <v>192</v>
      </c>
      <c r="E1222" s="231" t="s">
        <v>1683</v>
      </c>
      <c r="F1222" s="232" t="s">
        <v>1684</v>
      </c>
      <c r="G1222" s="233" t="s">
        <v>398</v>
      </c>
      <c r="H1222" s="234">
        <v>4.1</v>
      </c>
      <c r="I1222" s="235"/>
      <c r="J1222" s="236">
        <f>ROUND(I1222*H1222,2)</f>
        <v>0</v>
      </c>
      <c r="K1222" s="232" t="s">
        <v>445</v>
      </c>
      <c r="L1222" s="42"/>
      <c r="M1222" s="237" t="s">
        <v>1</v>
      </c>
      <c r="N1222" s="238" t="s">
        <v>41</v>
      </c>
      <c r="O1222" s="85"/>
      <c r="P1222" s="239">
        <f>O1222*H1222</f>
        <v>0</v>
      </c>
      <c r="Q1222" s="239">
        <v>0</v>
      </c>
      <c r="R1222" s="239">
        <f>Q1222*H1222</f>
        <v>0</v>
      </c>
      <c r="S1222" s="239">
        <v>0</v>
      </c>
      <c r="T1222" s="240">
        <f>S1222*H1222</f>
        <v>0</v>
      </c>
      <c r="AR1222" s="241" t="s">
        <v>272</v>
      </c>
      <c r="AT1222" s="241" t="s">
        <v>192</v>
      </c>
      <c r="AU1222" s="241" t="s">
        <v>207</v>
      </c>
      <c r="AY1222" s="16" t="s">
        <v>190</v>
      </c>
      <c r="BE1222" s="242">
        <f>IF(N1222="základní",J1222,0)</f>
        <v>0</v>
      </c>
      <c r="BF1222" s="242">
        <f>IF(N1222="snížená",J1222,0)</f>
        <v>0</v>
      </c>
      <c r="BG1222" s="242">
        <f>IF(N1222="zákl. přenesená",J1222,0)</f>
        <v>0</v>
      </c>
      <c r="BH1222" s="242">
        <f>IF(N1222="sníž. přenesená",J1222,0)</f>
        <v>0</v>
      </c>
      <c r="BI1222" s="242">
        <f>IF(N1222="nulová",J1222,0)</f>
        <v>0</v>
      </c>
      <c r="BJ1222" s="16" t="s">
        <v>83</v>
      </c>
      <c r="BK1222" s="242">
        <f>ROUND(I1222*H1222,2)</f>
        <v>0</v>
      </c>
      <c r="BL1222" s="16" t="s">
        <v>272</v>
      </c>
      <c r="BM1222" s="241" t="s">
        <v>1685</v>
      </c>
    </row>
    <row r="1223" spans="2:51" s="12" customFormat="1" ht="12">
      <c r="B1223" s="243"/>
      <c r="C1223" s="244"/>
      <c r="D1223" s="245" t="s">
        <v>199</v>
      </c>
      <c r="E1223" s="246" t="s">
        <v>1</v>
      </c>
      <c r="F1223" s="247" t="s">
        <v>1641</v>
      </c>
      <c r="G1223" s="244"/>
      <c r="H1223" s="246" t="s">
        <v>1</v>
      </c>
      <c r="I1223" s="248"/>
      <c r="J1223" s="244"/>
      <c r="K1223" s="244"/>
      <c r="L1223" s="249"/>
      <c r="M1223" s="250"/>
      <c r="N1223" s="251"/>
      <c r="O1223" s="251"/>
      <c r="P1223" s="251"/>
      <c r="Q1223" s="251"/>
      <c r="R1223" s="251"/>
      <c r="S1223" s="251"/>
      <c r="T1223" s="252"/>
      <c r="AT1223" s="253" t="s">
        <v>199</v>
      </c>
      <c r="AU1223" s="253" t="s">
        <v>207</v>
      </c>
      <c r="AV1223" s="12" t="s">
        <v>83</v>
      </c>
      <c r="AW1223" s="12" t="s">
        <v>32</v>
      </c>
      <c r="AX1223" s="12" t="s">
        <v>76</v>
      </c>
      <c r="AY1223" s="253" t="s">
        <v>190</v>
      </c>
    </row>
    <row r="1224" spans="2:51" s="12" customFormat="1" ht="12">
      <c r="B1224" s="243"/>
      <c r="C1224" s="244"/>
      <c r="D1224" s="245" t="s">
        <v>199</v>
      </c>
      <c r="E1224" s="246" t="s">
        <v>1</v>
      </c>
      <c r="F1224" s="247" t="s">
        <v>344</v>
      </c>
      <c r="G1224" s="244"/>
      <c r="H1224" s="246" t="s">
        <v>1</v>
      </c>
      <c r="I1224" s="248"/>
      <c r="J1224" s="244"/>
      <c r="K1224" s="244"/>
      <c r="L1224" s="249"/>
      <c r="M1224" s="250"/>
      <c r="N1224" s="251"/>
      <c r="O1224" s="251"/>
      <c r="P1224" s="251"/>
      <c r="Q1224" s="251"/>
      <c r="R1224" s="251"/>
      <c r="S1224" s="251"/>
      <c r="T1224" s="252"/>
      <c r="AT1224" s="253" t="s">
        <v>199</v>
      </c>
      <c r="AU1224" s="253" t="s">
        <v>207</v>
      </c>
      <c r="AV1224" s="12" t="s">
        <v>83</v>
      </c>
      <c r="AW1224" s="12" t="s">
        <v>32</v>
      </c>
      <c r="AX1224" s="12" t="s">
        <v>76</v>
      </c>
      <c r="AY1224" s="253" t="s">
        <v>190</v>
      </c>
    </row>
    <row r="1225" spans="2:51" s="12" customFormat="1" ht="12">
      <c r="B1225" s="243"/>
      <c r="C1225" s="244"/>
      <c r="D1225" s="245" t="s">
        <v>199</v>
      </c>
      <c r="E1225" s="246" t="s">
        <v>1</v>
      </c>
      <c r="F1225" s="247" t="s">
        <v>1592</v>
      </c>
      <c r="G1225" s="244"/>
      <c r="H1225" s="246" t="s">
        <v>1</v>
      </c>
      <c r="I1225" s="248"/>
      <c r="J1225" s="244"/>
      <c r="K1225" s="244"/>
      <c r="L1225" s="249"/>
      <c r="M1225" s="250"/>
      <c r="N1225" s="251"/>
      <c r="O1225" s="251"/>
      <c r="P1225" s="251"/>
      <c r="Q1225" s="251"/>
      <c r="R1225" s="251"/>
      <c r="S1225" s="251"/>
      <c r="T1225" s="252"/>
      <c r="AT1225" s="253" t="s">
        <v>199</v>
      </c>
      <c r="AU1225" s="253" t="s">
        <v>207</v>
      </c>
      <c r="AV1225" s="12" t="s">
        <v>83</v>
      </c>
      <c r="AW1225" s="12" t="s">
        <v>32</v>
      </c>
      <c r="AX1225" s="12" t="s">
        <v>76</v>
      </c>
      <c r="AY1225" s="253" t="s">
        <v>190</v>
      </c>
    </row>
    <row r="1226" spans="2:51" s="13" customFormat="1" ht="12">
      <c r="B1226" s="254"/>
      <c r="C1226" s="255"/>
      <c r="D1226" s="245" t="s">
        <v>199</v>
      </c>
      <c r="E1226" s="256" t="s">
        <v>1</v>
      </c>
      <c r="F1226" s="257" t="s">
        <v>1686</v>
      </c>
      <c r="G1226" s="255"/>
      <c r="H1226" s="258">
        <v>4.1</v>
      </c>
      <c r="I1226" s="259"/>
      <c r="J1226" s="255"/>
      <c r="K1226" s="255"/>
      <c r="L1226" s="260"/>
      <c r="M1226" s="261"/>
      <c r="N1226" s="262"/>
      <c r="O1226" s="262"/>
      <c r="P1226" s="262"/>
      <c r="Q1226" s="262"/>
      <c r="R1226" s="262"/>
      <c r="S1226" s="262"/>
      <c r="T1226" s="263"/>
      <c r="AT1226" s="264" t="s">
        <v>199</v>
      </c>
      <c r="AU1226" s="264" t="s">
        <v>207</v>
      </c>
      <c r="AV1226" s="13" t="s">
        <v>85</v>
      </c>
      <c r="AW1226" s="13" t="s">
        <v>32</v>
      </c>
      <c r="AX1226" s="13" t="s">
        <v>76</v>
      </c>
      <c r="AY1226" s="264" t="s">
        <v>190</v>
      </c>
    </row>
    <row r="1227" spans="2:65" s="1" customFormat="1" ht="24" customHeight="1">
      <c r="B1227" s="37"/>
      <c r="C1227" s="230" t="s">
        <v>1687</v>
      </c>
      <c r="D1227" s="230" t="s">
        <v>192</v>
      </c>
      <c r="E1227" s="231" t="s">
        <v>1688</v>
      </c>
      <c r="F1227" s="232" t="s">
        <v>1689</v>
      </c>
      <c r="G1227" s="233" t="s">
        <v>398</v>
      </c>
      <c r="H1227" s="234">
        <v>2.25</v>
      </c>
      <c r="I1227" s="235"/>
      <c r="J1227" s="236">
        <f>ROUND(I1227*H1227,2)</f>
        <v>0</v>
      </c>
      <c r="K1227" s="232" t="s">
        <v>445</v>
      </c>
      <c r="L1227" s="42"/>
      <c r="M1227" s="237" t="s">
        <v>1</v>
      </c>
      <c r="N1227" s="238" t="s">
        <v>41</v>
      </c>
      <c r="O1227" s="85"/>
      <c r="P1227" s="239">
        <f>O1227*H1227</f>
        <v>0</v>
      </c>
      <c r="Q1227" s="239">
        <v>0</v>
      </c>
      <c r="R1227" s="239">
        <f>Q1227*H1227</f>
        <v>0</v>
      </c>
      <c r="S1227" s="239">
        <v>0</v>
      </c>
      <c r="T1227" s="240">
        <f>S1227*H1227</f>
        <v>0</v>
      </c>
      <c r="AR1227" s="241" t="s">
        <v>272</v>
      </c>
      <c r="AT1227" s="241" t="s">
        <v>192</v>
      </c>
      <c r="AU1227" s="241" t="s">
        <v>207</v>
      </c>
      <c r="AY1227" s="16" t="s">
        <v>190</v>
      </c>
      <c r="BE1227" s="242">
        <f>IF(N1227="základní",J1227,0)</f>
        <v>0</v>
      </c>
      <c r="BF1227" s="242">
        <f>IF(N1227="snížená",J1227,0)</f>
        <v>0</v>
      </c>
      <c r="BG1227" s="242">
        <f>IF(N1227="zákl. přenesená",J1227,0)</f>
        <v>0</v>
      </c>
      <c r="BH1227" s="242">
        <f>IF(N1227="sníž. přenesená",J1227,0)</f>
        <v>0</v>
      </c>
      <c r="BI1227" s="242">
        <f>IF(N1227="nulová",J1227,0)</f>
        <v>0</v>
      </c>
      <c r="BJ1227" s="16" t="s">
        <v>83</v>
      </c>
      <c r="BK1227" s="242">
        <f>ROUND(I1227*H1227,2)</f>
        <v>0</v>
      </c>
      <c r="BL1227" s="16" t="s">
        <v>272</v>
      </c>
      <c r="BM1227" s="241" t="s">
        <v>1690</v>
      </c>
    </row>
    <row r="1228" spans="2:51" s="12" customFormat="1" ht="12">
      <c r="B1228" s="243"/>
      <c r="C1228" s="244"/>
      <c r="D1228" s="245" t="s">
        <v>199</v>
      </c>
      <c r="E1228" s="246" t="s">
        <v>1</v>
      </c>
      <c r="F1228" s="247" t="s">
        <v>1641</v>
      </c>
      <c r="G1228" s="244"/>
      <c r="H1228" s="246" t="s">
        <v>1</v>
      </c>
      <c r="I1228" s="248"/>
      <c r="J1228" s="244"/>
      <c r="K1228" s="244"/>
      <c r="L1228" s="249"/>
      <c r="M1228" s="250"/>
      <c r="N1228" s="251"/>
      <c r="O1228" s="251"/>
      <c r="P1228" s="251"/>
      <c r="Q1228" s="251"/>
      <c r="R1228" s="251"/>
      <c r="S1228" s="251"/>
      <c r="T1228" s="252"/>
      <c r="AT1228" s="253" t="s">
        <v>199</v>
      </c>
      <c r="AU1228" s="253" t="s">
        <v>207</v>
      </c>
      <c r="AV1228" s="12" t="s">
        <v>83</v>
      </c>
      <c r="AW1228" s="12" t="s">
        <v>32</v>
      </c>
      <c r="AX1228" s="12" t="s">
        <v>76</v>
      </c>
      <c r="AY1228" s="253" t="s">
        <v>190</v>
      </c>
    </row>
    <row r="1229" spans="2:51" s="12" customFormat="1" ht="12">
      <c r="B1229" s="243"/>
      <c r="C1229" s="244"/>
      <c r="D1229" s="245" t="s">
        <v>199</v>
      </c>
      <c r="E1229" s="246" t="s">
        <v>1</v>
      </c>
      <c r="F1229" s="247" t="s">
        <v>344</v>
      </c>
      <c r="G1229" s="244"/>
      <c r="H1229" s="246" t="s">
        <v>1</v>
      </c>
      <c r="I1229" s="248"/>
      <c r="J1229" s="244"/>
      <c r="K1229" s="244"/>
      <c r="L1229" s="249"/>
      <c r="M1229" s="250"/>
      <c r="N1229" s="251"/>
      <c r="O1229" s="251"/>
      <c r="P1229" s="251"/>
      <c r="Q1229" s="251"/>
      <c r="R1229" s="251"/>
      <c r="S1229" s="251"/>
      <c r="T1229" s="252"/>
      <c r="AT1229" s="253" t="s">
        <v>199</v>
      </c>
      <c r="AU1229" s="253" t="s">
        <v>207</v>
      </c>
      <c r="AV1229" s="12" t="s">
        <v>83</v>
      </c>
      <c r="AW1229" s="12" t="s">
        <v>32</v>
      </c>
      <c r="AX1229" s="12" t="s">
        <v>76</v>
      </c>
      <c r="AY1229" s="253" t="s">
        <v>190</v>
      </c>
    </row>
    <row r="1230" spans="2:51" s="12" customFormat="1" ht="12">
      <c r="B1230" s="243"/>
      <c r="C1230" s="244"/>
      <c r="D1230" s="245" t="s">
        <v>199</v>
      </c>
      <c r="E1230" s="246" t="s">
        <v>1</v>
      </c>
      <c r="F1230" s="247" t="s">
        <v>1592</v>
      </c>
      <c r="G1230" s="244"/>
      <c r="H1230" s="246" t="s">
        <v>1</v>
      </c>
      <c r="I1230" s="248"/>
      <c r="J1230" s="244"/>
      <c r="K1230" s="244"/>
      <c r="L1230" s="249"/>
      <c r="M1230" s="250"/>
      <c r="N1230" s="251"/>
      <c r="O1230" s="251"/>
      <c r="P1230" s="251"/>
      <c r="Q1230" s="251"/>
      <c r="R1230" s="251"/>
      <c r="S1230" s="251"/>
      <c r="T1230" s="252"/>
      <c r="AT1230" s="253" t="s">
        <v>199</v>
      </c>
      <c r="AU1230" s="253" t="s">
        <v>207</v>
      </c>
      <c r="AV1230" s="12" t="s">
        <v>83</v>
      </c>
      <c r="AW1230" s="12" t="s">
        <v>32</v>
      </c>
      <c r="AX1230" s="12" t="s">
        <v>76</v>
      </c>
      <c r="AY1230" s="253" t="s">
        <v>190</v>
      </c>
    </row>
    <row r="1231" spans="2:51" s="13" customFormat="1" ht="12">
      <c r="B1231" s="254"/>
      <c r="C1231" s="255"/>
      <c r="D1231" s="245" t="s">
        <v>199</v>
      </c>
      <c r="E1231" s="256" t="s">
        <v>1</v>
      </c>
      <c r="F1231" s="257" t="s">
        <v>1691</v>
      </c>
      <c r="G1231" s="255"/>
      <c r="H1231" s="258">
        <v>2.25</v>
      </c>
      <c r="I1231" s="259"/>
      <c r="J1231" s="255"/>
      <c r="K1231" s="255"/>
      <c r="L1231" s="260"/>
      <c r="M1231" s="261"/>
      <c r="N1231" s="262"/>
      <c r="O1231" s="262"/>
      <c r="P1231" s="262"/>
      <c r="Q1231" s="262"/>
      <c r="R1231" s="262"/>
      <c r="S1231" s="262"/>
      <c r="T1231" s="263"/>
      <c r="AT1231" s="264" t="s">
        <v>199</v>
      </c>
      <c r="AU1231" s="264" t="s">
        <v>207</v>
      </c>
      <c r="AV1231" s="13" t="s">
        <v>85</v>
      </c>
      <c r="AW1231" s="13" t="s">
        <v>32</v>
      </c>
      <c r="AX1231" s="13" t="s">
        <v>76</v>
      </c>
      <c r="AY1231" s="264" t="s">
        <v>190</v>
      </c>
    </row>
    <row r="1232" spans="2:65" s="1" customFormat="1" ht="16.5" customHeight="1">
      <c r="B1232" s="37"/>
      <c r="C1232" s="230" t="s">
        <v>1692</v>
      </c>
      <c r="D1232" s="230" t="s">
        <v>192</v>
      </c>
      <c r="E1232" s="231" t="s">
        <v>1693</v>
      </c>
      <c r="F1232" s="232" t="s">
        <v>1694</v>
      </c>
      <c r="G1232" s="233" t="s">
        <v>1628</v>
      </c>
      <c r="H1232" s="234">
        <v>1</v>
      </c>
      <c r="I1232" s="235"/>
      <c r="J1232" s="236">
        <f>ROUND(I1232*H1232,2)</f>
        <v>0</v>
      </c>
      <c r="K1232" s="232" t="s">
        <v>445</v>
      </c>
      <c r="L1232" s="42"/>
      <c r="M1232" s="237" t="s">
        <v>1</v>
      </c>
      <c r="N1232" s="238" t="s">
        <v>41</v>
      </c>
      <c r="O1232" s="85"/>
      <c r="P1232" s="239">
        <f>O1232*H1232</f>
        <v>0</v>
      </c>
      <c r="Q1232" s="239">
        <v>0</v>
      </c>
      <c r="R1232" s="239">
        <f>Q1232*H1232</f>
        <v>0</v>
      </c>
      <c r="S1232" s="239">
        <v>0</v>
      </c>
      <c r="T1232" s="240">
        <f>S1232*H1232</f>
        <v>0</v>
      </c>
      <c r="AR1232" s="241" t="s">
        <v>272</v>
      </c>
      <c r="AT1232" s="241" t="s">
        <v>192</v>
      </c>
      <c r="AU1232" s="241" t="s">
        <v>207</v>
      </c>
      <c r="AY1232" s="16" t="s">
        <v>190</v>
      </c>
      <c r="BE1232" s="242">
        <f>IF(N1232="základní",J1232,0)</f>
        <v>0</v>
      </c>
      <c r="BF1232" s="242">
        <f>IF(N1232="snížená",J1232,0)</f>
        <v>0</v>
      </c>
      <c r="BG1232" s="242">
        <f>IF(N1232="zákl. přenesená",J1232,0)</f>
        <v>0</v>
      </c>
      <c r="BH1232" s="242">
        <f>IF(N1232="sníž. přenesená",J1232,0)</f>
        <v>0</v>
      </c>
      <c r="BI1232" s="242">
        <f>IF(N1232="nulová",J1232,0)</f>
        <v>0</v>
      </c>
      <c r="BJ1232" s="16" t="s">
        <v>83</v>
      </c>
      <c r="BK1232" s="242">
        <f>ROUND(I1232*H1232,2)</f>
        <v>0</v>
      </c>
      <c r="BL1232" s="16" t="s">
        <v>272</v>
      </c>
      <c r="BM1232" s="241" t="s">
        <v>1695</v>
      </c>
    </row>
    <row r="1233" spans="2:51" s="12" customFormat="1" ht="12">
      <c r="B1233" s="243"/>
      <c r="C1233" s="244"/>
      <c r="D1233" s="245" t="s">
        <v>199</v>
      </c>
      <c r="E1233" s="246" t="s">
        <v>1</v>
      </c>
      <c r="F1233" s="247" t="s">
        <v>1641</v>
      </c>
      <c r="G1233" s="244"/>
      <c r="H1233" s="246" t="s">
        <v>1</v>
      </c>
      <c r="I1233" s="248"/>
      <c r="J1233" s="244"/>
      <c r="K1233" s="244"/>
      <c r="L1233" s="249"/>
      <c r="M1233" s="250"/>
      <c r="N1233" s="251"/>
      <c r="O1233" s="251"/>
      <c r="P1233" s="251"/>
      <c r="Q1233" s="251"/>
      <c r="R1233" s="251"/>
      <c r="S1233" s="251"/>
      <c r="T1233" s="252"/>
      <c r="AT1233" s="253" t="s">
        <v>199</v>
      </c>
      <c r="AU1233" s="253" t="s">
        <v>207</v>
      </c>
      <c r="AV1233" s="12" t="s">
        <v>83</v>
      </c>
      <c r="AW1233" s="12" t="s">
        <v>32</v>
      </c>
      <c r="AX1233" s="12" t="s">
        <v>76</v>
      </c>
      <c r="AY1233" s="253" t="s">
        <v>190</v>
      </c>
    </row>
    <row r="1234" spans="2:51" s="12" customFormat="1" ht="12">
      <c r="B1234" s="243"/>
      <c r="C1234" s="244"/>
      <c r="D1234" s="245" t="s">
        <v>199</v>
      </c>
      <c r="E1234" s="246" t="s">
        <v>1</v>
      </c>
      <c r="F1234" s="247" t="s">
        <v>344</v>
      </c>
      <c r="G1234" s="244"/>
      <c r="H1234" s="246" t="s">
        <v>1</v>
      </c>
      <c r="I1234" s="248"/>
      <c r="J1234" s="244"/>
      <c r="K1234" s="244"/>
      <c r="L1234" s="249"/>
      <c r="M1234" s="250"/>
      <c r="N1234" s="251"/>
      <c r="O1234" s="251"/>
      <c r="P1234" s="251"/>
      <c r="Q1234" s="251"/>
      <c r="R1234" s="251"/>
      <c r="S1234" s="251"/>
      <c r="T1234" s="252"/>
      <c r="AT1234" s="253" t="s">
        <v>199</v>
      </c>
      <c r="AU1234" s="253" t="s">
        <v>207</v>
      </c>
      <c r="AV1234" s="12" t="s">
        <v>83</v>
      </c>
      <c r="AW1234" s="12" t="s">
        <v>32</v>
      </c>
      <c r="AX1234" s="12" t="s">
        <v>76</v>
      </c>
      <c r="AY1234" s="253" t="s">
        <v>190</v>
      </c>
    </row>
    <row r="1235" spans="2:51" s="12" customFormat="1" ht="12">
      <c r="B1235" s="243"/>
      <c r="C1235" s="244"/>
      <c r="D1235" s="245" t="s">
        <v>199</v>
      </c>
      <c r="E1235" s="246" t="s">
        <v>1</v>
      </c>
      <c r="F1235" s="247" t="s">
        <v>1696</v>
      </c>
      <c r="G1235" s="244"/>
      <c r="H1235" s="246" t="s">
        <v>1</v>
      </c>
      <c r="I1235" s="248"/>
      <c r="J1235" s="244"/>
      <c r="K1235" s="244"/>
      <c r="L1235" s="249"/>
      <c r="M1235" s="250"/>
      <c r="N1235" s="251"/>
      <c r="O1235" s="251"/>
      <c r="P1235" s="251"/>
      <c r="Q1235" s="251"/>
      <c r="R1235" s="251"/>
      <c r="S1235" s="251"/>
      <c r="T1235" s="252"/>
      <c r="AT1235" s="253" t="s">
        <v>199</v>
      </c>
      <c r="AU1235" s="253" t="s">
        <v>207</v>
      </c>
      <c r="AV1235" s="12" t="s">
        <v>83</v>
      </c>
      <c r="AW1235" s="12" t="s">
        <v>32</v>
      </c>
      <c r="AX1235" s="12" t="s">
        <v>76</v>
      </c>
      <c r="AY1235" s="253" t="s">
        <v>190</v>
      </c>
    </row>
    <row r="1236" spans="2:51" s="13" customFormat="1" ht="12">
      <c r="B1236" s="254"/>
      <c r="C1236" s="255"/>
      <c r="D1236" s="245" t="s">
        <v>199</v>
      </c>
      <c r="E1236" s="256" t="s">
        <v>1</v>
      </c>
      <c r="F1236" s="257" t="s">
        <v>83</v>
      </c>
      <c r="G1236" s="255"/>
      <c r="H1236" s="258">
        <v>1</v>
      </c>
      <c r="I1236" s="259"/>
      <c r="J1236" s="255"/>
      <c r="K1236" s="255"/>
      <c r="L1236" s="260"/>
      <c r="M1236" s="261"/>
      <c r="N1236" s="262"/>
      <c r="O1236" s="262"/>
      <c r="P1236" s="262"/>
      <c r="Q1236" s="262"/>
      <c r="R1236" s="262"/>
      <c r="S1236" s="262"/>
      <c r="T1236" s="263"/>
      <c r="AT1236" s="264" t="s">
        <v>199</v>
      </c>
      <c r="AU1236" s="264" t="s">
        <v>207</v>
      </c>
      <c r="AV1236" s="13" t="s">
        <v>85</v>
      </c>
      <c r="AW1236" s="13" t="s">
        <v>32</v>
      </c>
      <c r="AX1236" s="13" t="s">
        <v>76</v>
      </c>
      <c r="AY1236" s="264" t="s">
        <v>190</v>
      </c>
    </row>
    <row r="1237" spans="2:65" s="1" customFormat="1" ht="24" customHeight="1">
      <c r="B1237" s="37"/>
      <c r="C1237" s="230" t="s">
        <v>1697</v>
      </c>
      <c r="D1237" s="230" t="s">
        <v>192</v>
      </c>
      <c r="E1237" s="231" t="s">
        <v>1698</v>
      </c>
      <c r="F1237" s="232" t="s">
        <v>1699</v>
      </c>
      <c r="G1237" s="233" t="s">
        <v>427</v>
      </c>
      <c r="H1237" s="234">
        <v>1</v>
      </c>
      <c r="I1237" s="235"/>
      <c r="J1237" s="236">
        <f>ROUND(I1237*H1237,2)</f>
        <v>0</v>
      </c>
      <c r="K1237" s="232" t="s">
        <v>445</v>
      </c>
      <c r="L1237" s="42"/>
      <c r="M1237" s="237" t="s">
        <v>1</v>
      </c>
      <c r="N1237" s="238" t="s">
        <v>41</v>
      </c>
      <c r="O1237" s="85"/>
      <c r="P1237" s="239">
        <f>O1237*H1237</f>
        <v>0</v>
      </c>
      <c r="Q1237" s="239">
        <v>0</v>
      </c>
      <c r="R1237" s="239">
        <f>Q1237*H1237</f>
        <v>0</v>
      </c>
      <c r="S1237" s="239">
        <v>0</v>
      </c>
      <c r="T1237" s="240">
        <f>S1237*H1237</f>
        <v>0</v>
      </c>
      <c r="AR1237" s="241" t="s">
        <v>272</v>
      </c>
      <c r="AT1237" s="241" t="s">
        <v>192</v>
      </c>
      <c r="AU1237" s="241" t="s">
        <v>207</v>
      </c>
      <c r="AY1237" s="16" t="s">
        <v>190</v>
      </c>
      <c r="BE1237" s="242">
        <f>IF(N1237="základní",J1237,0)</f>
        <v>0</v>
      </c>
      <c r="BF1237" s="242">
        <f>IF(N1237="snížená",J1237,0)</f>
        <v>0</v>
      </c>
      <c r="BG1237" s="242">
        <f>IF(N1237="zákl. přenesená",J1237,0)</f>
        <v>0</v>
      </c>
      <c r="BH1237" s="242">
        <f>IF(N1237="sníž. přenesená",J1237,0)</f>
        <v>0</v>
      </c>
      <c r="BI1237" s="242">
        <f>IF(N1237="nulová",J1237,0)</f>
        <v>0</v>
      </c>
      <c r="BJ1237" s="16" t="s">
        <v>83</v>
      </c>
      <c r="BK1237" s="242">
        <f>ROUND(I1237*H1237,2)</f>
        <v>0</v>
      </c>
      <c r="BL1237" s="16" t="s">
        <v>272</v>
      </c>
      <c r="BM1237" s="241" t="s">
        <v>1700</v>
      </c>
    </row>
    <row r="1238" spans="2:51" s="12" customFormat="1" ht="12">
      <c r="B1238" s="243"/>
      <c r="C1238" s="244"/>
      <c r="D1238" s="245" t="s">
        <v>199</v>
      </c>
      <c r="E1238" s="246" t="s">
        <v>1</v>
      </c>
      <c r="F1238" s="247" t="s">
        <v>1641</v>
      </c>
      <c r="G1238" s="244"/>
      <c r="H1238" s="246" t="s">
        <v>1</v>
      </c>
      <c r="I1238" s="248"/>
      <c r="J1238" s="244"/>
      <c r="K1238" s="244"/>
      <c r="L1238" s="249"/>
      <c r="M1238" s="250"/>
      <c r="N1238" s="251"/>
      <c r="O1238" s="251"/>
      <c r="P1238" s="251"/>
      <c r="Q1238" s="251"/>
      <c r="R1238" s="251"/>
      <c r="S1238" s="251"/>
      <c r="T1238" s="252"/>
      <c r="AT1238" s="253" t="s">
        <v>199</v>
      </c>
      <c r="AU1238" s="253" t="s">
        <v>207</v>
      </c>
      <c r="AV1238" s="12" t="s">
        <v>83</v>
      </c>
      <c r="AW1238" s="12" t="s">
        <v>32</v>
      </c>
      <c r="AX1238" s="12" t="s">
        <v>76</v>
      </c>
      <c r="AY1238" s="253" t="s">
        <v>190</v>
      </c>
    </row>
    <row r="1239" spans="2:51" s="12" customFormat="1" ht="12">
      <c r="B1239" s="243"/>
      <c r="C1239" s="244"/>
      <c r="D1239" s="245" t="s">
        <v>199</v>
      </c>
      <c r="E1239" s="246" t="s">
        <v>1</v>
      </c>
      <c r="F1239" s="247" t="s">
        <v>344</v>
      </c>
      <c r="G1239" s="244"/>
      <c r="H1239" s="246" t="s">
        <v>1</v>
      </c>
      <c r="I1239" s="248"/>
      <c r="J1239" s="244"/>
      <c r="K1239" s="244"/>
      <c r="L1239" s="249"/>
      <c r="M1239" s="250"/>
      <c r="N1239" s="251"/>
      <c r="O1239" s="251"/>
      <c r="P1239" s="251"/>
      <c r="Q1239" s="251"/>
      <c r="R1239" s="251"/>
      <c r="S1239" s="251"/>
      <c r="T1239" s="252"/>
      <c r="AT1239" s="253" t="s">
        <v>199</v>
      </c>
      <c r="AU1239" s="253" t="s">
        <v>207</v>
      </c>
      <c r="AV1239" s="12" t="s">
        <v>83</v>
      </c>
      <c r="AW1239" s="12" t="s">
        <v>32</v>
      </c>
      <c r="AX1239" s="12" t="s">
        <v>76</v>
      </c>
      <c r="AY1239" s="253" t="s">
        <v>190</v>
      </c>
    </row>
    <row r="1240" spans="2:51" s="13" customFormat="1" ht="12">
      <c r="B1240" s="254"/>
      <c r="C1240" s="255"/>
      <c r="D1240" s="245" t="s">
        <v>199</v>
      </c>
      <c r="E1240" s="256" t="s">
        <v>1</v>
      </c>
      <c r="F1240" s="257" t="s">
        <v>83</v>
      </c>
      <c r="G1240" s="255"/>
      <c r="H1240" s="258">
        <v>1</v>
      </c>
      <c r="I1240" s="259"/>
      <c r="J1240" s="255"/>
      <c r="K1240" s="255"/>
      <c r="L1240" s="260"/>
      <c r="M1240" s="261"/>
      <c r="N1240" s="262"/>
      <c r="O1240" s="262"/>
      <c r="P1240" s="262"/>
      <c r="Q1240" s="262"/>
      <c r="R1240" s="262"/>
      <c r="S1240" s="262"/>
      <c r="T1240" s="263"/>
      <c r="AT1240" s="264" t="s">
        <v>199</v>
      </c>
      <c r="AU1240" s="264" t="s">
        <v>207</v>
      </c>
      <c r="AV1240" s="13" t="s">
        <v>85</v>
      </c>
      <c r="AW1240" s="13" t="s">
        <v>32</v>
      </c>
      <c r="AX1240" s="13" t="s">
        <v>76</v>
      </c>
      <c r="AY1240" s="264" t="s">
        <v>190</v>
      </c>
    </row>
    <row r="1241" spans="2:65" s="1" customFormat="1" ht="24" customHeight="1">
      <c r="B1241" s="37"/>
      <c r="C1241" s="230" t="s">
        <v>1701</v>
      </c>
      <c r="D1241" s="230" t="s">
        <v>192</v>
      </c>
      <c r="E1241" s="231" t="s">
        <v>1702</v>
      </c>
      <c r="F1241" s="232" t="s">
        <v>1703</v>
      </c>
      <c r="G1241" s="233" t="s">
        <v>427</v>
      </c>
      <c r="H1241" s="234">
        <v>1</v>
      </c>
      <c r="I1241" s="235"/>
      <c r="J1241" s="236">
        <f>ROUND(I1241*H1241,2)</f>
        <v>0</v>
      </c>
      <c r="K1241" s="232" t="s">
        <v>445</v>
      </c>
      <c r="L1241" s="42"/>
      <c r="M1241" s="237" t="s">
        <v>1</v>
      </c>
      <c r="N1241" s="238" t="s">
        <v>41</v>
      </c>
      <c r="O1241" s="85"/>
      <c r="P1241" s="239">
        <f>O1241*H1241</f>
        <v>0</v>
      </c>
      <c r="Q1241" s="239">
        <v>0</v>
      </c>
      <c r="R1241" s="239">
        <f>Q1241*H1241</f>
        <v>0</v>
      </c>
      <c r="S1241" s="239">
        <v>0</v>
      </c>
      <c r="T1241" s="240">
        <f>S1241*H1241</f>
        <v>0</v>
      </c>
      <c r="AR1241" s="241" t="s">
        <v>272</v>
      </c>
      <c r="AT1241" s="241" t="s">
        <v>192</v>
      </c>
      <c r="AU1241" s="241" t="s">
        <v>207</v>
      </c>
      <c r="AY1241" s="16" t="s">
        <v>190</v>
      </c>
      <c r="BE1241" s="242">
        <f>IF(N1241="základní",J1241,0)</f>
        <v>0</v>
      </c>
      <c r="BF1241" s="242">
        <f>IF(N1241="snížená",J1241,0)</f>
        <v>0</v>
      </c>
      <c r="BG1241" s="242">
        <f>IF(N1241="zákl. přenesená",J1241,0)</f>
        <v>0</v>
      </c>
      <c r="BH1241" s="242">
        <f>IF(N1241="sníž. přenesená",J1241,0)</f>
        <v>0</v>
      </c>
      <c r="BI1241" s="242">
        <f>IF(N1241="nulová",J1241,0)</f>
        <v>0</v>
      </c>
      <c r="BJ1241" s="16" t="s">
        <v>83</v>
      </c>
      <c r="BK1241" s="242">
        <f>ROUND(I1241*H1241,2)</f>
        <v>0</v>
      </c>
      <c r="BL1241" s="16" t="s">
        <v>272</v>
      </c>
      <c r="BM1241" s="241" t="s">
        <v>1704</v>
      </c>
    </row>
    <row r="1242" spans="2:51" s="12" customFormat="1" ht="12">
      <c r="B1242" s="243"/>
      <c r="C1242" s="244"/>
      <c r="D1242" s="245" t="s">
        <v>199</v>
      </c>
      <c r="E1242" s="246" t="s">
        <v>1</v>
      </c>
      <c r="F1242" s="247" t="s">
        <v>1641</v>
      </c>
      <c r="G1242" s="244"/>
      <c r="H1242" s="246" t="s">
        <v>1</v>
      </c>
      <c r="I1242" s="248"/>
      <c r="J1242" s="244"/>
      <c r="K1242" s="244"/>
      <c r="L1242" s="249"/>
      <c r="M1242" s="250"/>
      <c r="N1242" s="251"/>
      <c r="O1242" s="251"/>
      <c r="P1242" s="251"/>
      <c r="Q1242" s="251"/>
      <c r="R1242" s="251"/>
      <c r="S1242" s="251"/>
      <c r="T1242" s="252"/>
      <c r="AT1242" s="253" t="s">
        <v>199</v>
      </c>
      <c r="AU1242" s="253" t="s">
        <v>207</v>
      </c>
      <c r="AV1242" s="12" t="s">
        <v>83</v>
      </c>
      <c r="AW1242" s="12" t="s">
        <v>32</v>
      </c>
      <c r="AX1242" s="12" t="s">
        <v>76</v>
      </c>
      <c r="AY1242" s="253" t="s">
        <v>190</v>
      </c>
    </row>
    <row r="1243" spans="2:51" s="12" customFormat="1" ht="12">
      <c r="B1243" s="243"/>
      <c r="C1243" s="244"/>
      <c r="D1243" s="245" t="s">
        <v>199</v>
      </c>
      <c r="E1243" s="246" t="s">
        <v>1</v>
      </c>
      <c r="F1243" s="247" t="s">
        <v>344</v>
      </c>
      <c r="G1243" s="244"/>
      <c r="H1243" s="246" t="s">
        <v>1</v>
      </c>
      <c r="I1243" s="248"/>
      <c r="J1243" s="244"/>
      <c r="K1243" s="244"/>
      <c r="L1243" s="249"/>
      <c r="M1243" s="250"/>
      <c r="N1243" s="251"/>
      <c r="O1243" s="251"/>
      <c r="P1243" s="251"/>
      <c r="Q1243" s="251"/>
      <c r="R1243" s="251"/>
      <c r="S1243" s="251"/>
      <c r="T1243" s="252"/>
      <c r="AT1243" s="253" t="s">
        <v>199</v>
      </c>
      <c r="AU1243" s="253" t="s">
        <v>207</v>
      </c>
      <c r="AV1243" s="12" t="s">
        <v>83</v>
      </c>
      <c r="AW1243" s="12" t="s">
        <v>32</v>
      </c>
      <c r="AX1243" s="12" t="s">
        <v>76</v>
      </c>
      <c r="AY1243" s="253" t="s">
        <v>190</v>
      </c>
    </row>
    <row r="1244" spans="2:51" s="13" customFormat="1" ht="12">
      <c r="B1244" s="254"/>
      <c r="C1244" s="255"/>
      <c r="D1244" s="245" t="s">
        <v>199</v>
      </c>
      <c r="E1244" s="256" t="s">
        <v>1</v>
      </c>
      <c r="F1244" s="257" t="s">
        <v>83</v>
      </c>
      <c r="G1244" s="255"/>
      <c r="H1244" s="258">
        <v>1</v>
      </c>
      <c r="I1244" s="259"/>
      <c r="J1244" s="255"/>
      <c r="K1244" s="255"/>
      <c r="L1244" s="260"/>
      <c r="M1244" s="261"/>
      <c r="N1244" s="262"/>
      <c r="O1244" s="262"/>
      <c r="P1244" s="262"/>
      <c r="Q1244" s="262"/>
      <c r="R1244" s="262"/>
      <c r="S1244" s="262"/>
      <c r="T1244" s="263"/>
      <c r="AT1244" s="264" t="s">
        <v>199</v>
      </c>
      <c r="AU1244" s="264" t="s">
        <v>207</v>
      </c>
      <c r="AV1244" s="13" t="s">
        <v>85</v>
      </c>
      <c r="AW1244" s="13" t="s">
        <v>32</v>
      </c>
      <c r="AX1244" s="13" t="s">
        <v>76</v>
      </c>
      <c r="AY1244" s="264" t="s">
        <v>190</v>
      </c>
    </row>
    <row r="1245" spans="2:65" s="1" customFormat="1" ht="16.5" customHeight="1">
      <c r="B1245" s="37"/>
      <c r="C1245" s="230" t="s">
        <v>1705</v>
      </c>
      <c r="D1245" s="230" t="s">
        <v>192</v>
      </c>
      <c r="E1245" s="231" t="s">
        <v>1706</v>
      </c>
      <c r="F1245" s="232" t="s">
        <v>1707</v>
      </c>
      <c r="G1245" s="233" t="s">
        <v>1708</v>
      </c>
      <c r="H1245" s="234">
        <v>3</v>
      </c>
      <c r="I1245" s="235"/>
      <c r="J1245" s="236">
        <f>ROUND(I1245*H1245,2)</f>
        <v>0</v>
      </c>
      <c r="K1245" s="232" t="s">
        <v>445</v>
      </c>
      <c r="L1245" s="42"/>
      <c r="M1245" s="237" t="s">
        <v>1</v>
      </c>
      <c r="N1245" s="238" t="s">
        <v>41</v>
      </c>
      <c r="O1245" s="85"/>
      <c r="P1245" s="239">
        <f>O1245*H1245</f>
        <v>0</v>
      </c>
      <c r="Q1245" s="239">
        <v>0</v>
      </c>
      <c r="R1245" s="239">
        <f>Q1245*H1245</f>
        <v>0</v>
      </c>
      <c r="S1245" s="239">
        <v>0</v>
      </c>
      <c r="T1245" s="240">
        <f>S1245*H1245</f>
        <v>0</v>
      </c>
      <c r="AR1245" s="241" t="s">
        <v>272</v>
      </c>
      <c r="AT1245" s="241" t="s">
        <v>192</v>
      </c>
      <c r="AU1245" s="241" t="s">
        <v>207</v>
      </c>
      <c r="AY1245" s="16" t="s">
        <v>190</v>
      </c>
      <c r="BE1245" s="242">
        <f>IF(N1245="základní",J1245,0)</f>
        <v>0</v>
      </c>
      <c r="BF1245" s="242">
        <f>IF(N1245="snížená",J1245,0)</f>
        <v>0</v>
      </c>
      <c r="BG1245" s="242">
        <f>IF(N1245="zákl. přenesená",J1245,0)</f>
        <v>0</v>
      </c>
      <c r="BH1245" s="242">
        <f>IF(N1245="sníž. přenesená",J1245,0)</f>
        <v>0</v>
      </c>
      <c r="BI1245" s="242">
        <f>IF(N1245="nulová",J1245,0)</f>
        <v>0</v>
      </c>
      <c r="BJ1245" s="16" t="s">
        <v>83</v>
      </c>
      <c r="BK1245" s="242">
        <f>ROUND(I1245*H1245,2)</f>
        <v>0</v>
      </c>
      <c r="BL1245" s="16" t="s">
        <v>272</v>
      </c>
      <c r="BM1245" s="241" t="s">
        <v>1709</v>
      </c>
    </row>
    <row r="1246" spans="2:51" s="12" customFormat="1" ht="12">
      <c r="B1246" s="243"/>
      <c r="C1246" s="244"/>
      <c r="D1246" s="245" t="s">
        <v>199</v>
      </c>
      <c r="E1246" s="246" t="s">
        <v>1</v>
      </c>
      <c r="F1246" s="247" t="s">
        <v>1641</v>
      </c>
      <c r="G1246" s="244"/>
      <c r="H1246" s="246" t="s">
        <v>1</v>
      </c>
      <c r="I1246" s="248"/>
      <c r="J1246" s="244"/>
      <c r="K1246" s="244"/>
      <c r="L1246" s="249"/>
      <c r="M1246" s="250"/>
      <c r="N1246" s="251"/>
      <c r="O1246" s="251"/>
      <c r="P1246" s="251"/>
      <c r="Q1246" s="251"/>
      <c r="R1246" s="251"/>
      <c r="S1246" s="251"/>
      <c r="T1246" s="252"/>
      <c r="AT1246" s="253" t="s">
        <v>199</v>
      </c>
      <c r="AU1246" s="253" t="s">
        <v>207</v>
      </c>
      <c r="AV1246" s="12" t="s">
        <v>83</v>
      </c>
      <c r="AW1246" s="12" t="s">
        <v>32</v>
      </c>
      <c r="AX1246" s="12" t="s">
        <v>76</v>
      </c>
      <c r="AY1246" s="253" t="s">
        <v>190</v>
      </c>
    </row>
    <row r="1247" spans="2:51" s="12" customFormat="1" ht="12">
      <c r="B1247" s="243"/>
      <c r="C1247" s="244"/>
      <c r="D1247" s="245" t="s">
        <v>199</v>
      </c>
      <c r="E1247" s="246" t="s">
        <v>1</v>
      </c>
      <c r="F1247" s="247" t="s">
        <v>344</v>
      </c>
      <c r="G1247" s="244"/>
      <c r="H1247" s="246" t="s">
        <v>1</v>
      </c>
      <c r="I1247" s="248"/>
      <c r="J1247" s="244"/>
      <c r="K1247" s="244"/>
      <c r="L1247" s="249"/>
      <c r="M1247" s="250"/>
      <c r="N1247" s="251"/>
      <c r="O1247" s="251"/>
      <c r="P1247" s="251"/>
      <c r="Q1247" s="251"/>
      <c r="R1247" s="251"/>
      <c r="S1247" s="251"/>
      <c r="T1247" s="252"/>
      <c r="AT1247" s="253" t="s">
        <v>199</v>
      </c>
      <c r="AU1247" s="253" t="s">
        <v>207</v>
      </c>
      <c r="AV1247" s="12" t="s">
        <v>83</v>
      </c>
      <c r="AW1247" s="12" t="s">
        <v>32</v>
      </c>
      <c r="AX1247" s="12" t="s">
        <v>76</v>
      </c>
      <c r="AY1247" s="253" t="s">
        <v>190</v>
      </c>
    </row>
    <row r="1248" spans="2:51" s="13" customFormat="1" ht="12">
      <c r="B1248" s="254"/>
      <c r="C1248" s="255"/>
      <c r="D1248" s="245" t="s">
        <v>199</v>
      </c>
      <c r="E1248" s="256" t="s">
        <v>1</v>
      </c>
      <c r="F1248" s="257" t="s">
        <v>207</v>
      </c>
      <c r="G1248" s="255"/>
      <c r="H1248" s="258">
        <v>3</v>
      </c>
      <c r="I1248" s="259"/>
      <c r="J1248" s="255"/>
      <c r="K1248" s="255"/>
      <c r="L1248" s="260"/>
      <c r="M1248" s="261"/>
      <c r="N1248" s="262"/>
      <c r="O1248" s="262"/>
      <c r="P1248" s="262"/>
      <c r="Q1248" s="262"/>
      <c r="R1248" s="262"/>
      <c r="S1248" s="262"/>
      <c r="T1248" s="263"/>
      <c r="AT1248" s="264" t="s">
        <v>199</v>
      </c>
      <c r="AU1248" s="264" t="s">
        <v>207</v>
      </c>
      <c r="AV1248" s="13" t="s">
        <v>85</v>
      </c>
      <c r="AW1248" s="13" t="s">
        <v>32</v>
      </c>
      <c r="AX1248" s="13" t="s">
        <v>76</v>
      </c>
      <c r="AY1248" s="264" t="s">
        <v>190</v>
      </c>
    </row>
    <row r="1249" spans="2:63" s="11" customFormat="1" ht="20.85" customHeight="1">
      <c r="B1249" s="214"/>
      <c r="C1249" s="215"/>
      <c r="D1249" s="216" t="s">
        <v>75</v>
      </c>
      <c r="E1249" s="228" t="s">
        <v>1710</v>
      </c>
      <c r="F1249" s="228" t="s">
        <v>1711</v>
      </c>
      <c r="G1249" s="215"/>
      <c r="H1249" s="215"/>
      <c r="I1249" s="218"/>
      <c r="J1249" s="229">
        <f>BK1249</f>
        <v>0</v>
      </c>
      <c r="K1249" s="215"/>
      <c r="L1249" s="220"/>
      <c r="M1249" s="221"/>
      <c r="N1249" s="222"/>
      <c r="O1249" s="222"/>
      <c r="P1249" s="223">
        <f>SUM(P1250:P1289)</f>
        <v>0</v>
      </c>
      <c r="Q1249" s="222"/>
      <c r="R1249" s="223">
        <f>SUM(R1250:R1289)</f>
        <v>0.7419548</v>
      </c>
      <c r="S1249" s="222"/>
      <c r="T1249" s="224">
        <f>SUM(T1250:T1289)</f>
        <v>0</v>
      </c>
      <c r="AR1249" s="225" t="s">
        <v>85</v>
      </c>
      <c r="AT1249" s="226" t="s">
        <v>75</v>
      </c>
      <c r="AU1249" s="226" t="s">
        <v>85</v>
      </c>
      <c r="AY1249" s="225" t="s">
        <v>190</v>
      </c>
      <c r="BK1249" s="227">
        <f>SUM(BK1250:BK1289)</f>
        <v>0</v>
      </c>
    </row>
    <row r="1250" spans="2:65" s="1" customFormat="1" ht="24" customHeight="1">
      <c r="B1250" s="37"/>
      <c r="C1250" s="230" t="s">
        <v>1712</v>
      </c>
      <c r="D1250" s="230" t="s">
        <v>192</v>
      </c>
      <c r="E1250" s="231" t="s">
        <v>1713</v>
      </c>
      <c r="F1250" s="232" t="s">
        <v>1714</v>
      </c>
      <c r="G1250" s="233" t="s">
        <v>245</v>
      </c>
      <c r="H1250" s="234">
        <v>2.117</v>
      </c>
      <c r="I1250" s="235"/>
      <c r="J1250" s="236">
        <f>ROUND(I1250*H1250,2)</f>
        <v>0</v>
      </c>
      <c r="K1250" s="232" t="s">
        <v>196</v>
      </c>
      <c r="L1250" s="42"/>
      <c r="M1250" s="237" t="s">
        <v>1</v>
      </c>
      <c r="N1250" s="238" t="s">
        <v>41</v>
      </c>
      <c r="O1250" s="85"/>
      <c r="P1250" s="239">
        <f>O1250*H1250</f>
        <v>0</v>
      </c>
      <c r="Q1250" s="239">
        <v>0</v>
      </c>
      <c r="R1250" s="239">
        <f>Q1250*H1250</f>
        <v>0</v>
      </c>
      <c r="S1250" s="239">
        <v>0</v>
      </c>
      <c r="T1250" s="240">
        <f>S1250*H1250</f>
        <v>0</v>
      </c>
      <c r="AR1250" s="241" t="s">
        <v>197</v>
      </c>
      <c r="AT1250" s="241" t="s">
        <v>192</v>
      </c>
      <c r="AU1250" s="241" t="s">
        <v>207</v>
      </c>
      <c r="AY1250" s="16" t="s">
        <v>190</v>
      </c>
      <c r="BE1250" s="242">
        <f>IF(N1250="základní",J1250,0)</f>
        <v>0</v>
      </c>
      <c r="BF1250" s="242">
        <f>IF(N1250="snížená",J1250,0)</f>
        <v>0</v>
      </c>
      <c r="BG1250" s="242">
        <f>IF(N1250="zákl. přenesená",J1250,0)</f>
        <v>0</v>
      </c>
      <c r="BH1250" s="242">
        <f>IF(N1250="sníž. přenesená",J1250,0)</f>
        <v>0</v>
      </c>
      <c r="BI1250" s="242">
        <f>IF(N1250="nulová",J1250,0)</f>
        <v>0</v>
      </c>
      <c r="BJ1250" s="16" t="s">
        <v>83</v>
      </c>
      <c r="BK1250" s="242">
        <f>ROUND(I1250*H1250,2)</f>
        <v>0</v>
      </c>
      <c r="BL1250" s="16" t="s">
        <v>197</v>
      </c>
      <c r="BM1250" s="241" t="s">
        <v>1715</v>
      </c>
    </row>
    <row r="1251" spans="2:65" s="1" customFormat="1" ht="16.5" customHeight="1">
      <c r="B1251" s="37"/>
      <c r="C1251" s="265" t="s">
        <v>1716</v>
      </c>
      <c r="D1251" s="265" t="s">
        <v>430</v>
      </c>
      <c r="E1251" s="266" t="s">
        <v>1717</v>
      </c>
      <c r="F1251" s="267" t="s">
        <v>1718</v>
      </c>
      <c r="G1251" s="268" t="s">
        <v>245</v>
      </c>
      <c r="H1251" s="269">
        <v>0.299</v>
      </c>
      <c r="I1251" s="270"/>
      <c r="J1251" s="271">
        <f>ROUND(I1251*H1251,2)</f>
        <v>0</v>
      </c>
      <c r="K1251" s="267" t="s">
        <v>445</v>
      </c>
      <c r="L1251" s="272"/>
      <c r="M1251" s="273" t="s">
        <v>1</v>
      </c>
      <c r="N1251" s="274" t="s">
        <v>41</v>
      </c>
      <c r="O1251" s="85"/>
      <c r="P1251" s="239">
        <f>O1251*H1251</f>
        <v>0</v>
      </c>
      <c r="Q1251" s="239">
        <v>0</v>
      </c>
      <c r="R1251" s="239">
        <f>Q1251*H1251</f>
        <v>0</v>
      </c>
      <c r="S1251" s="239">
        <v>0</v>
      </c>
      <c r="T1251" s="240">
        <f>S1251*H1251</f>
        <v>0</v>
      </c>
      <c r="AR1251" s="241" t="s">
        <v>390</v>
      </c>
      <c r="AT1251" s="241" t="s">
        <v>430</v>
      </c>
      <c r="AU1251" s="241" t="s">
        <v>207</v>
      </c>
      <c r="AY1251" s="16" t="s">
        <v>190</v>
      </c>
      <c r="BE1251" s="242">
        <f>IF(N1251="základní",J1251,0)</f>
        <v>0</v>
      </c>
      <c r="BF1251" s="242">
        <f>IF(N1251="snížená",J1251,0)</f>
        <v>0</v>
      </c>
      <c r="BG1251" s="242">
        <f>IF(N1251="zákl. přenesená",J1251,0)</f>
        <v>0</v>
      </c>
      <c r="BH1251" s="242">
        <f>IF(N1251="sníž. přenesená",J1251,0)</f>
        <v>0</v>
      </c>
      <c r="BI1251" s="242">
        <f>IF(N1251="nulová",J1251,0)</f>
        <v>0</v>
      </c>
      <c r="BJ1251" s="16" t="s">
        <v>83</v>
      </c>
      <c r="BK1251" s="242">
        <f>ROUND(I1251*H1251,2)</f>
        <v>0</v>
      </c>
      <c r="BL1251" s="16" t="s">
        <v>272</v>
      </c>
      <c r="BM1251" s="241" t="s">
        <v>1719</v>
      </c>
    </row>
    <row r="1252" spans="2:51" s="12" customFormat="1" ht="12">
      <c r="B1252" s="243"/>
      <c r="C1252" s="244"/>
      <c r="D1252" s="245" t="s">
        <v>199</v>
      </c>
      <c r="E1252" s="246" t="s">
        <v>1</v>
      </c>
      <c r="F1252" s="247" t="s">
        <v>447</v>
      </c>
      <c r="G1252" s="244"/>
      <c r="H1252" s="246" t="s">
        <v>1</v>
      </c>
      <c r="I1252" s="248"/>
      <c r="J1252" s="244"/>
      <c r="K1252" s="244"/>
      <c r="L1252" s="249"/>
      <c r="M1252" s="250"/>
      <c r="N1252" s="251"/>
      <c r="O1252" s="251"/>
      <c r="P1252" s="251"/>
      <c r="Q1252" s="251"/>
      <c r="R1252" s="251"/>
      <c r="S1252" s="251"/>
      <c r="T1252" s="252"/>
      <c r="AT1252" s="253" t="s">
        <v>199</v>
      </c>
      <c r="AU1252" s="253" t="s">
        <v>207</v>
      </c>
      <c r="AV1252" s="12" t="s">
        <v>83</v>
      </c>
      <c r="AW1252" s="12" t="s">
        <v>32</v>
      </c>
      <c r="AX1252" s="12" t="s">
        <v>76</v>
      </c>
      <c r="AY1252" s="253" t="s">
        <v>190</v>
      </c>
    </row>
    <row r="1253" spans="2:51" s="12" customFormat="1" ht="12">
      <c r="B1253" s="243"/>
      <c r="C1253" s="244"/>
      <c r="D1253" s="245" t="s">
        <v>199</v>
      </c>
      <c r="E1253" s="246" t="s">
        <v>1</v>
      </c>
      <c r="F1253" s="247" t="s">
        <v>1720</v>
      </c>
      <c r="G1253" s="244"/>
      <c r="H1253" s="246" t="s">
        <v>1</v>
      </c>
      <c r="I1253" s="248"/>
      <c r="J1253" s="244"/>
      <c r="K1253" s="244"/>
      <c r="L1253" s="249"/>
      <c r="M1253" s="250"/>
      <c r="N1253" s="251"/>
      <c r="O1253" s="251"/>
      <c r="P1253" s="251"/>
      <c r="Q1253" s="251"/>
      <c r="R1253" s="251"/>
      <c r="S1253" s="251"/>
      <c r="T1253" s="252"/>
      <c r="AT1253" s="253" t="s">
        <v>199</v>
      </c>
      <c r="AU1253" s="253" t="s">
        <v>207</v>
      </c>
      <c r="AV1253" s="12" t="s">
        <v>83</v>
      </c>
      <c r="AW1253" s="12" t="s">
        <v>32</v>
      </c>
      <c r="AX1253" s="12" t="s">
        <v>76</v>
      </c>
      <c r="AY1253" s="253" t="s">
        <v>190</v>
      </c>
    </row>
    <row r="1254" spans="2:51" s="13" customFormat="1" ht="12">
      <c r="B1254" s="254"/>
      <c r="C1254" s="255"/>
      <c r="D1254" s="245" t="s">
        <v>199</v>
      </c>
      <c r="E1254" s="256" t="s">
        <v>1</v>
      </c>
      <c r="F1254" s="257" t="s">
        <v>1721</v>
      </c>
      <c r="G1254" s="255"/>
      <c r="H1254" s="258">
        <v>0.299</v>
      </c>
      <c r="I1254" s="259"/>
      <c r="J1254" s="255"/>
      <c r="K1254" s="255"/>
      <c r="L1254" s="260"/>
      <c r="M1254" s="261"/>
      <c r="N1254" s="262"/>
      <c r="O1254" s="262"/>
      <c r="P1254" s="262"/>
      <c r="Q1254" s="262"/>
      <c r="R1254" s="262"/>
      <c r="S1254" s="262"/>
      <c r="T1254" s="263"/>
      <c r="AT1254" s="264" t="s">
        <v>199</v>
      </c>
      <c r="AU1254" s="264" t="s">
        <v>207</v>
      </c>
      <c r="AV1254" s="13" t="s">
        <v>85</v>
      </c>
      <c r="AW1254" s="13" t="s">
        <v>32</v>
      </c>
      <c r="AX1254" s="13" t="s">
        <v>76</v>
      </c>
      <c r="AY1254" s="264" t="s">
        <v>190</v>
      </c>
    </row>
    <row r="1255" spans="2:65" s="1" customFormat="1" ht="24" customHeight="1">
      <c r="B1255" s="37"/>
      <c r="C1255" s="265" t="s">
        <v>1722</v>
      </c>
      <c r="D1255" s="265" t="s">
        <v>430</v>
      </c>
      <c r="E1255" s="266" t="s">
        <v>1723</v>
      </c>
      <c r="F1255" s="267" t="s">
        <v>1724</v>
      </c>
      <c r="G1255" s="268" t="s">
        <v>245</v>
      </c>
      <c r="H1255" s="269">
        <v>0.624</v>
      </c>
      <c r="I1255" s="270"/>
      <c r="J1255" s="271">
        <f>ROUND(I1255*H1255,2)</f>
        <v>0</v>
      </c>
      <c r="K1255" s="267" t="s">
        <v>445</v>
      </c>
      <c r="L1255" s="272"/>
      <c r="M1255" s="273" t="s">
        <v>1</v>
      </c>
      <c r="N1255" s="274" t="s">
        <v>41</v>
      </c>
      <c r="O1255" s="85"/>
      <c r="P1255" s="239">
        <f>O1255*H1255</f>
        <v>0</v>
      </c>
      <c r="Q1255" s="239">
        <v>0</v>
      </c>
      <c r="R1255" s="239">
        <f>Q1255*H1255</f>
        <v>0</v>
      </c>
      <c r="S1255" s="239">
        <v>0</v>
      </c>
      <c r="T1255" s="240">
        <f>S1255*H1255</f>
        <v>0</v>
      </c>
      <c r="AR1255" s="241" t="s">
        <v>390</v>
      </c>
      <c r="AT1255" s="241" t="s">
        <v>430</v>
      </c>
      <c r="AU1255" s="241" t="s">
        <v>207</v>
      </c>
      <c r="AY1255" s="16" t="s">
        <v>190</v>
      </c>
      <c r="BE1255" s="242">
        <f>IF(N1255="základní",J1255,0)</f>
        <v>0</v>
      </c>
      <c r="BF1255" s="242">
        <f>IF(N1255="snížená",J1255,0)</f>
        <v>0</v>
      </c>
      <c r="BG1255" s="242">
        <f>IF(N1255="zákl. přenesená",J1255,0)</f>
        <v>0</v>
      </c>
      <c r="BH1255" s="242">
        <f>IF(N1255="sníž. přenesená",J1255,0)</f>
        <v>0</v>
      </c>
      <c r="BI1255" s="242">
        <f>IF(N1255="nulová",J1255,0)</f>
        <v>0</v>
      </c>
      <c r="BJ1255" s="16" t="s">
        <v>83</v>
      </c>
      <c r="BK1255" s="242">
        <f>ROUND(I1255*H1255,2)</f>
        <v>0</v>
      </c>
      <c r="BL1255" s="16" t="s">
        <v>272</v>
      </c>
      <c r="BM1255" s="241" t="s">
        <v>1725</v>
      </c>
    </row>
    <row r="1256" spans="2:51" s="12" customFormat="1" ht="12">
      <c r="B1256" s="243"/>
      <c r="C1256" s="244"/>
      <c r="D1256" s="245" t="s">
        <v>199</v>
      </c>
      <c r="E1256" s="246" t="s">
        <v>1</v>
      </c>
      <c r="F1256" s="247" t="s">
        <v>447</v>
      </c>
      <c r="G1256" s="244"/>
      <c r="H1256" s="246" t="s">
        <v>1</v>
      </c>
      <c r="I1256" s="248"/>
      <c r="J1256" s="244"/>
      <c r="K1256" s="244"/>
      <c r="L1256" s="249"/>
      <c r="M1256" s="250"/>
      <c r="N1256" s="251"/>
      <c r="O1256" s="251"/>
      <c r="P1256" s="251"/>
      <c r="Q1256" s="251"/>
      <c r="R1256" s="251"/>
      <c r="S1256" s="251"/>
      <c r="T1256" s="252"/>
      <c r="AT1256" s="253" t="s">
        <v>199</v>
      </c>
      <c r="AU1256" s="253" t="s">
        <v>207</v>
      </c>
      <c r="AV1256" s="12" t="s">
        <v>83</v>
      </c>
      <c r="AW1256" s="12" t="s">
        <v>32</v>
      </c>
      <c r="AX1256" s="12" t="s">
        <v>76</v>
      </c>
      <c r="AY1256" s="253" t="s">
        <v>190</v>
      </c>
    </row>
    <row r="1257" spans="2:51" s="12" customFormat="1" ht="12">
      <c r="B1257" s="243"/>
      <c r="C1257" s="244"/>
      <c r="D1257" s="245" t="s">
        <v>199</v>
      </c>
      <c r="E1257" s="246" t="s">
        <v>1</v>
      </c>
      <c r="F1257" s="247" t="s">
        <v>1726</v>
      </c>
      <c r="G1257" s="244"/>
      <c r="H1257" s="246" t="s">
        <v>1</v>
      </c>
      <c r="I1257" s="248"/>
      <c r="J1257" s="244"/>
      <c r="K1257" s="244"/>
      <c r="L1257" s="249"/>
      <c r="M1257" s="250"/>
      <c r="N1257" s="251"/>
      <c r="O1257" s="251"/>
      <c r="P1257" s="251"/>
      <c r="Q1257" s="251"/>
      <c r="R1257" s="251"/>
      <c r="S1257" s="251"/>
      <c r="T1257" s="252"/>
      <c r="AT1257" s="253" t="s">
        <v>199</v>
      </c>
      <c r="AU1257" s="253" t="s">
        <v>207</v>
      </c>
      <c r="AV1257" s="12" t="s">
        <v>83</v>
      </c>
      <c r="AW1257" s="12" t="s">
        <v>32</v>
      </c>
      <c r="AX1257" s="12" t="s">
        <v>76</v>
      </c>
      <c r="AY1257" s="253" t="s">
        <v>190</v>
      </c>
    </row>
    <row r="1258" spans="2:51" s="12" customFormat="1" ht="12">
      <c r="B1258" s="243"/>
      <c r="C1258" s="244"/>
      <c r="D1258" s="245" t="s">
        <v>199</v>
      </c>
      <c r="E1258" s="246" t="s">
        <v>1</v>
      </c>
      <c r="F1258" s="247" t="s">
        <v>1727</v>
      </c>
      <c r="G1258" s="244"/>
      <c r="H1258" s="246" t="s">
        <v>1</v>
      </c>
      <c r="I1258" s="248"/>
      <c r="J1258" s="244"/>
      <c r="K1258" s="244"/>
      <c r="L1258" s="249"/>
      <c r="M1258" s="250"/>
      <c r="N1258" s="251"/>
      <c r="O1258" s="251"/>
      <c r="P1258" s="251"/>
      <c r="Q1258" s="251"/>
      <c r="R1258" s="251"/>
      <c r="S1258" s="251"/>
      <c r="T1258" s="252"/>
      <c r="AT1258" s="253" t="s">
        <v>199</v>
      </c>
      <c r="AU1258" s="253" t="s">
        <v>207</v>
      </c>
      <c r="AV1258" s="12" t="s">
        <v>83</v>
      </c>
      <c r="AW1258" s="12" t="s">
        <v>32</v>
      </c>
      <c r="AX1258" s="12" t="s">
        <v>76</v>
      </c>
      <c r="AY1258" s="253" t="s">
        <v>190</v>
      </c>
    </row>
    <row r="1259" spans="2:51" s="13" customFormat="1" ht="12">
      <c r="B1259" s="254"/>
      <c r="C1259" s="255"/>
      <c r="D1259" s="245" t="s">
        <v>199</v>
      </c>
      <c r="E1259" s="256" t="s">
        <v>1</v>
      </c>
      <c r="F1259" s="257" t="s">
        <v>1728</v>
      </c>
      <c r="G1259" s="255"/>
      <c r="H1259" s="258">
        <v>0.624</v>
      </c>
      <c r="I1259" s="259"/>
      <c r="J1259" s="255"/>
      <c r="K1259" s="255"/>
      <c r="L1259" s="260"/>
      <c r="M1259" s="261"/>
      <c r="N1259" s="262"/>
      <c r="O1259" s="262"/>
      <c r="P1259" s="262"/>
      <c r="Q1259" s="262"/>
      <c r="R1259" s="262"/>
      <c r="S1259" s="262"/>
      <c r="T1259" s="263"/>
      <c r="AT1259" s="264" t="s">
        <v>199</v>
      </c>
      <c r="AU1259" s="264" t="s">
        <v>207</v>
      </c>
      <c r="AV1259" s="13" t="s">
        <v>85</v>
      </c>
      <c r="AW1259" s="13" t="s">
        <v>32</v>
      </c>
      <c r="AX1259" s="13" t="s">
        <v>76</v>
      </c>
      <c r="AY1259" s="264" t="s">
        <v>190</v>
      </c>
    </row>
    <row r="1260" spans="2:65" s="1" customFormat="1" ht="16.5" customHeight="1">
      <c r="B1260" s="37"/>
      <c r="C1260" s="265" t="s">
        <v>1729</v>
      </c>
      <c r="D1260" s="265" t="s">
        <v>430</v>
      </c>
      <c r="E1260" s="266" t="s">
        <v>1730</v>
      </c>
      <c r="F1260" s="267" t="s">
        <v>1731</v>
      </c>
      <c r="G1260" s="268" t="s">
        <v>245</v>
      </c>
      <c r="H1260" s="269">
        <v>0.55</v>
      </c>
      <c r="I1260" s="270"/>
      <c r="J1260" s="271">
        <f>ROUND(I1260*H1260,2)</f>
        <v>0</v>
      </c>
      <c r="K1260" s="267" t="s">
        <v>445</v>
      </c>
      <c r="L1260" s="272"/>
      <c r="M1260" s="273" t="s">
        <v>1</v>
      </c>
      <c r="N1260" s="274" t="s">
        <v>41</v>
      </c>
      <c r="O1260" s="85"/>
      <c r="P1260" s="239">
        <f>O1260*H1260</f>
        <v>0</v>
      </c>
      <c r="Q1260" s="239">
        <v>0</v>
      </c>
      <c r="R1260" s="239">
        <f>Q1260*H1260</f>
        <v>0</v>
      </c>
      <c r="S1260" s="239">
        <v>0</v>
      </c>
      <c r="T1260" s="240">
        <f>S1260*H1260</f>
        <v>0</v>
      </c>
      <c r="AR1260" s="241" t="s">
        <v>390</v>
      </c>
      <c r="AT1260" s="241" t="s">
        <v>430</v>
      </c>
      <c r="AU1260" s="241" t="s">
        <v>207</v>
      </c>
      <c r="AY1260" s="16" t="s">
        <v>190</v>
      </c>
      <c r="BE1260" s="242">
        <f>IF(N1260="základní",J1260,0)</f>
        <v>0</v>
      </c>
      <c r="BF1260" s="242">
        <f>IF(N1260="snížená",J1260,0)</f>
        <v>0</v>
      </c>
      <c r="BG1260" s="242">
        <f>IF(N1260="zákl. přenesená",J1260,0)</f>
        <v>0</v>
      </c>
      <c r="BH1260" s="242">
        <f>IF(N1260="sníž. přenesená",J1260,0)</f>
        <v>0</v>
      </c>
      <c r="BI1260" s="242">
        <f>IF(N1260="nulová",J1260,0)</f>
        <v>0</v>
      </c>
      <c r="BJ1260" s="16" t="s">
        <v>83</v>
      </c>
      <c r="BK1260" s="242">
        <f>ROUND(I1260*H1260,2)</f>
        <v>0</v>
      </c>
      <c r="BL1260" s="16" t="s">
        <v>272</v>
      </c>
      <c r="BM1260" s="241" t="s">
        <v>1732</v>
      </c>
    </row>
    <row r="1261" spans="2:51" s="13" customFormat="1" ht="12">
      <c r="B1261" s="254"/>
      <c r="C1261" s="255"/>
      <c r="D1261" s="245" t="s">
        <v>199</v>
      </c>
      <c r="E1261" s="256" t="s">
        <v>1</v>
      </c>
      <c r="F1261" s="257" t="s">
        <v>1733</v>
      </c>
      <c r="G1261" s="255"/>
      <c r="H1261" s="258">
        <v>0.55</v>
      </c>
      <c r="I1261" s="259"/>
      <c r="J1261" s="255"/>
      <c r="K1261" s="255"/>
      <c r="L1261" s="260"/>
      <c r="M1261" s="261"/>
      <c r="N1261" s="262"/>
      <c r="O1261" s="262"/>
      <c r="P1261" s="262"/>
      <c r="Q1261" s="262"/>
      <c r="R1261" s="262"/>
      <c r="S1261" s="262"/>
      <c r="T1261" s="263"/>
      <c r="AT1261" s="264" t="s">
        <v>199</v>
      </c>
      <c r="AU1261" s="264" t="s">
        <v>207</v>
      </c>
      <c r="AV1261" s="13" t="s">
        <v>85</v>
      </c>
      <c r="AW1261" s="13" t="s">
        <v>32</v>
      </c>
      <c r="AX1261" s="13" t="s">
        <v>76</v>
      </c>
      <c r="AY1261" s="264" t="s">
        <v>190</v>
      </c>
    </row>
    <row r="1262" spans="2:65" s="1" customFormat="1" ht="24" customHeight="1">
      <c r="B1262" s="37"/>
      <c r="C1262" s="265" t="s">
        <v>1734</v>
      </c>
      <c r="D1262" s="265" t="s">
        <v>430</v>
      </c>
      <c r="E1262" s="266" t="s">
        <v>1735</v>
      </c>
      <c r="F1262" s="267" t="s">
        <v>1736</v>
      </c>
      <c r="G1262" s="268" t="s">
        <v>245</v>
      </c>
      <c r="H1262" s="269">
        <v>0.544</v>
      </c>
      <c r="I1262" s="270"/>
      <c r="J1262" s="271">
        <f>ROUND(I1262*H1262,2)</f>
        <v>0</v>
      </c>
      <c r="K1262" s="267" t="s">
        <v>445</v>
      </c>
      <c r="L1262" s="272"/>
      <c r="M1262" s="273" t="s">
        <v>1</v>
      </c>
      <c r="N1262" s="274" t="s">
        <v>41</v>
      </c>
      <c r="O1262" s="85"/>
      <c r="P1262" s="239">
        <f>O1262*H1262</f>
        <v>0</v>
      </c>
      <c r="Q1262" s="239">
        <v>0</v>
      </c>
      <c r="R1262" s="239">
        <f>Q1262*H1262</f>
        <v>0</v>
      </c>
      <c r="S1262" s="239">
        <v>0</v>
      </c>
      <c r="T1262" s="240">
        <f>S1262*H1262</f>
        <v>0</v>
      </c>
      <c r="AR1262" s="241" t="s">
        <v>390</v>
      </c>
      <c r="AT1262" s="241" t="s">
        <v>430</v>
      </c>
      <c r="AU1262" s="241" t="s">
        <v>207</v>
      </c>
      <c r="AY1262" s="16" t="s">
        <v>190</v>
      </c>
      <c r="BE1262" s="242">
        <f>IF(N1262="základní",J1262,0)</f>
        <v>0</v>
      </c>
      <c r="BF1262" s="242">
        <f>IF(N1262="snížená",J1262,0)</f>
        <v>0</v>
      </c>
      <c r="BG1262" s="242">
        <f>IF(N1262="zákl. přenesená",J1262,0)</f>
        <v>0</v>
      </c>
      <c r="BH1262" s="242">
        <f>IF(N1262="sníž. přenesená",J1262,0)</f>
        <v>0</v>
      </c>
      <c r="BI1262" s="242">
        <f>IF(N1262="nulová",J1262,0)</f>
        <v>0</v>
      </c>
      <c r="BJ1262" s="16" t="s">
        <v>83</v>
      </c>
      <c r="BK1262" s="242">
        <f>ROUND(I1262*H1262,2)</f>
        <v>0</v>
      </c>
      <c r="BL1262" s="16" t="s">
        <v>272</v>
      </c>
      <c r="BM1262" s="241" t="s">
        <v>1737</v>
      </c>
    </row>
    <row r="1263" spans="2:51" s="12" customFormat="1" ht="12">
      <c r="B1263" s="243"/>
      <c r="C1263" s="244"/>
      <c r="D1263" s="245" t="s">
        <v>199</v>
      </c>
      <c r="E1263" s="246" t="s">
        <v>1</v>
      </c>
      <c r="F1263" s="247" t="s">
        <v>447</v>
      </c>
      <c r="G1263" s="244"/>
      <c r="H1263" s="246" t="s">
        <v>1</v>
      </c>
      <c r="I1263" s="248"/>
      <c r="J1263" s="244"/>
      <c r="K1263" s="244"/>
      <c r="L1263" s="249"/>
      <c r="M1263" s="250"/>
      <c r="N1263" s="251"/>
      <c r="O1263" s="251"/>
      <c r="P1263" s="251"/>
      <c r="Q1263" s="251"/>
      <c r="R1263" s="251"/>
      <c r="S1263" s="251"/>
      <c r="T1263" s="252"/>
      <c r="AT1263" s="253" t="s">
        <v>199</v>
      </c>
      <c r="AU1263" s="253" t="s">
        <v>207</v>
      </c>
      <c r="AV1263" s="12" t="s">
        <v>83</v>
      </c>
      <c r="AW1263" s="12" t="s">
        <v>32</v>
      </c>
      <c r="AX1263" s="12" t="s">
        <v>76</v>
      </c>
      <c r="AY1263" s="253" t="s">
        <v>190</v>
      </c>
    </row>
    <row r="1264" spans="2:51" s="12" customFormat="1" ht="12">
      <c r="B1264" s="243"/>
      <c r="C1264" s="244"/>
      <c r="D1264" s="245" t="s">
        <v>199</v>
      </c>
      <c r="E1264" s="246" t="s">
        <v>1</v>
      </c>
      <c r="F1264" s="247" t="s">
        <v>448</v>
      </c>
      <c r="G1264" s="244"/>
      <c r="H1264" s="246" t="s">
        <v>1</v>
      </c>
      <c r="I1264" s="248"/>
      <c r="J1264" s="244"/>
      <c r="K1264" s="244"/>
      <c r="L1264" s="249"/>
      <c r="M1264" s="250"/>
      <c r="N1264" s="251"/>
      <c r="O1264" s="251"/>
      <c r="P1264" s="251"/>
      <c r="Q1264" s="251"/>
      <c r="R1264" s="251"/>
      <c r="S1264" s="251"/>
      <c r="T1264" s="252"/>
      <c r="AT1264" s="253" t="s">
        <v>199</v>
      </c>
      <c r="AU1264" s="253" t="s">
        <v>207</v>
      </c>
      <c r="AV1264" s="12" t="s">
        <v>83</v>
      </c>
      <c r="AW1264" s="12" t="s">
        <v>32</v>
      </c>
      <c r="AX1264" s="12" t="s">
        <v>76</v>
      </c>
      <c r="AY1264" s="253" t="s">
        <v>190</v>
      </c>
    </row>
    <row r="1265" spans="2:51" s="12" customFormat="1" ht="12">
      <c r="B1265" s="243"/>
      <c r="C1265" s="244"/>
      <c r="D1265" s="245" t="s">
        <v>199</v>
      </c>
      <c r="E1265" s="246" t="s">
        <v>1</v>
      </c>
      <c r="F1265" s="247" t="s">
        <v>1727</v>
      </c>
      <c r="G1265" s="244"/>
      <c r="H1265" s="246" t="s">
        <v>1</v>
      </c>
      <c r="I1265" s="248"/>
      <c r="J1265" s="244"/>
      <c r="K1265" s="244"/>
      <c r="L1265" s="249"/>
      <c r="M1265" s="250"/>
      <c r="N1265" s="251"/>
      <c r="O1265" s="251"/>
      <c r="P1265" s="251"/>
      <c r="Q1265" s="251"/>
      <c r="R1265" s="251"/>
      <c r="S1265" s="251"/>
      <c r="T1265" s="252"/>
      <c r="AT1265" s="253" t="s">
        <v>199</v>
      </c>
      <c r="AU1265" s="253" t="s">
        <v>207</v>
      </c>
      <c r="AV1265" s="12" t="s">
        <v>83</v>
      </c>
      <c r="AW1265" s="12" t="s">
        <v>32</v>
      </c>
      <c r="AX1265" s="12" t="s">
        <v>76</v>
      </c>
      <c r="AY1265" s="253" t="s">
        <v>190</v>
      </c>
    </row>
    <row r="1266" spans="2:51" s="13" customFormat="1" ht="12">
      <c r="B1266" s="254"/>
      <c r="C1266" s="255"/>
      <c r="D1266" s="245" t="s">
        <v>199</v>
      </c>
      <c r="E1266" s="256" t="s">
        <v>1</v>
      </c>
      <c r="F1266" s="257" t="s">
        <v>1738</v>
      </c>
      <c r="G1266" s="255"/>
      <c r="H1266" s="258">
        <v>0.544</v>
      </c>
      <c r="I1266" s="259"/>
      <c r="J1266" s="255"/>
      <c r="K1266" s="255"/>
      <c r="L1266" s="260"/>
      <c r="M1266" s="261"/>
      <c r="N1266" s="262"/>
      <c r="O1266" s="262"/>
      <c r="P1266" s="262"/>
      <c r="Q1266" s="262"/>
      <c r="R1266" s="262"/>
      <c r="S1266" s="262"/>
      <c r="T1266" s="263"/>
      <c r="AT1266" s="264" t="s">
        <v>199</v>
      </c>
      <c r="AU1266" s="264" t="s">
        <v>207</v>
      </c>
      <c r="AV1266" s="13" t="s">
        <v>85</v>
      </c>
      <c r="AW1266" s="13" t="s">
        <v>32</v>
      </c>
      <c r="AX1266" s="13" t="s">
        <v>76</v>
      </c>
      <c r="AY1266" s="264" t="s">
        <v>190</v>
      </c>
    </row>
    <row r="1267" spans="2:65" s="1" customFormat="1" ht="24" customHeight="1">
      <c r="B1267" s="37"/>
      <c r="C1267" s="265" t="s">
        <v>1739</v>
      </c>
      <c r="D1267" s="265" t="s">
        <v>430</v>
      </c>
      <c r="E1267" s="266" t="s">
        <v>1740</v>
      </c>
      <c r="F1267" s="267" t="s">
        <v>1741</v>
      </c>
      <c r="G1267" s="268" t="s">
        <v>245</v>
      </c>
      <c r="H1267" s="269">
        <v>0.1</v>
      </c>
      <c r="I1267" s="270"/>
      <c r="J1267" s="271">
        <f>ROUND(I1267*H1267,2)</f>
        <v>0</v>
      </c>
      <c r="K1267" s="267" t="s">
        <v>445</v>
      </c>
      <c r="L1267" s="272"/>
      <c r="M1267" s="273" t="s">
        <v>1</v>
      </c>
      <c r="N1267" s="274" t="s">
        <v>41</v>
      </c>
      <c r="O1267" s="85"/>
      <c r="P1267" s="239">
        <f>O1267*H1267</f>
        <v>0</v>
      </c>
      <c r="Q1267" s="239">
        <v>0</v>
      </c>
      <c r="R1267" s="239">
        <f>Q1267*H1267</f>
        <v>0</v>
      </c>
      <c r="S1267" s="239">
        <v>0</v>
      </c>
      <c r="T1267" s="240">
        <f>S1267*H1267</f>
        <v>0</v>
      </c>
      <c r="AR1267" s="241" t="s">
        <v>390</v>
      </c>
      <c r="AT1267" s="241" t="s">
        <v>430</v>
      </c>
      <c r="AU1267" s="241" t="s">
        <v>207</v>
      </c>
      <c r="AY1267" s="16" t="s">
        <v>190</v>
      </c>
      <c r="BE1267" s="242">
        <f>IF(N1267="základní",J1267,0)</f>
        <v>0</v>
      </c>
      <c r="BF1267" s="242">
        <f>IF(N1267="snížená",J1267,0)</f>
        <v>0</v>
      </c>
      <c r="BG1267" s="242">
        <f>IF(N1267="zákl. přenesená",J1267,0)</f>
        <v>0</v>
      </c>
      <c r="BH1267" s="242">
        <f>IF(N1267="sníž. přenesená",J1267,0)</f>
        <v>0</v>
      </c>
      <c r="BI1267" s="242">
        <f>IF(N1267="nulová",J1267,0)</f>
        <v>0</v>
      </c>
      <c r="BJ1267" s="16" t="s">
        <v>83</v>
      </c>
      <c r="BK1267" s="242">
        <f>ROUND(I1267*H1267,2)</f>
        <v>0</v>
      </c>
      <c r="BL1267" s="16" t="s">
        <v>272</v>
      </c>
      <c r="BM1267" s="241" t="s">
        <v>1742</v>
      </c>
    </row>
    <row r="1268" spans="2:51" s="13" customFormat="1" ht="12">
      <c r="B1268" s="254"/>
      <c r="C1268" s="255"/>
      <c r="D1268" s="245" t="s">
        <v>199</v>
      </c>
      <c r="E1268" s="256" t="s">
        <v>1</v>
      </c>
      <c r="F1268" s="257" t="s">
        <v>1743</v>
      </c>
      <c r="G1268" s="255"/>
      <c r="H1268" s="258">
        <v>0.1</v>
      </c>
      <c r="I1268" s="259"/>
      <c r="J1268" s="255"/>
      <c r="K1268" s="255"/>
      <c r="L1268" s="260"/>
      <c r="M1268" s="261"/>
      <c r="N1268" s="262"/>
      <c r="O1268" s="262"/>
      <c r="P1268" s="262"/>
      <c r="Q1268" s="262"/>
      <c r="R1268" s="262"/>
      <c r="S1268" s="262"/>
      <c r="T1268" s="263"/>
      <c r="AT1268" s="264" t="s">
        <v>199</v>
      </c>
      <c r="AU1268" s="264" t="s">
        <v>207</v>
      </c>
      <c r="AV1268" s="13" t="s">
        <v>85</v>
      </c>
      <c r="AW1268" s="13" t="s">
        <v>32</v>
      </c>
      <c r="AX1268" s="13" t="s">
        <v>76</v>
      </c>
      <c r="AY1268" s="264" t="s">
        <v>190</v>
      </c>
    </row>
    <row r="1269" spans="2:65" s="1" customFormat="1" ht="16.5" customHeight="1">
      <c r="B1269" s="37"/>
      <c r="C1269" s="230" t="s">
        <v>1744</v>
      </c>
      <c r="D1269" s="230" t="s">
        <v>192</v>
      </c>
      <c r="E1269" s="231" t="s">
        <v>1745</v>
      </c>
      <c r="F1269" s="232" t="s">
        <v>1746</v>
      </c>
      <c r="G1269" s="233" t="s">
        <v>881</v>
      </c>
      <c r="H1269" s="234">
        <v>411.336</v>
      </c>
      <c r="I1269" s="235"/>
      <c r="J1269" s="236">
        <f>ROUND(I1269*H1269,2)</f>
        <v>0</v>
      </c>
      <c r="K1269" s="232" t="s">
        <v>196</v>
      </c>
      <c r="L1269" s="42"/>
      <c r="M1269" s="237" t="s">
        <v>1</v>
      </c>
      <c r="N1269" s="238" t="s">
        <v>41</v>
      </c>
      <c r="O1269" s="85"/>
      <c r="P1269" s="239">
        <f>O1269*H1269</f>
        <v>0</v>
      </c>
      <c r="Q1269" s="239">
        <v>5E-05</v>
      </c>
      <c r="R1269" s="239">
        <f>Q1269*H1269</f>
        <v>0.020566800000000003</v>
      </c>
      <c r="S1269" s="239">
        <v>0</v>
      </c>
      <c r="T1269" s="240">
        <f>S1269*H1269</f>
        <v>0</v>
      </c>
      <c r="AR1269" s="241" t="s">
        <v>272</v>
      </c>
      <c r="AT1269" s="241" t="s">
        <v>192</v>
      </c>
      <c r="AU1269" s="241" t="s">
        <v>207</v>
      </c>
      <c r="AY1269" s="16" t="s">
        <v>190</v>
      </c>
      <c r="BE1269" s="242">
        <f>IF(N1269="základní",J1269,0)</f>
        <v>0</v>
      </c>
      <c r="BF1269" s="242">
        <f>IF(N1269="snížená",J1269,0)</f>
        <v>0</v>
      </c>
      <c r="BG1269" s="242">
        <f>IF(N1269="zákl. přenesená",J1269,0)</f>
        <v>0</v>
      </c>
      <c r="BH1269" s="242">
        <f>IF(N1269="sníž. přenesená",J1269,0)</f>
        <v>0</v>
      </c>
      <c r="BI1269" s="242">
        <f>IF(N1269="nulová",J1269,0)</f>
        <v>0</v>
      </c>
      <c r="BJ1269" s="16" t="s">
        <v>83</v>
      </c>
      <c r="BK1269" s="242">
        <f>ROUND(I1269*H1269,2)</f>
        <v>0</v>
      </c>
      <c r="BL1269" s="16" t="s">
        <v>272</v>
      </c>
      <c r="BM1269" s="241" t="s">
        <v>1747</v>
      </c>
    </row>
    <row r="1270" spans="2:51" s="13" customFormat="1" ht="12">
      <c r="B1270" s="254"/>
      <c r="C1270" s="255"/>
      <c r="D1270" s="245" t="s">
        <v>199</v>
      </c>
      <c r="E1270" s="255"/>
      <c r="F1270" s="257" t="s">
        <v>1748</v>
      </c>
      <c r="G1270" s="255"/>
      <c r="H1270" s="258">
        <v>411.336</v>
      </c>
      <c r="I1270" s="259"/>
      <c r="J1270" s="255"/>
      <c r="K1270" s="255"/>
      <c r="L1270" s="260"/>
      <c r="M1270" s="261"/>
      <c r="N1270" s="262"/>
      <c r="O1270" s="262"/>
      <c r="P1270" s="262"/>
      <c r="Q1270" s="262"/>
      <c r="R1270" s="262"/>
      <c r="S1270" s="262"/>
      <c r="T1270" s="263"/>
      <c r="AT1270" s="264" t="s">
        <v>199</v>
      </c>
      <c r="AU1270" s="264" t="s">
        <v>207</v>
      </c>
      <c r="AV1270" s="13" t="s">
        <v>85</v>
      </c>
      <c r="AW1270" s="13" t="s">
        <v>4</v>
      </c>
      <c r="AX1270" s="13" t="s">
        <v>83</v>
      </c>
      <c r="AY1270" s="264" t="s">
        <v>190</v>
      </c>
    </row>
    <row r="1271" spans="2:65" s="1" customFormat="1" ht="24" customHeight="1">
      <c r="B1271" s="37"/>
      <c r="C1271" s="265" t="s">
        <v>1749</v>
      </c>
      <c r="D1271" s="265" t="s">
        <v>430</v>
      </c>
      <c r="E1271" s="266" t="s">
        <v>1750</v>
      </c>
      <c r="F1271" s="267" t="s">
        <v>1751</v>
      </c>
      <c r="G1271" s="268" t="s">
        <v>255</v>
      </c>
      <c r="H1271" s="269">
        <v>14.184</v>
      </c>
      <c r="I1271" s="270"/>
      <c r="J1271" s="271">
        <f>ROUND(I1271*H1271,2)</f>
        <v>0</v>
      </c>
      <c r="K1271" s="267" t="s">
        <v>445</v>
      </c>
      <c r="L1271" s="272"/>
      <c r="M1271" s="273" t="s">
        <v>1</v>
      </c>
      <c r="N1271" s="274" t="s">
        <v>41</v>
      </c>
      <c r="O1271" s="85"/>
      <c r="P1271" s="239">
        <f>O1271*H1271</f>
        <v>0</v>
      </c>
      <c r="Q1271" s="239">
        <v>0.032</v>
      </c>
      <c r="R1271" s="239">
        <f>Q1271*H1271</f>
        <v>0.453888</v>
      </c>
      <c r="S1271" s="239">
        <v>0</v>
      </c>
      <c r="T1271" s="240">
        <f>S1271*H1271</f>
        <v>0</v>
      </c>
      <c r="AR1271" s="241" t="s">
        <v>390</v>
      </c>
      <c r="AT1271" s="241" t="s">
        <v>430</v>
      </c>
      <c r="AU1271" s="241" t="s">
        <v>207</v>
      </c>
      <c r="AY1271" s="16" t="s">
        <v>190</v>
      </c>
      <c r="BE1271" s="242">
        <f>IF(N1271="základní",J1271,0)</f>
        <v>0</v>
      </c>
      <c r="BF1271" s="242">
        <f>IF(N1271="snížená",J1271,0)</f>
        <v>0</v>
      </c>
      <c r="BG1271" s="242">
        <f>IF(N1271="zákl. přenesená",J1271,0)</f>
        <v>0</v>
      </c>
      <c r="BH1271" s="242">
        <f>IF(N1271="sníž. přenesená",J1271,0)</f>
        <v>0</v>
      </c>
      <c r="BI1271" s="242">
        <f>IF(N1271="nulová",J1271,0)</f>
        <v>0</v>
      </c>
      <c r="BJ1271" s="16" t="s">
        <v>83</v>
      </c>
      <c r="BK1271" s="242">
        <f>ROUND(I1271*H1271,2)</f>
        <v>0</v>
      </c>
      <c r="BL1271" s="16" t="s">
        <v>272</v>
      </c>
      <c r="BM1271" s="241" t="s">
        <v>1752</v>
      </c>
    </row>
    <row r="1272" spans="2:51" s="12" customFormat="1" ht="12">
      <c r="B1272" s="243"/>
      <c r="C1272" s="244"/>
      <c r="D1272" s="245" t="s">
        <v>199</v>
      </c>
      <c r="E1272" s="246" t="s">
        <v>1</v>
      </c>
      <c r="F1272" s="247" t="s">
        <v>447</v>
      </c>
      <c r="G1272" s="244"/>
      <c r="H1272" s="246" t="s">
        <v>1</v>
      </c>
      <c r="I1272" s="248"/>
      <c r="J1272" s="244"/>
      <c r="K1272" s="244"/>
      <c r="L1272" s="249"/>
      <c r="M1272" s="250"/>
      <c r="N1272" s="251"/>
      <c r="O1272" s="251"/>
      <c r="P1272" s="251"/>
      <c r="Q1272" s="251"/>
      <c r="R1272" s="251"/>
      <c r="S1272" s="251"/>
      <c r="T1272" s="252"/>
      <c r="AT1272" s="253" t="s">
        <v>199</v>
      </c>
      <c r="AU1272" s="253" t="s">
        <v>207</v>
      </c>
      <c r="AV1272" s="12" t="s">
        <v>83</v>
      </c>
      <c r="AW1272" s="12" t="s">
        <v>32</v>
      </c>
      <c r="AX1272" s="12" t="s">
        <v>76</v>
      </c>
      <c r="AY1272" s="253" t="s">
        <v>190</v>
      </c>
    </row>
    <row r="1273" spans="2:51" s="12" customFormat="1" ht="12">
      <c r="B1273" s="243"/>
      <c r="C1273" s="244"/>
      <c r="D1273" s="245" t="s">
        <v>199</v>
      </c>
      <c r="E1273" s="246" t="s">
        <v>1</v>
      </c>
      <c r="F1273" s="247" t="s">
        <v>1753</v>
      </c>
      <c r="G1273" s="244"/>
      <c r="H1273" s="246" t="s">
        <v>1</v>
      </c>
      <c r="I1273" s="248"/>
      <c r="J1273" s="244"/>
      <c r="K1273" s="244"/>
      <c r="L1273" s="249"/>
      <c r="M1273" s="250"/>
      <c r="N1273" s="251"/>
      <c r="O1273" s="251"/>
      <c r="P1273" s="251"/>
      <c r="Q1273" s="251"/>
      <c r="R1273" s="251"/>
      <c r="S1273" s="251"/>
      <c r="T1273" s="252"/>
      <c r="AT1273" s="253" t="s">
        <v>199</v>
      </c>
      <c r="AU1273" s="253" t="s">
        <v>207</v>
      </c>
      <c r="AV1273" s="12" t="s">
        <v>83</v>
      </c>
      <c r="AW1273" s="12" t="s">
        <v>32</v>
      </c>
      <c r="AX1273" s="12" t="s">
        <v>76</v>
      </c>
      <c r="AY1273" s="253" t="s">
        <v>190</v>
      </c>
    </row>
    <row r="1274" spans="2:51" s="12" customFormat="1" ht="12">
      <c r="B1274" s="243"/>
      <c r="C1274" s="244"/>
      <c r="D1274" s="245" t="s">
        <v>199</v>
      </c>
      <c r="E1274" s="246" t="s">
        <v>1</v>
      </c>
      <c r="F1274" s="247" t="s">
        <v>1754</v>
      </c>
      <c r="G1274" s="244"/>
      <c r="H1274" s="246" t="s">
        <v>1</v>
      </c>
      <c r="I1274" s="248"/>
      <c r="J1274" s="244"/>
      <c r="K1274" s="244"/>
      <c r="L1274" s="249"/>
      <c r="M1274" s="250"/>
      <c r="N1274" s="251"/>
      <c r="O1274" s="251"/>
      <c r="P1274" s="251"/>
      <c r="Q1274" s="251"/>
      <c r="R1274" s="251"/>
      <c r="S1274" s="251"/>
      <c r="T1274" s="252"/>
      <c r="AT1274" s="253" t="s">
        <v>199</v>
      </c>
      <c r="AU1274" s="253" t="s">
        <v>207</v>
      </c>
      <c r="AV1274" s="12" t="s">
        <v>83</v>
      </c>
      <c r="AW1274" s="12" t="s">
        <v>32</v>
      </c>
      <c r="AX1274" s="12" t="s">
        <v>76</v>
      </c>
      <c r="AY1274" s="253" t="s">
        <v>190</v>
      </c>
    </row>
    <row r="1275" spans="2:51" s="12" customFormat="1" ht="12">
      <c r="B1275" s="243"/>
      <c r="C1275" s="244"/>
      <c r="D1275" s="245" t="s">
        <v>199</v>
      </c>
      <c r="E1275" s="246" t="s">
        <v>1</v>
      </c>
      <c r="F1275" s="247" t="s">
        <v>783</v>
      </c>
      <c r="G1275" s="244"/>
      <c r="H1275" s="246" t="s">
        <v>1</v>
      </c>
      <c r="I1275" s="248"/>
      <c r="J1275" s="244"/>
      <c r="K1275" s="244"/>
      <c r="L1275" s="249"/>
      <c r="M1275" s="250"/>
      <c r="N1275" s="251"/>
      <c r="O1275" s="251"/>
      <c r="P1275" s="251"/>
      <c r="Q1275" s="251"/>
      <c r="R1275" s="251"/>
      <c r="S1275" s="251"/>
      <c r="T1275" s="252"/>
      <c r="AT1275" s="253" t="s">
        <v>199</v>
      </c>
      <c r="AU1275" s="253" t="s">
        <v>207</v>
      </c>
      <c r="AV1275" s="12" t="s">
        <v>83</v>
      </c>
      <c r="AW1275" s="12" t="s">
        <v>32</v>
      </c>
      <c r="AX1275" s="12" t="s">
        <v>76</v>
      </c>
      <c r="AY1275" s="253" t="s">
        <v>190</v>
      </c>
    </row>
    <row r="1276" spans="2:51" s="13" customFormat="1" ht="12">
      <c r="B1276" s="254"/>
      <c r="C1276" s="255"/>
      <c r="D1276" s="245" t="s">
        <v>199</v>
      </c>
      <c r="E1276" s="256" t="s">
        <v>1</v>
      </c>
      <c r="F1276" s="257" t="s">
        <v>1755</v>
      </c>
      <c r="G1276" s="255"/>
      <c r="H1276" s="258">
        <v>4.114</v>
      </c>
      <c r="I1276" s="259"/>
      <c r="J1276" s="255"/>
      <c r="K1276" s="255"/>
      <c r="L1276" s="260"/>
      <c r="M1276" s="261"/>
      <c r="N1276" s="262"/>
      <c r="O1276" s="262"/>
      <c r="P1276" s="262"/>
      <c r="Q1276" s="262"/>
      <c r="R1276" s="262"/>
      <c r="S1276" s="262"/>
      <c r="T1276" s="263"/>
      <c r="AT1276" s="264" t="s">
        <v>199</v>
      </c>
      <c r="AU1276" s="264" t="s">
        <v>207</v>
      </c>
      <c r="AV1276" s="13" t="s">
        <v>85</v>
      </c>
      <c r="AW1276" s="13" t="s">
        <v>32</v>
      </c>
      <c r="AX1276" s="13" t="s">
        <v>76</v>
      </c>
      <c r="AY1276" s="264" t="s">
        <v>190</v>
      </c>
    </row>
    <row r="1277" spans="2:51" s="12" customFormat="1" ht="12">
      <c r="B1277" s="243"/>
      <c r="C1277" s="244"/>
      <c r="D1277" s="245" t="s">
        <v>199</v>
      </c>
      <c r="E1277" s="246" t="s">
        <v>1</v>
      </c>
      <c r="F1277" s="247" t="s">
        <v>344</v>
      </c>
      <c r="G1277" s="244"/>
      <c r="H1277" s="246" t="s">
        <v>1</v>
      </c>
      <c r="I1277" s="248"/>
      <c r="J1277" s="244"/>
      <c r="K1277" s="244"/>
      <c r="L1277" s="249"/>
      <c r="M1277" s="250"/>
      <c r="N1277" s="251"/>
      <c r="O1277" s="251"/>
      <c r="P1277" s="251"/>
      <c r="Q1277" s="251"/>
      <c r="R1277" s="251"/>
      <c r="S1277" s="251"/>
      <c r="T1277" s="252"/>
      <c r="AT1277" s="253" t="s">
        <v>199</v>
      </c>
      <c r="AU1277" s="253" t="s">
        <v>207</v>
      </c>
      <c r="AV1277" s="12" t="s">
        <v>83</v>
      </c>
      <c r="AW1277" s="12" t="s">
        <v>32</v>
      </c>
      <c r="AX1277" s="12" t="s">
        <v>76</v>
      </c>
      <c r="AY1277" s="253" t="s">
        <v>190</v>
      </c>
    </row>
    <row r="1278" spans="2:51" s="12" customFormat="1" ht="12">
      <c r="B1278" s="243"/>
      <c r="C1278" s="244"/>
      <c r="D1278" s="245" t="s">
        <v>199</v>
      </c>
      <c r="E1278" s="246" t="s">
        <v>1</v>
      </c>
      <c r="F1278" s="247" t="s">
        <v>1720</v>
      </c>
      <c r="G1278" s="244"/>
      <c r="H1278" s="246" t="s">
        <v>1</v>
      </c>
      <c r="I1278" s="248"/>
      <c r="J1278" s="244"/>
      <c r="K1278" s="244"/>
      <c r="L1278" s="249"/>
      <c r="M1278" s="250"/>
      <c r="N1278" s="251"/>
      <c r="O1278" s="251"/>
      <c r="P1278" s="251"/>
      <c r="Q1278" s="251"/>
      <c r="R1278" s="251"/>
      <c r="S1278" s="251"/>
      <c r="T1278" s="252"/>
      <c r="AT1278" s="253" t="s">
        <v>199</v>
      </c>
      <c r="AU1278" s="253" t="s">
        <v>207</v>
      </c>
      <c r="AV1278" s="12" t="s">
        <v>83</v>
      </c>
      <c r="AW1278" s="12" t="s">
        <v>32</v>
      </c>
      <c r="AX1278" s="12" t="s">
        <v>76</v>
      </c>
      <c r="AY1278" s="253" t="s">
        <v>190</v>
      </c>
    </row>
    <row r="1279" spans="2:51" s="12" customFormat="1" ht="12">
      <c r="B1279" s="243"/>
      <c r="C1279" s="244"/>
      <c r="D1279" s="245" t="s">
        <v>199</v>
      </c>
      <c r="E1279" s="246" t="s">
        <v>1</v>
      </c>
      <c r="F1279" s="247" t="s">
        <v>1756</v>
      </c>
      <c r="G1279" s="244"/>
      <c r="H1279" s="246" t="s">
        <v>1</v>
      </c>
      <c r="I1279" s="248"/>
      <c r="J1279" s="244"/>
      <c r="K1279" s="244"/>
      <c r="L1279" s="249"/>
      <c r="M1279" s="250"/>
      <c r="N1279" s="251"/>
      <c r="O1279" s="251"/>
      <c r="P1279" s="251"/>
      <c r="Q1279" s="251"/>
      <c r="R1279" s="251"/>
      <c r="S1279" s="251"/>
      <c r="T1279" s="252"/>
      <c r="AT1279" s="253" t="s">
        <v>199</v>
      </c>
      <c r="AU1279" s="253" t="s">
        <v>207</v>
      </c>
      <c r="AV1279" s="12" t="s">
        <v>83</v>
      </c>
      <c r="AW1279" s="12" t="s">
        <v>32</v>
      </c>
      <c r="AX1279" s="12" t="s">
        <v>76</v>
      </c>
      <c r="AY1279" s="253" t="s">
        <v>190</v>
      </c>
    </row>
    <row r="1280" spans="2:51" s="13" customFormat="1" ht="12">
      <c r="B1280" s="254"/>
      <c r="C1280" s="255"/>
      <c r="D1280" s="245" t="s">
        <v>199</v>
      </c>
      <c r="E1280" s="256" t="s">
        <v>1</v>
      </c>
      <c r="F1280" s="257" t="s">
        <v>1757</v>
      </c>
      <c r="G1280" s="255"/>
      <c r="H1280" s="258">
        <v>9.57</v>
      </c>
      <c r="I1280" s="259"/>
      <c r="J1280" s="255"/>
      <c r="K1280" s="255"/>
      <c r="L1280" s="260"/>
      <c r="M1280" s="261"/>
      <c r="N1280" s="262"/>
      <c r="O1280" s="262"/>
      <c r="P1280" s="262"/>
      <c r="Q1280" s="262"/>
      <c r="R1280" s="262"/>
      <c r="S1280" s="262"/>
      <c r="T1280" s="263"/>
      <c r="AT1280" s="264" t="s">
        <v>199</v>
      </c>
      <c r="AU1280" s="264" t="s">
        <v>207</v>
      </c>
      <c r="AV1280" s="13" t="s">
        <v>85</v>
      </c>
      <c r="AW1280" s="13" t="s">
        <v>32</v>
      </c>
      <c r="AX1280" s="13" t="s">
        <v>76</v>
      </c>
      <c r="AY1280" s="264" t="s">
        <v>190</v>
      </c>
    </row>
    <row r="1281" spans="2:51" s="12" customFormat="1" ht="12">
      <c r="B1281" s="243"/>
      <c r="C1281" s="244"/>
      <c r="D1281" s="245" t="s">
        <v>199</v>
      </c>
      <c r="E1281" s="246" t="s">
        <v>1</v>
      </c>
      <c r="F1281" s="247" t="s">
        <v>344</v>
      </c>
      <c r="G1281" s="244"/>
      <c r="H1281" s="246" t="s">
        <v>1</v>
      </c>
      <c r="I1281" s="248"/>
      <c r="J1281" s="244"/>
      <c r="K1281" s="244"/>
      <c r="L1281" s="249"/>
      <c r="M1281" s="250"/>
      <c r="N1281" s="251"/>
      <c r="O1281" s="251"/>
      <c r="P1281" s="251"/>
      <c r="Q1281" s="251"/>
      <c r="R1281" s="251"/>
      <c r="S1281" s="251"/>
      <c r="T1281" s="252"/>
      <c r="AT1281" s="253" t="s">
        <v>199</v>
      </c>
      <c r="AU1281" s="253" t="s">
        <v>207</v>
      </c>
      <c r="AV1281" s="12" t="s">
        <v>83</v>
      </c>
      <c r="AW1281" s="12" t="s">
        <v>32</v>
      </c>
      <c r="AX1281" s="12" t="s">
        <v>76</v>
      </c>
      <c r="AY1281" s="253" t="s">
        <v>190</v>
      </c>
    </row>
    <row r="1282" spans="2:51" s="12" customFormat="1" ht="12">
      <c r="B1282" s="243"/>
      <c r="C1282" s="244"/>
      <c r="D1282" s="245" t="s">
        <v>199</v>
      </c>
      <c r="E1282" s="246" t="s">
        <v>1</v>
      </c>
      <c r="F1282" s="247" t="s">
        <v>468</v>
      </c>
      <c r="G1282" s="244"/>
      <c r="H1282" s="246" t="s">
        <v>1</v>
      </c>
      <c r="I1282" s="248"/>
      <c r="J1282" s="244"/>
      <c r="K1282" s="244"/>
      <c r="L1282" s="249"/>
      <c r="M1282" s="250"/>
      <c r="N1282" s="251"/>
      <c r="O1282" s="251"/>
      <c r="P1282" s="251"/>
      <c r="Q1282" s="251"/>
      <c r="R1282" s="251"/>
      <c r="S1282" s="251"/>
      <c r="T1282" s="252"/>
      <c r="AT1282" s="253" t="s">
        <v>199</v>
      </c>
      <c r="AU1282" s="253" t="s">
        <v>207</v>
      </c>
      <c r="AV1282" s="12" t="s">
        <v>83</v>
      </c>
      <c r="AW1282" s="12" t="s">
        <v>32</v>
      </c>
      <c r="AX1282" s="12" t="s">
        <v>76</v>
      </c>
      <c r="AY1282" s="253" t="s">
        <v>190</v>
      </c>
    </row>
    <row r="1283" spans="2:51" s="13" customFormat="1" ht="12">
      <c r="B1283" s="254"/>
      <c r="C1283" s="255"/>
      <c r="D1283" s="245" t="s">
        <v>199</v>
      </c>
      <c r="E1283" s="256" t="s">
        <v>1</v>
      </c>
      <c r="F1283" s="257" t="s">
        <v>1758</v>
      </c>
      <c r="G1283" s="255"/>
      <c r="H1283" s="258">
        <v>0.5</v>
      </c>
      <c r="I1283" s="259"/>
      <c r="J1283" s="255"/>
      <c r="K1283" s="255"/>
      <c r="L1283" s="260"/>
      <c r="M1283" s="261"/>
      <c r="N1283" s="262"/>
      <c r="O1283" s="262"/>
      <c r="P1283" s="262"/>
      <c r="Q1283" s="262"/>
      <c r="R1283" s="262"/>
      <c r="S1283" s="262"/>
      <c r="T1283" s="263"/>
      <c r="AT1283" s="264" t="s">
        <v>199</v>
      </c>
      <c r="AU1283" s="264" t="s">
        <v>207</v>
      </c>
      <c r="AV1283" s="13" t="s">
        <v>85</v>
      </c>
      <c r="AW1283" s="13" t="s">
        <v>32</v>
      </c>
      <c r="AX1283" s="13" t="s">
        <v>76</v>
      </c>
      <c r="AY1283" s="264" t="s">
        <v>190</v>
      </c>
    </row>
    <row r="1284" spans="2:65" s="1" customFormat="1" ht="24" customHeight="1">
      <c r="B1284" s="37"/>
      <c r="C1284" s="230" t="s">
        <v>1759</v>
      </c>
      <c r="D1284" s="230" t="s">
        <v>192</v>
      </c>
      <c r="E1284" s="231" t="s">
        <v>1760</v>
      </c>
      <c r="F1284" s="232" t="s">
        <v>1761</v>
      </c>
      <c r="G1284" s="233" t="s">
        <v>427</v>
      </c>
      <c r="H1284" s="234">
        <v>25</v>
      </c>
      <c r="I1284" s="235"/>
      <c r="J1284" s="236">
        <f>ROUND(I1284*H1284,2)</f>
        <v>0</v>
      </c>
      <c r="K1284" s="232" t="s">
        <v>196</v>
      </c>
      <c r="L1284" s="42"/>
      <c r="M1284" s="237" t="s">
        <v>1</v>
      </c>
      <c r="N1284" s="238" t="s">
        <v>41</v>
      </c>
      <c r="O1284" s="85"/>
      <c r="P1284" s="239">
        <f>O1284*H1284</f>
        <v>0</v>
      </c>
      <c r="Q1284" s="239">
        <v>0</v>
      </c>
      <c r="R1284" s="239">
        <f>Q1284*H1284</f>
        <v>0</v>
      </c>
      <c r="S1284" s="239">
        <v>0</v>
      </c>
      <c r="T1284" s="240">
        <f>S1284*H1284</f>
        <v>0</v>
      </c>
      <c r="AR1284" s="241" t="s">
        <v>272</v>
      </c>
      <c r="AT1284" s="241" t="s">
        <v>192</v>
      </c>
      <c r="AU1284" s="241" t="s">
        <v>207</v>
      </c>
      <c r="AY1284" s="16" t="s">
        <v>190</v>
      </c>
      <c r="BE1284" s="242">
        <f>IF(N1284="základní",J1284,0)</f>
        <v>0</v>
      </c>
      <c r="BF1284" s="242">
        <f>IF(N1284="snížená",J1284,0)</f>
        <v>0</v>
      </c>
      <c r="BG1284" s="242">
        <f>IF(N1284="zákl. přenesená",J1284,0)</f>
        <v>0</v>
      </c>
      <c r="BH1284" s="242">
        <f>IF(N1284="sníž. přenesená",J1284,0)</f>
        <v>0</v>
      </c>
      <c r="BI1284" s="242">
        <f>IF(N1284="nulová",J1284,0)</f>
        <v>0</v>
      </c>
      <c r="BJ1284" s="16" t="s">
        <v>83</v>
      </c>
      <c r="BK1284" s="242">
        <f>ROUND(I1284*H1284,2)</f>
        <v>0</v>
      </c>
      <c r="BL1284" s="16" t="s">
        <v>272</v>
      </c>
      <c r="BM1284" s="241" t="s">
        <v>1762</v>
      </c>
    </row>
    <row r="1285" spans="2:65" s="1" customFormat="1" ht="24" customHeight="1">
      <c r="B1285" s="37"/>
      <c r="C1285" s="265" t="s">
        <v>1763</v>
      </c>
      <c r="D1285" s="265" t="s">
        <v>430</v>
      </c>
      <c r="E1285" s="266" t="s">
        <v>1764</v>
      </c>
      <c r="F1285" s="267" t="s">
        <v>1765</v>
      </c>
      <c r="G1285" s="268" t="s">
        <v>427</v>
      </c>
      <c r="H1285" s="269">
        <v>25</v>
      </c>
      <c r="I1285" s="270"/>
      <c r="J1285" s="271">
        <f>ROUND(I1285*H1285,2)</f>
        <v>0</v>
      </c>
      <c r="K1285" s="267" t="s">
        <v>445</v>
      </c>
      <c r="L1285" s="272"/>
      <c r="M1285" s="273" t="s">
        <v>1</v>
      </c>
      <c r="N1285" s="274" t="s">
        <v>41</v>
      </c>
      <c r="O1285" s="85"/>
      <c r="P1285" s="239">
        <f>O1285*H1285</f>
        <v>0</v>
      </c>
      <c r="Q1285" s="239">
        <v>0.0107</v>
      </c>
      <c r="R1285" s="239">
        <f>Q1285*H1285</f>
        <v>0.26749999999999996</v>
      </c>
      <c r="S1285" s="239">
        <v>0</v>
      </c>
      <c r="T1285" s="240">
        <f>S1285*H1285</f>
        <v>0</v>
      </c>
      <c r="AR1285" s="241" t="s">
        <v>390</v>
      </c>
      <c r="AT1285" s="241" t="s">
        <v>430</v>
      </c>
      <c r="AU1285" s="241" t="s">
        <v>207</v>
      </c>
      <c r="AY1285" s="16" t="s">
        <v>190</v>
      </c>
      <c r="BE1285" s="242">
        <f>IF(N1285="základní",J1285,0)</f>
        <v>0</v>
      </c>
      <c r="BF1285" s="242">
        <f>IF(N1285="snížená",J1285,0)</f>
        <v>0</v>
      </c>
      <c r="BG1285" s="242">
        <f>IF(N1285="zákl. přenesená",J1285,0)</f>
        <v>0</v>
      </c>
      <c r="BH1285" s="242">
        <f>IF(N1285="sníž. přenesená",J1285,0)</f>
        <v>0</v>
      </c>
      <c r="BI1285" s="242">
        <f>IF(N1285="nulová",J1285,0)</f>
        <v>0</v>
      </c>
      <c r="BJ1285" s="16" t="s">
        <v>83</v>
      </c>
      <c r="BK1285" s="242">
        <f>ROUND(I1285*H1285,2)</f>
        <v>0</v>
      </c>
      <c r="BL1285" s="16" t="s">
        <v>272</v>
      </c>
      <c r="BM1285" s="241" t="s">
        <v>1766</v>
      </c>
    </row>
    <row r="1286" spans="2:51" s="12" customFormat="1" ht="12">
      <c r="B1286" s="243"/>
      <c r="C1286" s="244"/>
      <c r="D1286" s="245" t="s">
        <v>199</v>
      </c>
      <c r="E1286" s="246" t="s">
        <v>1</v>
      </c>
      <c r="F1286" s="247" t="s">
        <v>447</v>
      </c>
      <c r="G1286" s="244"/>
      <c r="H1286" s="246" t="s">
        <v>1</v>
      </c>
      <c r="I1286" s="248"/>
      <c r="J1286" s="244"/>
      <c r="K1286" s="244"/>
      <c r="L1286" s="249"/>
      <c r="M1286" s="250"/>
      <c r="N1286" s="251"/>
      <c r="O1286" s="251"/>
      <c r="P1286" s="251"/>
      <c r="Q1286" s="251"/>
      <c r="R1286" s="251"/>
      <c r="S1286" s="251"/>
      <c r="T1286" s="252"/>
      <c r="AT1286" s="253" t="s">
        <v>199</v>
      </c>
      <c r="AU1286" s="253" t="s">
        <v>207</v>
      </c>
      <c r="AV1286" s="12" t="s">
        <v>83</v>
      </c>
      <c r="AW1286" s="12" t="s">
        <v>32</v>
      </c>
      <c r="AX1286" s="12" t="s">
        <v>76</v>
      </c>
      <c r="AY1286" s="253" t="s">
        <v>190</v>
      </c>
    </row>
    <row r="1287" spans="2:51" s="12" customFormat="1" ht="12">
      <c r="B1287" s="243"/>
      <c r="C1287" s="244"/>
      <c r="D1287" s="245" t="s">
        <v>199</v>
      </c>
      <c r="E1287" s="246" t="s">
        <v>1</v>
      </c>
      <c r="F1287" s="247" t="s">
        <v>1754</v>
      </c>
      <c r="G1287" s="244"/>
      <c r="H1287" s="246" t="s">
        <v>1</v>
      </c>
      <c r="I1287" s="248"/>
      <c r="J1287" s="244"/>
      <c r="K1287" s="244"/>
      <c r="L1287" s="249"/>
      <c r="M1287" s="250"/>
      <c r="N1287" s="251"/>
      <c r="O1287" s="251"/>
      <c r="P1287" s="251"/>
      <c r="Q1287" s="251"/>
      <c r="R1287" s="251"/>
      <c r="S1287" s="251"/>
      <c r="T1287" s="252"/>
      <c r="AT1287" s="253" t="s">
        <v>199</v>
      </c>
      <c r="AU1287" s="253" t="s">
        <v>207</v>
      </c>
      <c r="AV1287" s="12" t="s">
        <v>83</v>
      </c>
      <c r="AW1287" s="12" t="s">
        <v>32</v>
      </c>
      <c r="AX1287" s="12" t="s">
        <v>76</v>
      </c>
      <c r="AY1287" s="253" t="s">
        <v>190</v>
      </c>
    </row>
    <row r="1288" spans="2:51" s="12" customFormat="1" ht="12">
      <c r="B1288" s="243"/>
      <c r="C1288" s="244"/>
      <c r="D1288" s="245" t="s">
        <v>199</v>
      </c>
      <c r="E1288" s="246" t="s">
        <v>1</v>
      </c>
      <c r="F1288" s="247" t="s">
        <v>783</v>
      </c>
      <c r="G1288" s="244"/>
      <c r="H1288" s="246" t="s">
        <v>1</v>
      </c>
      <c r="I1288" s="248"/>
      <c r="J1288" s="244"/>
      <c r="K1288" s="244"/>
      <c r="L1288" s="249"/>
      <c r="M1288" s="250"/>
      <c r="N1288" s="251"/>
      <c r="O1288" s="251"/>
      <c r="P1288" s="251"/>
      <c r="Q1288" s="251"/>
      <c r="R1288" s="251"/>
      <c r="S1288" s="251"/>
      <c r="T1288" s="252"/>
      <c r="AT1288" s="253" t="s">
        <v>199</v>
      </c>
      <c r="AU1288" s="253" t="s">
        <v>207</v>
      </c>
      <c r="AV1288" s="12" t="s">
        <v>83</v>
      </c>
      <c r="AW1288" s="12" t="s">
        <v>32</v>
      </c>
      <c r="AX1288" s="12" t="s">
        <v>76</v>
      </c>
      <c r="AY1288" s="253" t="s">
        <v>190</v>
      </c>
    </row>
    <row r="1289" spans="2:51" s="13" customFormat="1" ht="12">
      <c r="B1289" s="254"/>
      <c r="C1289" s="255"/>
      <c r="D1289" s="245" t="s">
        <v>199</v>
      </c>
      <c r="E1289" s="256" t="s">
        <v>1</v>
      </c>
      <c r="F1289" s="257" t="s">
        <v>329</v>
      </c>
      <c r="G1289" s="255"/>
      <c r="H1289" s="258">
        <v>25</v>
      </c>
      <c r="I1289" s="259"/>
      <c r="J1289" s="255"/>
      <c r="K1289" s="255"/>
      <c r="L1289" s="260"/>
      <c r="M1289" s="261"/>
      <c r="N1289" s="262"/>
      <c r="O1289" s="262"/>
      <c r="P1289" s="262"/>
      <c r="Q1289" s="262"/>
      <c r="R1289" s="262"/>
      <c r="S1289" s="262"/>
      <c r="T1289" s="263"/>
      <c r="AT1289" s="264" t="s">
        <v>199</v>
      </c>
      <c r="AU1289" s="264" t="s">
        <v>207</v>
      </c>
      <c r="AV1289" s="13" t="s">
        <v>85</v>
      </c>
      <c r="AW1289" s="13" t="s">
        <v>32</v>
      </c>
      <c r="AX1289" s="13" t="s">
        <v>83</v>
      </c>
      <c r="AY1289" s="264" t="s">
        <v>190</v>
      </c>
    </row>
    <row r="1290" spans="2:63" s="11" customFormat="1" ht="22.8" customHeight="1">
      <c r="B1290" s="214"/>
      <c r="C1290" s="215"/>
      <c r="D1290" s="216" t="s">
        <v>75</v>
      </c>
      <c r="E1290" s="228" t="s">
        <v>1767</v>
      </c>
      <c r="F1290" s="228" t="s">
        <v>1768</v>
      </c>
      <c r="G1290" s="215"/>
      <c r="H1290" s="215"/>
      <c r="I1290" s="218"/>
      <c r="J1290" s="229">
        <f>BK1290</f>
        <v>0</v>
      </c>
      <c r="K1290" s="215"/>
      <c r="L1290" s="220"/>
      <c r="M1290" s="221"/>
      <c r="N1290" s="222"/>
      <c r="O1290" s="222"/>
      <c r="P1290" s="223">
        <f>SUM(P1291:P1321)</f>
        <v>0</v>
      </c>
      <c r="Q1290" s="222"/>
      <c r="R1290" s="223">
        <f>SUM(R1291:R1321)</f>
        <v>0.026163999999999996</v>
      </c>
      <c r="S1290" s="222"/>
      <c r="T1290" s="224">
        <f>SUM(T1291:T1321)</f>
        <v>0</v>
      </c>
      <c r="AR1290" s="225" t="s">
        <v>85</v>
      </c>
      <c r="AT1290" s="226" t="s">
        <v>75</v>
      </c>
      <c r="AU1290" s="226" t="s">
        <v>83</v>
      </c>
      <c r="AY1290" s="225" t="s">
        <v>190</v>
      </c>
      <c r="BK1290" s="227">
        <f>SUM(BK1291:BK1321)</f>
        <v>0</v>
      </c>
    </row>
    <row r="1291" spans="2:65" s="1" customFormat="1" ht="24" customHeight="1">
      <c r="B1291" s="37"/>
      <c r="C1291" s="230" t="s">
        <v>1769</v>
      </c>
      <c r="D1291" s="230" t="s">
        <v>192</v>
      </c>
      <c r="E1291" s="231" t="s">
        <v>1770</v>
      </c>
      <c r="F1291" s="232" t="s">
        <v>1771</v>
      </c>
      <c r="G1291" s="233" t="s">
        <v>255</v>
      </c>
      <c r="H1291" s="234">
        <v>3.8</v>
      </c>
      <c r="I1291" s="235"/>
      <c r="J1291" s="236">
        <f>ROUND(I1291*H1291,2)</f>
        <v>0</v>
      </c>
      <c r="K1291" s="232" t="s">
        <v>196</v>
      </c>
      <c r="L1291" s="42"/>
      <c r="M1291" s="237" t="s">
        <v>1</v>
      </c>
      <c r="N1291" s="238" t="s">
        <v>41</v>
      </c>
      <c r="O1291" s="85"/>
      <c r="P1291" s="239">
        <f>O1291*H1291</f>
        <v>0</v>
      </c>
      <c r="Q1291" s="239">
        <v>0.0055</v>
      </c>
      <c r="R1291" s="239">
        <f>Q1291*H1291</f>
        <v>0.0209</v>
      </c>
      <c r="S1291" s="239">
        <v>0</v>
      </c>
      <c r="T1291" s="240">
        <f>S1291*H1291</f>
        <v>0</v>
      </c>
      <c r="AR1291" s="241" t="s">
        <v>272</v>
      </c>
      <c r="AT1291" s="241" t="s">
        <v>192</v>
      </c>
      <c r="AU1291" s="241" t="s">
        <v>85</v>
      </c>
      <c r="AY1291" s="16" t="s">
        <v>190</v>
      </c>
      <c r="BE1291" s="242">
        <f>IF(N1291="základní",J1291,0)</f>
        <v>0</v>
      </c>
      <c r="BF1291" s="242">
        <f>IF(N1291="snížená",J1291,0)</f>
        <v>0</v>
      </c>
      <c r="BG1291" s="242">
        <f>IF(N1291="zákl. přenesená",J1291,0)</f>
        <v>0</v>
      </c>
      <c r="BH1291" s="242">
        <f>IF(N1291="sníž. přenesená",J1291,0)</f>
        <v>0</v>
      </c>
      <c r="BI1291" s="242">
        <f>IF(N1291="nulová",J1291,0)</f>
        <v>0</v>
      </c>
      <c r="BJ1291" s="16" t="s">
        <v>83</v>
      </c>
      <c r="BK1291" s="242">
        <f>ROUND(I1291*H1291,2)</f>
        <v>0</v>
      </c>
      <c r="BL1291" s="16" t="s">
        <v>272</v>
      </c>
      <c r="BM1291" s="241" t="s">
        <v>1772</v>
      </c>
    </row>
    <row r="1292" spans="2:65" s="1" customFormat="1" ht="36" customHeight="1">
      <c r="B1292" s="37"/>
      <c r="C1292" s="265" t="s">
        <v>1773</v>
      </c>
      <c r="D1292" s="265" t="s">
        <v>430</v>
      </c>
      <c r="E1292" s="266" t="s">
        <v>1774</v>
      </c>
      <c r="F1292" s="267" t="s">
        <v>1775</v>
      </c>
      <c r="G1292" s="268" t="s">
        <v>255</v>
      </c>
      <c r="H1292" s="269">
        <v>4.18</v>
      </c>
      <c r="I1292" s="270"/>
      <c r="J1292" s="271">
        <f>ROUND(I1292*H1292,2)</f>
        <v>0</v>
      </c>
      <c r="K1292" s="267" t="s">
        <v>445</v>
      </c>
      <c r="L1292" s="272"/>
      <c r="M1292" s="273" t="s">
        <v>1</v>
      </c>
      <c r="N1292" s="274" t="s">
        <v>41</v>
      </c>
      <c r="O1292" s="85"/>
      <c r="P1292" s="239">
        <f>O1292*H1292</f>
        <v>0</v>
      </c>
      <c r="Q1292" s="239">
        <v>0</v>
      </c>
      <c r="R1292" s="239">
        <f>Q1292*H1292</f>
        <v>0</v>
      </c>
      <c r="S1292" s="239">
        <v>0</v>
      </c>
      <c r="T1292" s="240">
        <f>S1292*H1292</f>
        <v>0</v>
      </c>
      <c r="AR1292" s="241" t="s">
        <v>390</v>
      </c>
      <c r="AT1292" s="241" t="s">
        <v>430</v>
      </c>
      <c r="AU1292" s="241" t="s">
        <v>85</v>
      </c>
      <c r="AY1292" s="16" t="s">
        <v>190</v>
      </c>
      <c r="BE1292" s="242">
        <f>IF(N1292="základní",J1292,0)</f>
        <v>0</v>
      </c>
      <c r="BF1292" s="242">
        <f>IF(N1292="snížená",J1292,0)</f>
        <v>0</v>
      </c>
      <c r="BG1292" s="242">
        <f>IF(N1292="zákl. přenesená",J1292,0)</f>
        <v>0</v>
      </c>
      <c r="BH1292" s="242">
        <f>IF(N1292="sníž. přenesená",J1292,0)</f>
        <v>0</v>
      </c>
      <c r="BI1292" s="242">
        <f>IF(N1292="nulová",J1292,0)</f>
        <v>0</v>
      </c>
      <c r="BJ1292" s="16" t="s">
        <v>83</v>
      </c>
      <c r="BK1292" s="242">
        <f>ROUND(I1292*H1292,2)</f>
        <v>0</v>
      </c>
      <c r="BL1292" s="16" t="s">
        <v>272</v>
      </c>
      <c r="BM1292" s="241" t="s">
        <v>1776</v>
      </c>
    </row>
    <row r="1293" spans="2:51" s="12" customFormat="1" ht="12">
      <c r="B1293" s="243"/>
      <c r="C1293" s="244"/>
      <c r="D1293" s="245" t="s">
        <v>199</v>
      </c>
      <c r="E1293" s="246" t="s">
        <v>1</v>
      </c>
      <c r="F1293" s="247" t="s">
        <v>298</v>
      </c>
      <c r="G1293" s="244"/>
      <c r="H1293" s="246" t="s">
        <v>1</v>
      </c>
      <c r="I1293" s="248"/>
      <c r="J1293" s="244"/>
      <c r="K1293" s="244"/>
      <c r="L1293" s="249"/>
      <c r="M1293" s="250"/>
      <c r="N1293" s="251"/>
      <c r="O1293" s="251"/>
      <c r="P1293" s="251"/>
      <c r="Q1293" s="251"/>
      <c r="R1293" s="251"/>
      <c r="S1293" s="251"/>
      <c r="T1293" s="252"/>
      <c r="AT1293" s="253" t="s">
        <v>199</v>
      </c>
      <c r="AU1293" s="253" t="s">
        <v>85</v>
      </c>
      <c r="AV1293" s="12" t="s">
        <v>83</v>
      </c>
      <c r="AW1293" s="12" t="s">
        <v>32</v>
      </c>
      <c r="AX1293" s="12" t="s">
        <v>76</v>
      </c>
      <c r="AY1293" s="253" t="s">
        <v>190</v>
      </c>
    </row>
    <row r="1294" spans="2:51" s="13" customFormat="1" ht="12">
      <c r="B1294" s="254"/>
      <c r="C1294" s="255"/>
      <c r="D1294" s="245" t="s">
        <v>199</v>
      </c>
      <c r="E1294" s="256" t="s">
        <v>1</v>
      </c>
      <c r="F1294" s="257" t="s">
        <v>1777</v>
      </c>
      <c r="G1294" s="255"/>
      <c r="H1294" s="258">
        <v>2.2</v>
      </c>
      <c r="I1294" s="259"/>
      <c r="J1294" s="255"/>
      <c r="K1294" s="255"/>
      <c r="L1294" s="260"/>
      <c r="M1294" s="261"/>
      <c r="N1294" s="262"/>
      <c r="O1294" s="262"/>
      <c r="P1294" s="262"/>
      <c r="Q1294" s="262"/>
      <c r="R1294" s="262"/>
      <c r="S1294" s="262"/>
      <c r="T1294" s="263"/>
      <c r="AT1294" s="264" t="s">
        <v>199</v>
      </c>
      <c r="AU1294" s="264" t="s">
        <v>85</v>
      </c>
      <c r="AV1294" s="13" t="s">
        <v>85</v>
      </c>
      <c r="AW1294" s="13" t="s">
        <v>32</v>
      </c>
      <c r="AX1294" s="13" t="s">
        <v>76</v>
      </c>
      <c r="AY1294" s="264" t="s">
        <v>190</v>
      </c>
    </row>
    <row r="1295" spans="2:51" s="13" customFormat="1" ht="12">
      <c r="B1295" s="254"/>
      <c r="C1295" s="255"/>
      <c r="D1295" s="245" t="s">
        <v>199</v>
      </c>
      <c r="E1295" s="256" t="s">
        <v>1</v>
      </c>
      <c r="F1295" s="257" t="s">
        <v>1778</v>
      </c>
      <c r="G1295" s="255"/>
      <c r="H1295" s="258">
        <v>1.6</v>
      </c>
      <c r="I1295" s="259"/>
      <c r="J1295" s="255"/>
      <c r="K1295" s="255"/>
      <c r="L1295" s="260"/>
      <c r="M1295" s="261"/>
      <c r="N1295" s="262"/>
      <c r="O1295" s="262"/>
      <c r="P1295" s="262"/>
      <c r="Q1295" s="262"/>
      <c r="R1295" s="262"/>
      <c r="S1295" s="262"/>
      <c r="T1295" s="263"/>
      <c r="AT1295" s="264" t="s">
        <v>199</v>
      </c>
      <c r="AU1295" s="264" t="s">
        <v>85</v>
      </c>
      <c r="AV1295" s="13" t="s">
        <v>85</v>
      </c>
      <c r="AW1295" s="13" t="s">
        <v>32</v>
      </c>
      <c r="AX1295" s="13" t="s">
        <v>76</v>
      </c>
      <c r="AY1295" s="264" t="s">
        <v>190</v>
      </c>
    </row>
    <row r="1296" spans="2:51" s="13" customFormat="1" ht="12">
      <c r="B1296" s="254"/>
      <c r="C1296" s="255"/>
      <c r="D1296" s="245" t="s">
        <v>199</v>
      </c>
      <c r="E1296" s="255"/>
      <c r="F1296" s="257" t="s">
        <v>1779</v>
      </c>
      <c r="G1296" s="255"/>
      <c r="H1296" s="258">
        <v>4.18</v>
      </c>
      <c r="I1296" s="259"/>
      <c r="J1296" s="255"/>
      <c r="K1296" s="255"/>
      <c r="L1296" s="260"/>
      <c r="M1296" s="261"/>
      <c r="N1296" s="262"/>
      <c r="O1296" s="262"/>
      <c r="P1296" s="262"/>
      <c r="Q1296" s="262"/>
      <c r="R1296" s="262"/>
      <c r="S1296" s="262"/>
      <c r="T1296" s="263"/>
      <c r="AT1296" s="264" t="s">
        <v>199</v>
      </c>
      <c r="AU1296" s="264" t="s">
        <v>85</v>
      </c>
      <c r="AV1296" s="13" t="s">
        <v>85</v>
      </c>
      <c r="AW1296" s="13" t="s">
        <v>4</v>
      </c>
      <c r="AX1296" s="13" t="s">
        <v>83</v>
      </c>
      <c r="AY1296" s="264" t="s">
        <v>190</v>
      </c>
    </row>
    <row r="1297" spans="2:65" s="1" customFormat="1" ht="24" customHeight="1">
      <c r="B1297" s="37"/>
      <c r="C1297" s="230" t="s">
        <v>1780</v>
      </c>
      <c r="D1297" s="230" t="s">
        <v>192</v>
      </c>
      <c r="E1297" s="231" t="s">
        <v>1781</v>
      </c>
      <c r="F1297" s="232" t="s">
        <v>1782</v>
      </c>
      <c r="G1297" s="233" t="s">
        <v>255</v>
      </c>
      <c r="H1297" s="234">
        <v>3.8</v>
      </c>
      <c r="I1297" s="235"/>
      <c r="J1297" s="236">
        <f>ROUND(I1297*H1297,2)</f>
        <v>0</v>
      </c>
      <c r="K1297" s="232" t="s">
        <v>196</v>
      </c>
      <c r="L1297" s="42"/>
      <c r="M1297" s="237" t="s">
        <v>1</v>
      </c>
      <c r="N1297" s="238" t="s">
        <v>41</v>
      </c>
      <c r="O1297" s="85"/>
      <c r="P1297" s="239">
        <f>O1297*H1297</f>
        <v>0</v>
      </c>
      <c r="Q1297" s="239">
        <v>0</v>
      </c>
      <c r="R1297" s="239">
        <f>Q1297*H1297</f>
        <v>0</v>
      </c>
      <c r="S1297" s="239">
        <v>0</v>
      </c>
      <c r="T1297" s="240">
        <f>S1297*H1297</f>
        <v>0</v>
      </c>
      <c r="AR1297" s="241" t="s">
        <v>272</v>
      </c>
      <c r="AT1297" s="241" t="s">
        <v>192</v>
      </c>
      <c r="AU1297" s="241" t="s">
        <v>85</v>
      </c>
      <c r="AY1297" s="16" t="s">
        <v>190</v>
      </c>
      <c r="BE1297" s="242">
        <f>IF(N1297="základní",J1297,0)</f>
        <v>0</v>
      </c>
      <c r="BF1297" s="242">
        <f>IF(N1297="snížená",J1297,0)</f>
        <v>0</v>
      </c>
      <c r="BG1297" s="242">
        <f>IF(N1297="zákl. přenesená",J1297,0)</f>
        <v>0</v>
      </c>
      <c r="BH1297" s="242">
        <f>IF(N1297="sníž. přenesená",J1297,0)</f>
        <v>0</v>
      </c>
      <c r="BI1297" s="242">
        <f>IF(N1297="nulová",J1297,0)</f>
        <v>0</v>
      </c>
      <c r="BJ1297" s="16" t="s">
        <v>83</v>
      </c>
      <c r="BK1297" s="242">
        <f>ROUND(I1297*H1297,2)</f>
        <v>0</v>
      </c>
      <c r="BL1297" s="16" t="s">
        <v>272</v>
      </c>
      <c r="BM1297" s="241" t="s">
        <v>1783</v>
      </c>
    </row>
    <row r="1298" spans="2:51" s="12" customFormat="1" ht="12">
      <c r="B1298" s="243"/>
      <c r="C1298" s="244"/>
      <c r="D1298" s="245" t="s">
        <v>199</v>
      </c>
      <c r="E1298" s="246" t="s">
        <v>1</v>
      </c>
      <c r="F1298" s="247" t="s">
        <v>298</v>
      </c>
      <c r="G1298" s="244"/>
      <c r="H1298" s="246" t="s">
        <v>1</v>
      </c>
      <c r="I1298" s="248"/>
      <c r="J1298" s="244"/>
      <c r="K1298" s="244"/>
      <c r="L1298" s="249"/>
      <c r="M1298" s="250"/>
      <c r="N1298" s="251"/>
      <c r="O1298" s="251"/>
      <c r="P1298" s="251"/>
      <c r="Q1298" s="251"/>
      <c r="R1298" s="251"/>
      <c r="S1298" s="251"/>
      <c r="T1298" s="252"/>
      <c r="AT1298" s="253" t="s">
        <v>199</v>
      </c>
      <c r="AU1298" s="253" t="s">
        <v>85</v>
      </c>
      <c r="AV1298" s="12" t="s">
        <v>83</v>
      </c>
      <c r="AW1298" s="12" t="s">
        <v>32</v>
      </c>
      <c r="AX1298" s="12" t="s">
        <v>76</v>
      </c>
      <c r="AY1298" s="253" t="s">
        <v>190</v>
      </c>
    </row>
    <row r="1299" spans="2:51" s="13" customFormat="1" ht="12">
      <c r="B1299" s="254"/>
      <c r="C1299" s="255"/>
      <c r="D1299" s="245" t="s">
        <v>199</v>
      </c>
      <c r="E1299" s="256" t="s">
        <v>1</v>
      </c>
      <c r="F1299" s="257" t="s">
        <v>1777</v>
      </c>
      <c r="G1299" s="255"/>
      <c r="H1299" s="258">
        <v>2.2</v>
      </c>
      <c r="I1299" s="259"/>
      <c r="J1299" s="255"/>
      <c r="K1299" s="255"/>
      <c r="L1299" s="260"/>
      <c r="M1299" s="261"/>
      <c r="N1299" s="262"/>
      <c r="O1299" s="262"/>
      <c r="P1299" s="262"/>
      <c r="Q1299" s="262"/>
      <c r="R1299" s="262"/>
      <c r="S1299" s="262"/>
      <c r="T1299" s="263"/>
      <c r="AT1299" s="264" t="s">
        <v>199</v>
      </c>
      <c r="AU1299" s="264" t="s">
        <v>85</v>
      </c>
      <c r="AV1299" s="13" t="s">
        <v>85</v>
      </c>
      <c r="AW1299" s="13" t="s">
        <v>32</v>
      </c>
      <c r="AX1299" s="13" t="s">
        <v>76</v>
      </c>
      <c r="AY1299" s="264" t="s">
        <v>190</v>
      </c>
    </row>
    <row r="1300" spans="2:51" s="13" customFormat="1" ht="12">
      <c r="B1300" s="254"/>
      <c r="C1300" s="255"/>
      <c r="D1300" s="245" t="s">
        <v>199</v>
      </c>
      <c r="E1300" s="256" t="s">
        <v>1</v>
      </c>
      <c r="F1300" s="257" t="s">
        <v>1778</v>
      </c>
      <c r="G1300" s="255"/>
      <c r="H1300" s="258">
        <v>1.6</v>
      </c>
      <c r="I1300" s="259"/>
      <c r="J1300" s="255"/>
      <c r="K1300" s="255"/>
      <c r="L1300" s="260"/>
      <c r="M1300" s="261"/>
      <c r="N1300" s="262"/>
      <c r="O1300" s="262"/>
      <c r="P1300" s="262"/>
      <c r="Q1300" s="262"/>
      <c r="R1300" s="262"/>
      <c r="S1300" s="262"/>
      <c r="T1300" s="263"/>
      <c r="AT1300" s="264" t="s">
        <v>199</v>
      </c>
      <c r="AU1300" s="264" t="s">
        <v>85</v>
      </c>
      <c r="AV1300" s="13" t="s">
        <v>85</v>
      </c>
      <c r="AW1300" s="13" t="s">
        <v>32</v>
      </c>
      <c r="AX1300" s="13" t="s">
        <v>76</v>
      </c>
      <c r="AY1300" s="264" t="s">
        <v>190</v>
      </c>
    </row>
    <row r="1301" spans="2:65" s="1" customFormat="1" ht="16.5" customHeight="1">
      <c r="B1301" s="37"/>
      <c r="C1301" s="230" t="s">
        <v>1784</v>
      </c>
      <c r="D1301" s="230" t="s">
        <v>192</v>
      </c>
      <c r="E1301" s="231" t="s">
        <v>691</v>
      </c>
      <c r="F1301" s="232" t="s">
        <v>692</v>
      </c>
      <c r="G1301" s="233" t="s">
        <v>255</v>
      </c>
      <c r="H1301" s="234">
        <v>3.8</v>
      </c>
      <c r="I1301" s="235"/>
      <c r="J1301" s="236">
        <f>ROUND(I1301*H1301,2)</f>
        <v>0</v>
      </c>
      <c r="K1301" s="232" t="s">
        <v>196</v>
      </c>
      <c r="L1301" s="42"/>
      <c r="M1301" s="237" t="s">
        <v>1</v>
      </c>
      <c r="N1301" s="238" t="s">
        <v>41</v>
      </c>
      <c r="O1301" s="85"/>
      <c r="P1301" s="239">
        <f>O1301*H1301</f>
        <v>0</v>
      </c>
      <c r="Q1301" s="239">
        <v>0.0003</v>
      </c>
      <c r="R1301" s="239">
        <f>Q1301*H1301</f>
        <v>0.00114</v>
      </c>
      <c r="S1301" s="239">
        <v>0</v>
      </c>
      <c r="T1301" s="240">
        <f>S1301*H1301</f>
        <v>0</v>
      </c>
      <c r="AR1301" s="241" t="s">
        <v>272</v>
      </c>
      <c r="AT1301" s="241" t="s">
        <v>192</v>
      </c>
      <c r="AU1301" s="241" t="s">
        <v>85</v>
      </c>
      <c r="AY1301" s="16" t="s">
        <v>190</v>
      </c>
      <c r="BE1301" s="242">
        <f>IF(N1301="základní",J1301,0)</f>
        <v>0</v>
      </c>
      <c r="BF1301" s="242">
        <f>IF(N1301="snížená",J1301,0)</f>
        <v>0</v>
      </c>
      <c r="BG1301" s="242">
        <f>IF(N1301="zákl. přenesená",J1301,0)</f>
        <v>0</v>
      </c>
      <c r="BH1301" s="242">
        <f>IF(N1301="sníž. přenesená",J1301,0)</f>
        <v>0</v>
      </c>
      <c r="BI1301" s="242">
        <f>IF(N1301="nulová",J1301,0)</f>
        <v>0</v>
      </c>
      <c r="BJ1301" s="16" t="s">
        <v>83</v>
      </c>
      <c r="BK1301" s="242">
        <f>ROUND(I1301*H1301,2)</f>
        <v>0</v>
      </c>
      <c r="BL1301" s="16" t="s">
        <v>272</v>
      </c>
      <c r="BM1301" s="241" t="s">
        <v>1785</v>
      </c>
    </row>
    <row r="1302" spans="2:51" s="12" customFormat="1" ht="12">
      <c r="B1302" s="243"/>
      <c r="C1302" s="244"/>
      <c r="D1302" s="245" t="s">
        <v>199</v>
      </c>
      <c r="E1302" s="246" t="s">
        <v>1</v>
      </c>
      <c r="F1302" s="247" t="s">
        <v>298</v>
      </c>
      <c r="G1302" s="244"/>
      <c r="H1302" s="246" t="s">
        <v>1</v>
      </c>
      <c r="I1302" s="248"/>
      <c r="J1302" s="244"/>
      <c r="K1302" s="244"/>
      <c r="L1302" s="249"/>
      <c r="M1302" s="250"/>
      <c r="N1302" s="251"/>
      <c r="O1302" s="251"/>
      <c r="P1302" s="251"/>
      <c r="Q1302" s="251"/>
      <c r="R1302" s="251"/>
      <c r="S1302" s="251"/>
      <c r="T1302" s="252"/>
      <c r="AT1302" s="253" t="s">
        <v>199</v>
      </c>
      <c r="AU1302" s="253" t="s">
        <v>85</v>
      </c>
      <c r="AV1302" s="12" t="s">
        <v>83</v>
      </c>
      <c r="AW1302" s="12" t="s">
        <v>32</v>
      </c>
      <c r="AX1302" s="12" t="s">
        <v>76</v>
      </c>
      <c r="AY1302" s="253" t="s">
        <v>190</v>
      </c>
    </row>
    <row r="1303" spans="2:51" s="13" customFormat="1" ht="12">
      <c r="B1303" s="254"/>
      <c r="C1303" s="255"/>
      <c r="D1303" s="245" t="s">
        <v>199</v>
      </c>
      <c r="E1303" s="256" t="s">
        <v>1</v>
      </c>
      <c r="F1303" s="257" t="s">
        <v>1777</v>
      </c>
      <c r="G1303" s="255"/>
      <c r="H1303" s="258">
        <v>2.2</v>
      </c>
      <c r="I1303" s="259"/>
      <c r="J1303" s="255"/>
      <c r="K1303" s="255"/>
      <c r="L1303" s="260"/>
      <c r="M1303" s="261"/>
      <c r="N1303" s="262"/>
      <c r="O1303" s="262"/>
      <c r="P1303" s="262"/>
      <c r="Q1303" s="262"/>
      <c r="R1303" s="262"/>
      <c r="S1303" s="262"/>
      <c r="T1303" s="263"/>
      <c r="AT1303" s="264" t="s">
        <v>199</v>
      </c>
      <c r="AU1303" s="264" t="s">
        <v>85</v>
      </c>
      <c r="AV1303" s="13" t="s">
        <v>85</v>
      </c>
      <c r="AW1303" s="13" t="s">
        <v>32</v>
      </c>
      <c r="AX1303" s="13" t="s">
        <v>76</v>
      </c>
      <c r="AY1303" s="264" t="s">
        <v>190</v>
      </c>
    </row>
    <row r="1304" spans="2:51" s="13" customFormat="1" ht="12">
      <c r="B1304" s="254"/>
      <c r="C1304" s="255"/>
      <c r="D1304" s="245" t="s">
        <v>199</v>
      </c>
      <c r="E1304" s="256" t="s">
        <v>1</v>
      </c>
      <c r="F1304" s="257" t="s">
        <v>1778</v>
      </c>
      <c r="G1304" s="255"/>
      <c r="H1304" s="258">
        <v>1.6</v>
      </c>
      <c r="I1304" s="259"/>
      <c r="J1304" s="255"/>
      <c r="K1304" s="255"/>
      <c r="L1304" s="260"/>
      <c r="M1304" s="261"/>
      <c r="N1304" s="262"/>
      <c r="O1304" s="262"/>
      <c r="P1304" s="262"/>
      <c r="Q1304" s="262"/>
      <c r="R1304" s="262"/>
      <c r="S1304" s="262"/>
      <c r="T1304" s="263"/>
      <c r="AT1304" s="264" t="s">
        <v>199</v>
      </c>
      <c r="AU1304" s="264" t="s">
        <v>85</v>
      </c>
      <c r="AV1304" s="13" t="s">
        <v>85</v>
      </c>
      <c r="AW1304" s="13" t="s">
        <v>32</v>
      </c>
      <c r="AX1304" s="13" t="s">
        <v>76</v>
      </c>
      <c r="AY1304" s="264" t="s">
        <v>190</v>
      </c>
    </row>
    <row r="1305" spans="2:65" s="1" customFormat="1" ht="16.5" customHeight="1">
      <c r="B1305" s="37"/>
      <c r="C1305" s="230" t="s">
        <v>1786</v>
      </c>
      <c r="D1305" s="230" t="s">
        <v>192</v>
      </c>
      <c r="E1305" s="231" t="s">
        <v>1787</v>
      </c>
      <c r="F1305" s="232" t="s">
        <v>1788</v>
      </c>
      <c r="G1305" s="233" t="s">
        <v>398</v>
      </c>
      <c r="H1305" s="234">
        <v>18.8</v>
      </c>
      <c r="I1305" s="235"/>
      <c r="J1305" s="236">
        <f>ROUND(I1305*H1305,2)</f>
        <v>0</v>
      </c>
      <c r="K1305" s="232" t="s">
        <v>196</v>
      </c>
      <c r="L1305" s="42"/>
      <c r="M1305" s="237" t="s">
        <v>1</v>
      </c>
      <c r="N1305" s="238" t="s">
        <v>41</v>
      </c>
      <c r="O1305" s="85"/>
      <c r="P1305" s="239">
        <f>O1305*H1305</f>
        <v>0</v>
      </c>
      <c r="Q1305" s="239">
        <v>3E-05</v>
      </c>
      <c r="R1305" s="239">
        <f>Q1305*H1305</f>
        <v>0.000564</v>
      </c>
      <c r="S1305" s="239">
        <v>0</v>
      </c>
      <c r="T1305" s="240">
        <f>S1305*H1305</f>
        <v>0</v>
      </c>
      <c r="AR1305" s="241" t="s">
        <v>272</v>
      </c>
      <c r="AT1305" s="241" t="s">
        <v>192</v>
      </c>
      <c r="AU1305" s="241" t="s">
        <v>85</v>
      </c>
      <c r="AY1305" s="16" t="s">
        <v>190</v>
      </c>
      <c r="BE1305" s="242">
        <f>IF(N1305="základní",J1305,0)</f>
        <v>0</v>
      </c>
      <c r="BF1305" s="242">
        <f>IF(N1305="snížená",J1305,0)</f>
        <v>0</v>
      </c>
      <c r="BG1305" s="242">
        <f>IF(N1305="zákl. přenesená",J1305,0)</f>
        <v>0</v>
      </c>
      <c r="BH1305" s="242">
        <f>IF(N1305="sníž. přenesená",J1305,0)</f>
        <v>0</v>
      </c>
      <c r="BI1305" s="242">
        <f>IF(N1305="nulová",J1305,0)</f>
        <v>0</v>
      </c>
      <c r="BJ1305" s="16" t="s">
        <v>83</v>
      </c>
      <c r="BK1305" s="242">
        <f>ROUND(I1305*H1305,2)</f>
        <v>0</v>
      </c>
      <c r="BL1305" s="16" t="s">
        <v>272</v>
      </c>
      <c r="BM1305" s="241" t="s">
        <v>1789</v>
      </c>
    </row>
    <row r="1306" spans="2:51" s="12" customFormat="1" ht="12">
      <c r="B1306" s="243"/>
      <c r="C1306" s="244"/>
      <c r="D1306" s="245" t="s">
        <v>199</v>
      </c>
      <c r="E1306" s="246" t="s">
        <v>1</v>
      </c>
      <c r="F1306" s="247" t="s">
        <v>1790</v>
      </c>
      <c r="G1306" s="244"/>
      <c r="H1306" s="246" t="s">
        <v>1</v>
      </c>
      <c r="I1306" s="248"/>
      <c r="J1306" s="244"/>
      <c r="K1306" s="244"/>
      <c r="L1306" s="249"/>
      <c r="M1306" s="250"/>
      <c r="N1306" s="251"/>
      <c r="O1306" s="251"/>
      <c r="P1306" s="251"/>
      <c r="Q1306" s="251"/>
      <c r="R1306" s="251"/>
      <c r="S1306" s="251"/>
      <c r="T1306" s="252"/>
      <c r="AT1306" s="253" t="s">
        <v>199</v>
      </c>
      <c r="AU1306" s="253" t="s">
        <v>85</v>
      </c>
      <c r="AV1306" s="12" t="s">
        <v>83</v>
      </c>
      <c r="AW1306" s="12" t="s">
        <v>32</v>
      </c>
      <c r="AX1306" s="12" t="s">
        <v>76</v>
      </c>
      <c r="AY1306" s="253" t="s">
        <v>190</v>
      </c>
    </row>
    <row r="1307" spans="2:51" s="12" customFormat="1" ht="12">
      <c r="B1307" s="243"/>
      <c r="C1307" s="244"/>
      <c r="D1307" s="245" t="s">
        <v>199</v>
      </c>
      <c r="E1307" s="246" t="s">
        <v>1</v>
      </c>
      <c r="F1307" s="247" t="s">
        <v>298</v>
      </c>
      <c r="G1307" s="244"/>
      <c r="H1307" s="246" t="s">
        <v>1</v>
      </c>
      <c r="I1307" s="248"/>
      <c r="J1307" s="244"/>
      <c r="K1307" s="244"/>
      <c r="L1307" s="249"/>
      <c r="M1307" s="250"/>
      <c r="N1307" s="251"/>
      <c r="O1307" s="251"/>
      <c r="P1307" s="251"/>
      <c r="Q1307" s="251"/>
      <c r="R1307" s="251"/>
      <c r="S1307" s="251"/>
      <c r="T1307" s="252"/>
      <c r="AT1307" s="253" t="s">
        <v>199</v>
      </c>
      <c r="AU1307" s="253" t="s">
        <v>85</v>
      </c>
      <c r="AV1307" s="12" t="s">
        <v>83</v>
      </c>
      <c r="AW1307" s="12" t="s">
        <v>32</v>
      </c>
      <c r="AX1307" s="12" t="s">
        <v>76</v>
      </c>
      <c r="AY1307" s="253" t="s">
        <v>190</v>
      </c>
    </row>
    <row r="1308" spans="2:51" s="13" customFormat="1" ht="12">
      <c r="B1308" s="254"/>
      <c r="C1308" s="255"/>
      <c r="D1308" s="245" t="s">
        <v>199</v>
      </c>
      <c r="E1308" s="256" t="s">
        <v>1</v>
      </c>
      <c r="F1308" s="257" t="s">
        <v>1791</v>
      </c>
      <c r="G1308" s="255"/>
      <c r="H1308" s="258">
        <v>9.2</v>
      </c>
      <c r="I1308" s="259"/>
      <c r="J1308" s="255"/>
      <c r="K1308" s="255"/>
      <c r="L1308" s="260"/>
      <c r="M1308" s="261"/>
      <c r="N1308" s="262"/>
      <c r="O1308" s="262"/>
      <c r="P1308" s="262"/>
      <c r="Q1308" s="262"/>
      <c r="R1308" s="262"/>
      <c r="S1308" s="262"/>
      <c r="T1308" s="263"/>
      <c r="AT1308" s="264" t="s">
        <v>199</v>
      </c>
      <c r="AU1308" s="264" t="s">
        <v>85</v>
      </c>
      <c r="AV1308" s="13" t="s">
        <v>85</v>
      </c>
      <c r="AW1308" s="13" t="s">
        <v>32</v>
      </c>
      <c r="AX1308" s="13" t="s">
        <v>76</v>
      </c>
      <c r="AY1308" s="264" t="s">
        <v>190</v>
      </c>
    </row>
    <row r="1309" spans="2:51" s="13" customFormat="1" ht="12">
      <c r="B1309" s="254"/>
      <c r="C1309" s="255"/>
      <c r="D1309" s="245" t="s">
        <v>199</v>
      </c>
      <c r="E1309" s="256" t="s">
        <v>1</v>
      </c>
      <c r="F1309" s="257" t="s">
        <v>1792</v>
      </c>
      <c r="G1309" s="255"/>
      <c r="H1309" s="258">
        <v>9.6</v>
      </c>
      <c r="I1309" s="259"/>
      <c r="J1309" s="255"/>
      <c r="K1309" s="255"/>
      <c r="L1309" s="260"/>
      <c r="M1309" s="261"/>
      <c r="N1309" s="262"/>
      <c r="O1309" s="262"/>
      <c r="P1309" s="262"/>
      <c r="Q1309" s="262"/>
      <c r="R1309" s="262"/>
      <c r="S1309" s="262"/>
      <c r="T1309" s="263"/>
      <c r="AT1309" s="264" t="s">
        <v>199</v>
      </c>
      <c r="AU1309" s="264" t="s">
        <v>85</v>
      </c>
      <c r="AV1309" s="13" t="s">
        <v>85</v>
      </c>
      <c r="AW1309" s="13" t="s">
        <v>32</v>
      </c>
      <c r="AX1309" s="13" t="s">
        <v>76</v>
      </c>
      <c r="AY1309" s="264" t="s">
        <v>190</v>
      </c>
    </row>
    <row r="1310" spans="2:65" s="1" customFormat="1" ht="16.5" customHeight="1">
      <c r="B1310" s="37"/>
      <c r="C1310" s="230" t="s">
        <v>1793</v>
      </c>
      <c r="D1310" s="230" t="s">
        <v>192</v>
      </c>
      <c r="E1310" s="231" t="s">
        <v>1794</v>
      </c>
      <c r="F1310" s="232" t="s">
        <v>1795</v>
      </c>
      <c r="G1310" s="233" t="s">
        <v>398</v>
      </c>
      <c r="H1310" s="234">
        <v>35.6</v>
      </c>
      <c r="I1310" s="235"/>
      <c r="J1310" s="236">
        <f>ROUND(I1310*H1310,2)</f>
        <v>0</v>
      </c>
      <c r="K1310" s="232" t="s">
        <v>196</v>
      </c>
      <c r="L1310" s="42"/>
      <c r="M1310" s="237" t="s">
        <v>1</v>
      </c>
      <c r="N1310" s="238" t="s">
        <v>41</v>
      </c>
      <c r="O1310" s="85"/>
      <c r="P1310" s="239">
        <f>O1310*H1310</f>
        <v>0</v>
      </c>
      <c r="Q1310" s="239">
        <v>0.0001</v>
      </c>
      <c r="R1310" s="239">
        <f>Q1310*H1310</f>
        <v>0.0035600000000000002</v>
      </c>
      <c r="S1310" s="239">
        <v>0</v>
      </c>
      <c r="T1310" s="240">
        <f>S1310*H1310</f>
        <v>0</v>
      </c>
      <c r="AR1310" s="241" t="s">
        <v>272</v>
      </c>
      <c r="AT1310" s="241" t="s">
        <v>192</v>
      </c>
      <c r="AU1310" s="241" t="s">
        <v>85</v>
      </c>
      <c r="AY1310" s="16" t="s">
        <v>190</v>
      </c>
      <c r="BE1310" s="242">
        <f>IF(N1310="základní",J1310,0)</f>
        <v>0</v>
      </c>
      <c r="BF1310" s="242">
        <f>IF(N1310="snížená",J1310,0)</f>
        <v>0</v>
      </c>
      <c r="BG1310" s="242">
        <f>IF(N1310="zákl. přenesená",J1310,0)</f>
        <v>0</v>
      </c>
      <c r="BH1310" s="242">
        <f>IF(N1310="sníž. přenesená",J1310,0)</f>
        <v>0</v>
      </c>
      <c r="BI1310" s="242">
        <f>IF(N1310="nulová",J1310,0)</f>
        <v>0</v>
      </c>
      <c r="BJ1310" s="16" t="s">
        <v>83</v>
      </c>
      <c r="BK1310" s="242">
        <f>ROUND(I1310*H1310,2)</f>
        <v>0</v>
      </c>
      <c r="BL1310" s="16" t="s">
        <v>272</v>
      </c>
      <c r="BM1310" s="241" t="s">
        <v>1796</v>
      </c>
    </row>
    <row r="1311" spans="2:51" s="12" customFormat="1" ht="12">
      <c r="B1311" s="243"/>
      <c r="C1311" s="244"/>
      <c r="D1311" s="245" t="s">
        <v>199</v>
      </c>
      <c r="E1311" s="246" t="s">
        <v>1</v>
      </c>
      <c r="F1311" s="247" t="s">
        <v>1797</v>
      </c>
      <c r="G1311" s="244"/>
      <c r="H1311" s="246" t="s">
        <v>1</v>
      </c>
      <c r="I1311" s="248"/>
      <c r="J1311" s="244"/>
      <c r="K1311" s="244"/>
      <c r="L1311" s="249"/>
      <c r="M1311" s="250"/>
      <c r="N1311" s="251"/>
      <c r="O1311" s="251"/>
      <c r="P1311" s="251"/>
      <c r="Q1311" s="251"/>
      <c r="R1311" s="251"/>
      <c r="S1311" s="251"/>
      <c r="T1311" s="252"/>
      <c r="AT1311" s="253" t="s">
        <v>199</v>
      </c>
      <c r="AU1311" s="253" t="s">
        <v>85</v>
      </c>
      <c r="AV1311" s="12" t="s">
        <v>83</v>
      </c>
      <c r="AW1311" s="12" t="s">
        <v>32</v>
      </c>
      <c r="AX1311" s="12" t="s">
        <v>76</v>
      </c>
      <c r="AY1311" s="253" t="s">
        <v>190</v>
      </c>
    </row>
    <row r="1312" spans="2:51" s="12" customFormat="1" ht="12">
      <c r="B1312" s="243"/>
      <c r="C1312" s="244"/>
      <c r="D1312" s="245" t="s">
        <v>199</v>
      </c>
      <c r="E1312" s="246" t="s">
        <v>1</v>
      </c>
      <c r="F1312" s="247" t="s">
        <v>298</v>
      </c>
      <c r="G1312" s="244"/>
      <c r="H1312" s="246" t="s">
        <v>1</v>
      </c>
      <c r="I1312" s="248"/>
      <c r="J1312" s="244"/>
      <c r="K1312" s="244"/>
      <c r="L1312" s="249"/>
      <c r="M1312" s="250"/>
      <c r="N1312" s="251"/>
      <c r="O1312" s="251"/>
      <c r="P1312" s="251"/>
      <c r="Q1312" s="251"/>
      <c r="R1312" s="251"/>
      <c r="S1312" s="251"/>
      <c r="T1312" s="252"/>
      <c r="AT1312" s="253" t="s">
        <v>199</v>
      </c>
      <c r="AU1312" s="253" t="s">
        <v>85</v>
      </c>
      <c r="AV1312" s="12" t="s">
        <v>83</v>
      </c>
      <c r="AW1312" s="12" t="s">
        <v>32</v>
      </c>
      <c r="AX1312" s="12" t="s">
        <v>76</v>
      </c>
      <c r="AY1312" s="253" t="s">
        <v>190</v>
      </c>
    </row>
    <row r="1313" spans="2:51" s="13" customFormat="1" ht="12">
      <c r="B1313" s="254"/>
      <c r="C1313" s="255"/>
      <c r="D1313" s="245" t="s">
        <v>199</v>
      </c>
      <c r="E1313" s="256" t="s">
        <v>1</v>
      </c>
      <c r="F1313" s="257" t="s">
        <v>1798</v>
      </c>
      <c r="G1313" s="255"/>
      <c r="H1313" s="258">
        <v>17.8</v>
      </c>
      <c r="I1313" s="259"/>
      <c r="J1313" s="255"/>
      <c r="K1313" s="255"/>
      <c r="L1313" s="260"/>
      <c r="M1313" s="261"/>
      <c r="N1313" s="262"/>
      <c r="O1313" s="262"/>
      <c r="P1313" s="262"/>
      <c r="Q1313" s="262"/>
      <c r="R1313" s="262"/>
      <c r="S1313" s="262"/>
      <c r="T1313" s="263"/>
      <c r="AT1313" s="264" t="s">
        <v>199</v>
      </c>
      <c r="AU1313" s="264" t="s">
        <v>85</v>
      </c>
      <c r="AV1313" s="13" t="s">
        <v>85</v>
      </c>
      <c r="AW1313" s="13" t="s">
        <v>32</v>
      </c>
      <c r="AX1313" s="13" t="s">
        <v>76</v>
      </c>
      <c r="AY1313" s="264" t="s">
        <v>190</v>
      </c>
    </row>
    <row r="1314" spans="2:51" s="13" customFormat="1" ht="12">
      <c r="B1314" s="254"/>
      <c r="C1314" s="255"/>
      <c r="D1314" s="245" t="s">
        <v>199</v>
      </c>
      <c r="E1314" s="256" t="s">
        <v>1</v>
      </c>
      <c r="F1314" s="257" t="s">
        <v>1799</v>
      </c>
      <c r="G1314" s="255"/>
      <c r="H1314" s="258">
        <v>17.8</v>
      </c>
      <c r="I1314" s="259"/>
      <c r="J1314" s="255"/>
      <c r="K1314" s="255"/>
      <c r="L1314" s="260"/>
      <c r="M1314" s="261"/>
      <c r="N1314" s="262"/>
      <c r="O1314" s="262"/>
      <c r="P1314" s="262"/>
      <c r="Q1314" s="262"/>
      <c r="R1314" s="262"/>
      <c r="S1314" s="262"/>
      <c r="T1314" s="263"/>
      <c r="AT1314" s="264" t="s">
        <v>199</v>
      </c>
      <c r="AU1314" s="264" t="s">
        <v>85</v>
      </c>
      <c r="AV1314" s="13" t="s">
        <v>85</v>
      </c>
      <c r="AW1314" s="13" t="s">
        <v>32</v>
      </c>
      <c r="AX1314" s="13" t="s">
        <v>76</v>
      </c>
      <c r="AY1314" s="264" t="s">
        <v>190</v>
      </c>
    </row>
    <row r="1315" spans="2:65" s="1" customFormat="1" ht="24" customHeight="1">
      <c r="B1315" s="37"/>
      <c r="C1315" s="230" t="s">
        <v>1800</v>
      </c>
      <c r="D1315" s="230" t="s">
        <v>192</v>
      </c>
      <c r="E1315" s="231" t="s">
        <v>1801</v>
      </c>
      <c r="F1315" s="232" t="s">
        <v>1802</v>
      </c>
      <c r="G1315" s="233" t="s">
        <v>398</v>
      </c>
      <c r="H1315" s="234">
        <v>9.4</v>
      </c>
      <c r="I1315" s="235"/>
      <c r="J1315" s="236">
        <f>ROUND(I1315*H1315,2)</f>
        <v>0</v>
      </c>
      <c r="K1315" s="232" t="s">
        <v>196</v>
      </c>
      <c r="L1315" s="42"/>
      <c r="M1315" s="237" t="s">
        <v>1</v>
      </c>
      <c r="N1315" s="238" t="s">
        <v>41</v>
      </c>
      <c r="O1315" s="85"/>
      <c r="P1315" s="239">
        <f>O1315*H1315</f>
        <v>0</v>
      </c>
      <c r="Q1315" s="239">
        <v>0</v>
      </c>
      <c r="R1315" s="239">
        <f>Q1315*H1315</f>
        <v>0</v>
      </c>
      <c r="S1315" s="239">
        <v>0</v>
      </c>
      <c r="T1315" s="240">
        <f>S1315*H1315</f>
        <v>0</v>
      </c>
      <c r="AR1315" s="241" t="s">
        <v>272</v>
      </c>
      <c r="AT1315" s="241" t="s">
        <v>192</v>
      </c>
      <c r="AU1315" s="241" t="s">
        <v>85</v>
      </c>
      <c r="AY1315" s="16" t="s">
        <v>190</v>
      </c>
      <c r="BE1315" s="242">
        <f>IF(N1315="základní",J1315,0)</f>
        <v>0</v>
      </c>
      <c r="BF1315" s="242">
        <f>IF(N1315="snížená",J1315,0)</f>
        <v>0</v>
      </c>
      <c r="BG1315" s="242">
        <f>IF(N1315="zákl. přenesená",J1315,0)</f>
        <v>0</v>
      </c>
      <c r="BH1315" s="242">
        <f>IF(N1315="sníž. přenesená",J1315,0)</f>
        <v>0</v>
      </c>
      <c r="BI1315" s="242">
        <f>IF(N1315="nulová",J1315,0)</f>
        <v>0</v>
      </c>
      <c r="BJ1315" s="16" t="s">
        <v>83</v>
      </c>
      <c r="BK1315" s="242">
        <f>ROUND(I1315*H1315,2)</f>
        <v>0</v>
      </c>
      <c r="BL1315" s="16" t="s">
        <v>272</v>
      </c>
      <c r="BM1315" s="241" t="s">
        <v>1803</v>
      </c>
    </row>
    <row r="1316" spans="2:51" s="12" customFormat="1" ht="12">
      <c r="B1316" s="243"/>
      <c r="C1316" s="244"/>
      <c r="D1316" s="245" t="s">
        <v>199</v>
      </c>
      <c r="E1316" s="246" t="s">
        <v>1</v>
      </c>
      <c r="F1316" s="247" t="s">
        <v>298</v>
      </c>
      <c r="G1316" s="244"/>
      <c r="H1316" s="246" t="s">
        <v>1</v>
      </c>
      <c r="I1316" s="248"/>
      <c r="J1316" s="244"/>
      <c r="K1316" s="244"/>
      <c r="L1316" s="249"/>
      <c r="M1316" s="250"/>
      <c r="N1316" s="251"/>
      <c r="O1316" s="251"/>
      <c r="P1316" s="251"/>
      <c r="Q1316" s="251"/>
      <c r="R1316" s="251"/>
      <c r="S1316" s="251"/>
      <c r="T1316" s="252"/>
      <c r="AT1316" s="253" t="s">
        <v>199</v>
      </c>
      <c r="AU1316" s="253" t="s">
        <v>85</v>
      </c>
      <c r="AV1316" s="12" t="s">
        <v>83</v>
      </c>
      <c r="AW1316" s="12" t="s">
        <v>32</v>
      </c>
      <c r="AX1316" s="12" t="s">
        <v>76</v>
      </c>
      <c r="AY1316" s="253" t="s">
        <v>190</v>
      </c>
    </row>
    <row r="1317" spans="2:51" s="13" customFormat="1" ht="12">
      <c r="B1317" s="254"/>
      <c r="C1317" s="255"/>
      <c r="D1317" s="245" t="s">
        <v>199</v>
      </c>
      <c r="E1317" s="256" t="s">
        <v>1</v>
      </c>
      <c r="F1317" s="257" t="s">
        <v>1804</v>
      </c>
      <c r="G1317" s="255"/>
      <c r="H1317" s="258">
        <v>4.6</v>
      </c>
      <c r="I1317" s="259"/>
      <c r="J1317" s="255"/>
      <c r="K1317" s="255"/>
      <c r="L1317" s="260"/>
      <c r="M1317" s="261"/>
      <c r="N1317" s="262"/>
      <c r="O1317" s="262"/>
      <c r="P1317" s="262"/>
      <c r="Q1317" s="262"/>
      <c r="R1317" s="262"/>
      <c r="S1317" s="262"/>
      <c r="T1317" s="263"/>
      <c r="AT1317" s="264" t="s">
        <v>199</v>
      </c>
      <c r="AU1317" s="264" t="s">
        <v>85</v>
      </c>
      <c r="AV1317" s="13" t="s">
        <v>85</v>
      </c>
      <c r="AW1317" s="13" t="s">
        <v>32</v>
      </c>
      <c r="AX1317" s="13" t="s">
        <v>76</v>
      </c>
      <c r="AY1317" s="264" t="s">
        <v>190</v>
      </c>
    </row>
    <row r="1318" spans="2:51" s="13" customFormat="1" ht="12">
      <c r="B1318" s="254"/>
      <c r="C1318" s="255"/>
      <c r="D1318" s="245" t="s">
        <v>199</v>
      </c>
      <c r="E1318" s="256" t="s">
        <v>1</v>
      </c>
      <c r="F1318" s="257" t="s">
        <v>1805</v>
      </c>
      <c r="G1318" s="255"/>
      <c r="H1318" s="258">
        <v>4.8</v>
      </c>
      <c r="I1318" s="259"/>
      <c r="J1318" s="255"/>
      <c r="K1318" s="255"/>
      <c r="L1318" s="260"/>
      <c r="M1318" s="261"/>
      <c r="N1318" s="262"/>
      <c r="O1318" s="262"/>
      <c r="P1318" s="262"/>
      <c r="Q1318" s="262"/>
      <c r="R1318" s="262"/>
      <c r="S1318" s="262"/>
      <c r="T1318" s="263"/>
      <c r="AT1318" s="264" t="s">
        <v>199</v>
      </c>
      <c r="AU1318" s="264" t="s">
        <v>85</v>
      </c>
      <c r="AV1318" s="13" t="s">
        <v>85</v>
      </c>
      <c r="AW1318" s="13" t="s">
        <v>32</v>
      </c>
      <c r="AX1318" s="13" t="s">
        <v>76</v>
      </c>
      <c r="AY1318" s="264" t="s">
        <v>190</v>
      </c>
    </row>
    <row r="1319" spans="2:65" s="1" customFormat="1" ht="24" customHeight="1">
      <c r="B1319" s="37"/>
      <c r="C1319" s="265" t="s">
        <v>1806</v>
      </c>
      <c r="D1319" s="265" t="s">
        <v>430</v>
      </c>
      <c r="E1319" s="266" t="s">
        <v>1807</v>
      </c>
      <c r="F1319" s="267" t="s">
        <v>1808</v>
      </c>
      <c r="G1319" s="268" t="s">
        <v>398</v>
      </c>
      <c r="H1319" s="269">
        <v>9.87</v>
      </c>
      <c r="I1319" s="270"/>
      <c r="J1319" s="271">
        <f>ROUND(I1319*H1319,2)</f>
        <v>0</v>
      </c>
      <c r="K1319" s="267" t="s">
        <v>445</v>
      </c>
      <c r="L1319" s="272"/>
      <c r="M1319" s="273" t="s">
        <v>1</v>
      </c>
      <c r="N1319" s="274" t="s">
        <v>41</v>
      </c>
      <c r="O1319" s="85"/>
      <c r="P1319" s="239">
        <f>O1319*H1319</f>
        <v>0</v>
      </c>
      <c r="Q1319" s="239">
        <v>0</v>
      </c>
      <c r="R1319" s="239">
        <f>Q1319*H1319</f>
        <v>0</v>
      </c>
      <c r="S1319" s="239">
        <v>0</v>
      </c>
      <c r="T1319" s="240">
        <f>S1319*H1319</f>
        <v>0</v>
      </c>
      <c r="AR1319" s="241" t="s">
        <v>390</v>
      </c>
      <c r="AT1319" s="241" t="s">
        <v>430</v>
      </c>
      <c r="AU1319" s="241" t="s">
        <v>85</v>
      </c>
      <c r="AY1319" s="16" t="s">
        <v>190</v>
      </c>
      <c r="BE1319" s="242">
        <f>IF(N1319="základní",J1319,0)</f>
        <v>0</v>
      </c>
      <c r="BF1319" s="242">
        <f>IF(N1319="snížená",J1319,0)</f>
        <v>0</v>
      </c>
      <c r="BG1319" s="242">
        <f>IF(N1319="zákl. přenesená",J1319,0)</f>
        <v>0</v>
      </c>
      <c r="BH1319" s="242">
        <f>IF(N1319="sníž. přenesená",J1319,0)</f>
        <v>0</v>
      </c>
      <c r="BI1319" s="242">
        <f>IF(N1319="nulová",J1319,0)</f>
        <v>0</v>
      </c>
      <c r="BJ1319" s="16" t="s">
        <v>83</v>
      </c>
      <c r="BK1319" s="242">
        <f>ROUND(I1319*H1319,2)</f>
        <v>0</v>
      </c>
      <c r="BL1319" s="16" t="s">
        <v>272</v>
      </c>
      <c r="BM1319" s="241" t="s">
        <v>1809</v>
      </c>
    </row>
    <row r="1320" spans="2:51" s="13" customFormat="1" ht="12">
      <c r="B1320" s="254"/>
      <c r="C1320" s="255"/>
      <c r="D1320" s="245" t="s">
        <v>199</v>
      </c>
      <c r="E1320" s="255"/>
      <c r="F1320" s="257" t="s">
        <v>1810</v>
      </c>
      <c r="G1320" s="255"/>
      <c r="H1320" s="258">
        <v>9.87</v>
      </c>
      <c r="I1320" s="259"/>
      <c r="J1320" s="255"/>
      <c r="K1320" s="255"/>
      <c r="L1320" s="260"/>
      <c r="M1320" s="261"/>
      <c r="N1320" s="262"/>
      <c r="O1320" s="262"/>
      <c r="P1320" s="262"/>
      <c r="Q1320" s="262"/>
      <c r="R1320" s="262"/>
      <c r="S1320" s="262"/>
      <c r="T1320" s="263"/>
      <c r="AT1320" s="264" t="s">
        <v>199</v>
      </c>
      <c r="AU1320" s="264" t="s">
        <v>85</v>
      </c>
      <c r="AV1320" s="13" t="s">
        <v>85</v>
      </c>
      <c r="AW1320" s="13" t="s">
        <v>4</v>
      </c>
      <c r="AX1320" s="13" t="s">
        <v>83</v>
      </c>
      <c r="AY1320" s="264" t="s">
        <v>190</v>
      </c>
    </row>
    <row r="1321" spans="2:65" s="1" customFormat="1" ht="24" customHeight="1">
      <c r="B1321" s="37"/>
      <c r="C1321" s="230" t="s">
        <v>1811</v>
      </c>
      <c r="D1321" s="230" t="s">
        <v>192</v>
      </c>
      <c r="E1321" s="231" t="s">
        <v>1812</v>
      </c>
      <c r="F1321" s="232" t="s">
        <v>1813</v>
      </c>
      <c r="G1321" s="233" t="s">
        <v>1312</v>
      </c>
      <c r="H1321" s="275"/>
      <c r="I1321" s="235"/>
      <c r="J1321" s="236">
        <f>ROUND(I1321*H1321,2)</f>
        <v>0</v>
      </c>
      <c r="K1321" s="232" t="s">
        <v>196</v>
      </c>
      <c r="L1321" s="42"/>
      <c r="M1321" s="237" t="s">
        <v>1</v>
      </c>
      <c r="N1321" s="238" t="s">
        <v>41</v>
      </c>
      <c r="O1321" s="85"/>
      <c r="P1321" s="239">
        <f>O1321*H1321</f>
        <v>0</v>
      </c>
      <c r="Q1321" s="239">
        <v>0</v>
      </c>
      <c r="R1321" s="239">
        <f>Q1321*H1321</f>
        <v>0</v>
      </c>
      <c r="S1321" s="239">
        <v>0</v>
      </c>
      <c r="T1321" s="240">
        <f>S1321*H1321</f>
        <v>0</v>
      </c>
      <c r="AR1321" s="241" t="s">
        <v>272</v>
      </c>
      <c r="AT1321" s="241" t="s">
        <v>192</v>
      </c>
      <c r="AU1321" s="241" t="s">
        <v>85</v>
      </c>
      <c r="AY1321" s="16" t="s">
        <v>190</v>
      </c>
      <c r="BE1321" s="242">
        <f>IF(N1321="základní",J1321,0)</f>
        <v>0</v>
      </c>
      <c r="BF1321" s="242">
        <f>IF(N1321="snížená",J1321,0)</f>
        <v>0</v>
      </c>
      <c r="BG1321" s="242">
        <f>IF(N1321="zákl. přenesená",J1321,0)</f>
        <v>0</v>
      </c>
      <c r="BH1321" s="242">
        <f>IF(N1321="sníž. přenesená",J1321,0)</f>
        <v>0</v>
      </c>
      <c r="BI1321" s="242">
        <f>IF(N1321="nulová",J1321,0)</f>
        <v>0</v>
      </c>
      <c r="BJ1321" s="16" t="s">
        <v>83</v>
      </c>
      <c r="BK1321" s="242">
        <f>ROUND(I1321*H1321,2)</f>
        <v>0</v>
      </c>
      <c r="BL1321" s="16" t="s">
        <v>272</v>
      </c>
      <c r="BM1321" s="241" t="s">
        <v>1814</v>
      </c>
    </row>
    <row r="1322" spans="2:63" s="11" customFormat="1" ht="22.8" customHeight="1">
      <c r="B1322" s="214"/>
      <c r="C1322" s="215"/>
      <c r="D1322" s="216" t="s">
        <v>75</v>
      </c>
      <c r="E1322" s="228" t="s">
        <v>1815</v>
      </c>
      <c r="F1322" s="228" t="s">
        <v>1816</v>
      </c>
      <c r="G1322" s="215"/>
      <c r="H1322" s="215"/>
      <c r="I1322" s="218"/>
      <c r="J1322" s="229">
        <f>BK1322</f>
        <v>0</v>
      </c>
      <c r="K1322" s="215"/>
      <c r="L1322" s="220"/>
      <c r="M1322" s="221"/>
      <c r="N1322" s="222"/>
      <c r="O1322" s="222"/>
      <c r="P1322" s="223">
        <f>SUM(P1323:P1341)</f>
        <v>0</v>
      </c>
      <c r="Q1322" s="222"/>
      <c r="R1322" s="223">
        <f>SUM(R1323:R1341)</f>
        <v>0.15874699999999997</v>
      </c>
      <c r="S1322" s="222"/>
      <c r="T1322" s="224">
        <f>SUM(T1323:T1341)</f>
        <v>0</v>
      </c>
      <c r="AR1322" s="225" t="s">
        <v>85</v>
      </c>
      <c r="AT1322" s="226" t="s">
        <v>75</v>
      </c>
      <c r="AU1322" s="226" t="s">
        <v>83</v>
      </c>
      <c r="AY1322" s="225" t="s">
        <v>190</v>
      </c>
      <c r="BK1322" s="227">
        <f>SUM(BK1323:BK1341)</f>
        <v>0</v>
      </c>
    </row>
    <row r="1323" spans="2:65" s="1" customFormat="1" ht="24" customHeight="1">
      <c r="B1323" s="37"/>
      <c r="C1323" s="230" t="s">
        <v>1817</v>
      </c>
      <c r="D1323" s="230" t="s">
        <v>192</v>
      </c>
      <c r="E1323" s="231" t="s">
        <v>1818</v>
      </c>
      <c r="F1323" s="232" t="s">
        <v>1819</v>
      </c>
      <c r="G1323" s="233" t="s">
        <v>398</v>
      </c>
      <c r="H1323" s="234">
        <v>11.4</v>
      </c>
      <c r="I1323" s="235"/>
      <c r="J1323" s="236">
        <f>ROUND(I1323*H1323,2)</f>
        <v>0</v>
      </c>
      <c r="K1323" s="232" t="s">
        <v>196</v>
      </c>
      <c r="L1323" s="42"/>
      <c r="M1323" s="237" t="s">
        <v>1</v>
      </c>
      <c r="N1323" s="238" t="s">
        <v>41</v>
      </c>
      <c r="O1323" s="85"/>
      <c r="P1323" s="239">
        <f>O1323*H1323</f>
        <v>0</v>
      </c>
      <c r="Q1323" s="239">
        <v>8E-05</v>
      </c>
      <c r="R1323" s="239">
        <f>Q1323*H1323</f>
        <v>0.000912</v>
      </c>
      <c r="S1323" s="239">
        <v>0</v>
      </c>
      <c r="T1323" s="240">
        <f>S1323*H1323</f>
        <v>0</v>
      </c>
      <c r="AR1323" s="241" t="s">
        <v>272</v>
      </c>
      <c r="AT1323" s="241" t="s">
        <v>192</v>
      </c>
      <c r="AU1323" s="241" t="s">
        <v>85</v>
      </c>
      <c r="AY1323" s="16" t="s">
        <v>190</v>
      </c>
      <c r="BE1323" s="242">
        <f>IF(N1323="základní",J1323,0)</f>
        <v>0</v>
      </c>
      <c r="BF1323" s="242">
        <f>IF(N1323="snížená",J1323,0)</f>
        <v>0</v>
      </c>
      <c r="BG1323" s="242">
        <f>IF(N1323="zákl. přenesená",J1323,0)</f>
        <v>0</v>
      </c>
      <c r="BH1323" s="242">
        <f>IF(N1323="sníž. přenesená",J1323,0)</f>
        <v>0</v>
      </c>
      <c r="BI1323" s="242">
        <f>IF(N1323="nulová",J1323,0)</f>
        <v>0</v>
      </c>
      <c r="BJ1323" s="16" t="s">
        <v>83</v>
      </c>
      <c r="BK1323" s="242">
        <f>ROUND(I1323*H1323,2)</f>
        <v>0</v>
      </c>
      <c r="BL1323" s="16" t="s">
        <v>272</v>
      </c>
      <c r="BM1323" s="241" t="s">
        <v>1820</v>
      </c>
    </row>
    <row r="1324" spans="2:51" s="12" customFormat="1" ht="12">
      <c r="B1324" s="243"/>
      <c r="C1324" s="244"/>
      <c r="D1324" s="245" t="s">
        <v>199</v>
      </c>
      <c r="E1324" s="246" t="s">
        <v>1</v>
      </c>
      <c r="F1324" s="247" t="s">
        <v>298</v>
      </c>
      <c r="G1324" s="244"/>
      <c r="H1324" s="246" t="s">
        <v>1</v>
      </c>
      <c r="I1324" s="248"/>
      <c r="J1324" s="244"/>
      <c r="K1324" s="244"/>
      <c r="L1324" s="249"/>
      <c r="M1324" s="250"/>
      <c r="N1324" s="251"/>
      <c r="O1324" s="251"/>
      <c r="P1324" s="251"/>
      <c r="Q1324" s="251"/>
      <c r="R1324" s="251"/>
      <c r="S1324" s="251"/>
      <c r="T1324" s="252"/>
      <c r="AT1324" s="253" t="s">
        <v>199</v>
      </c>
      <c r="AU1324" s="253" t="s">
        <v>85</v>
      </c>
      <c r="AV1324" s="12" t="s">
        <v>83</v>
      </c>
      <c r="AW1324" s="12" t="s">
        <v>32</v>
      </c>
      <c r="AX1324" s="12" t="s">
        <v>76</v>
      </c>
      <c r="AY1324" s="253" t="s">
        <v>190</v>
      </c>
    </row>
    <row r="1325" spans="2:51" s="13" customFormat="1" ht="12">
      <c r="B1325" s="254"/>
      <c r="C1325" s="255"/>
      <c r="D1325" s="245" t="s">
        <v>199</v>
      </c>
      <c r="E1325" s="256" t="s">
        <v>1</v>
      </c>
      <c r="F1325" s="257" t="s">
        <v>1821</v>
      </c>
      <c r="G1325" s="255"/>
      <c r="H1325" s="258">
        <v>6</v>
      </c>
      <c r="I1325" s="259"/>
      <c r="J1325" s="255"/>
      <c r="K1325" s="255"/>
      <c r="L1325" s="260"/>
      <c r="M1325" s="261"/>
      <c r="N1325" s="262"/>
      <c r="O1325" s="262"/>
      <c r="P1325" s="262"/>
      <c r="Q1325" s="262"/>
      <c r="R1325" s="262"/>
      <c r="S1325" s="262"/>
      <c r="T1325" s="263"/>
      <c r="AT1325" s="264" t="s">
        <v>199</v>
      </c>
      <c r="AU1325" s="264" t="s">
        <v>85</v>
      </c>
      <c r="AV1325" s="13" t="s">
        <v>85</v>
      </c>
      <c r="AW1325" s="13" t="s">
        <v>32</v>
      </c>
      <c r="AX1325" s="13" t="s">
        <v>76</v>
      </c>
      <c r="AY1325" s="264" t="s">
        <v>190</v>
      </c>
    </row>
    <row r="1326" spans="2:51" s="13" customFormat="1" ht="12">
      <c r="B1326" s="254"/>
      <c r="C1326" s="255"/>
      <c r="D1326" s="245" t="s">
        <v>199</v>
      </c>
      <c r="E1326" s="256" t="s">
        <v>1</v>
      </c>
      <c r="F1326" s="257" t="s">
        <v>1822</v>
      </c>
      <c r="G1326" s="255"/>
      <c r="H1326" s="258">
        <v>5.4</v>
      </c>
      <c r="I1326" s="259"/>
      <c r="J1326" s="255"/>
      <c r="K1326" s="255"/>
      <c r="L1326" s="260"/>
      <c r="M1326" s="261"/>
      <c r="N1326" s="262"/>
      <c r="O1326" s="262"/>
      <c r="P1326" s="262"/>
      <c r="Q1326" s="262"/>
      <c r="R1326" s="262"/>
      <c r="S1326" s="262"/>
      <c r="T1326" s="263"/>
      <c r="AT1326" s="264" t="s">
        <v>199</v>
      </c>
      <c r="AU1326" s="264" t="s">
        <v>85</v>
      </c>
      <c r="AV1326" s="13" t="s">
        <v>85</v>
      </c>
      <c r="AW1326" s="13" t="s">
        <v>32</v>
      </c>
      <c r="AX1326" s="13" t="s">
        <v>76</v>
      </c>
      <c r="AY1326" s="264" t="s">
        <v>190</v>
      </c>
    </row>
    <row r="1327" spans="2:65" s="1" customFormat="1" ht="24" customHeight="1">
      <c r="B1327" s="37"/>
      <c r="C1327" s="230" t="s">
        <v>1823</v>
      </c>
      <c r="D1327" s="230" t="s">
        <v>192</v>
      </c>
      <c r="E1327" s="231" t="s">
        <v>1824</v>
      </c>
      <c r="F1327" s="232" t="s">
        <v>1825</v>
      </c>
      <c r="G1327" s="233" t="s">
        <v>255</v>
      </c>
      <c r="H1327" s="234">
        <v>28.49</v>
      </c>
      <c r="I1327" s="235"/>
      <c r="J1327" s="236">
        <f>ROUND(I1327*H1327,2)</f>
        <v>0</v>
      </c>
      <c r="K1327" s="232" t="s">
        <v>196</v>
      </c>
      <c r="L1327" s="42"/>
      <c r="M1327" s="237" t="s">
        <v>1</v>
      </c>
      <c r="N1327" s="238" t="s">
        <v>41</v>
      </c>
      <c r="O1327" s="85"/>
      <c r="P1327" s="239">
        <f>O1327*H1327</f>
        <v>0</v>
      </c>
      <c r="Q1327" s="239">
        <v>0.0052</v>
      </c>
      <c r="R1327" s="239">
        <f>Q1327*H1327</f>
        <v>0.14814799999999997</v>
      </c>
      <c r="S1327" s="239">
        <v>0</v>
      </c>
      <c r="T1327" s="240">
        <f>S1327*H1327</f>
        <v>0</v>
      </c>
      <c r="AR1327" s="241" t="s">
        <v>272</v>
      </c>
      <c r="AT1327" s="241" t="s">
        <v>192</v>
      </c>
      <c r="AU1327" s="241" t="s">
        <v>85</v>
      </c>
      <c r="AY1327" s="16" t="s">
        <v>190</v>
      </c>
      <c r="BE1327" s="242">
        <f>IF(N1327="základní",J1327,0)</f>
        <v>0</v>
      </c>
      <c r="BF1327" s="242">
        <f>IF(N1327="snížená",J1327,0)</f>
        <v>0</v>
      </c>
      <c r="BG1327" s="242">
        <f>IF(N1327="zákl. přenesená",J1327,0)</f>
        <v>0</v>
      </c>
      <c r="BH1327" s="242">
        <f>IF(N1327="sníž. přenesená",J1327,0)</f>
        <v>0</v>
      </c>
      <c r="BI1327" s="242">
        <f>IF(N1327="nulová",J1327,0)</f>
        <v>0</v>
      </c>
      <c r="BJ1327" s="16" t="s">
        <v>83</v>
      </c>
      <c r="BK1327" s="242">
        <f>ROUND(I1327*H1327,2)</f>
        <v>0</v>
      </c>
      <c r="BL1327" s="16" t="s">
        <v>272</v>
      </c>
      <c r="BM1327" s="241" t="s">
        <v>1826</v>
      </c>
    </row>
    <row r="1328" spans="2:51" s="12" customFormat="1" ht="12">
      <c r="B1328" s="243"/>
      <c r="C1328" s="244"/>
      <c r="D1328" s="245" t="s">
        <v>199</v>
      </c>
      <c r="E1328" s="246" t="s">
        <v>1</v>
      </c>
      <c r="F1328" s="247" t="s">
        <v>298</v>
      </c>
      <c r="G1328" s="244"/>
      <c r="H1328" s="246" t="s">
        <v>1</v>
      </c>
      <c r="I1328" s="248"/>
      <c r="J1328" s="244"/>
      <c r="K1328" s="244"/>
      <c r="L1328" s="249"/>
      <c r="M1328" s="250"/>
      <c r="N1328" s="251"/>
      <c r="O1328" s="251"/>
      <c r="P1328" s="251"/>
      <c r="Q1328" s="251"/>
      <c r="R1328" s="251"/>
      <c r="S1328" s="251"/>
      <c r="T1328" s="252"/>
      <c r="AT1328" s="253" t="s">
        <v>199</v>
      </c>
      <c r="AU1328" s="253" t="s">
        <v>85</v>
      </c>
      <c r="AV1328" s="12" t="s">
        <v>83</v>
      </c>
      <c r="AW1328" s="12" t="s">
        <v>32</v>
      </c>
      <c r="AX1328" s="12" t="s">
        <v>76</v>
      </c>
      <c r="AY1328" s="253" t="s">
        <v>190</v>
      </c>
    </row>
    <row r="1329" spans="2:51" s="13" customFormat="1" ht="12">
      <c r="B1329" s="254"/>
      <c r="C1329" s="255"/>
      <c r="D1329" s="245" t="s">
        <v>199</v>
      </c>
      <c r="E1329" s="256" t="s">
        <v>1</v>
      </c>
      <c r="F1329" s="257" t="s">
        <v>1827</v>
      </c>
      <c r="G1329" s="255"/>
      <c r="H1329" s="258">
        <v>14.3</v>
      </c>
      <c r="I1329" s="259"/>
      <c r="J1329" s="255"/>
      <c r="K1329" s="255"/>
      <c r="L1329" s="260"/>
      <c r="M1329" s="261"/>
      <c r="N1329" s="262"/>
      <c r="O1329" s="262"/>
      <c r="P1329" s="262"/>
      <c r="Q1329" s="262"/>
      <c r="R1329" s="262"/>
      <c r="S1329" s="262"/>
      <c r="T1329" s="263"/>
      <c r="AT1329" s="264" t="s">
        <v>199</v>
      </c>
      <c r="AU1329" s="264" t="s">
        <v>85</v>
      </c>
      <c r="AV1329" s="13" t="s">
        <v>85</v>
      </c>
      <c r="AW1329" s="13" t="s">
        <v>32</v>
      </c>
      <c r="AX1329" s="13" t="s">
        <v>76</v>
      </c>
      <c r="AY1329" s="264" t="s">
        <v>190</v>
      </c>
    </row>
    <row r="1330" spans="2:51" s="13" customFormat="1" ht="12">
      <c r="B1330" s="254"/>
      <c r="C1330" s="255"/>
      <c r="D1330" s="245" t="s">
        <v>199</v>
      </c>
      <c r="E1330" s="256" t="s">
        <v>1</v>
      </c>
      <c r="F1330" s="257" t="s">
        <v>1828</v>
      </c>
      <c r="G1330" s="255"/>
      <c r="H1330" s="258">
        <v>14.19</v>
      </c>
      <c r="I1330" s="259"/>
      <c r="J1330" s="255"/>
      <c r="K1330" s="255"/>
      <c r="L1330" s="260"/>
      <c r="M1330" s="261"/>
      <c r="N1330" s="262"/>
      <c r="O1330" s="262"/>
      <c r="P1330" s="262"/>
      <c r="Q1330" s="262"/>
      <c r="R1330" s="262"/>
      <c r="S1330" s="262"/>
      <c r="T1330" s="263"/>
      <c r="AT1330" s="264" t="s">
        <v>199</v>
      </c>
      <c r="AU1330" s="264" t="s">
        <v>85</v>
      </c>
      <c r="AV1330" s="13" t="s">
        <v>85</v>
      </c>
      <c r="AW1330" s="13" t="s">
        <v>32</v>
      </c>
      <c r="AX1330" s="13" t="s">
        <v>76</v>
      </c>
      <c r="AY1330" s="264" t="s">
        <v>190</v>
      </c>
    </row>
    <row r="1331" spans="2:65" s="1" customFormat="1" ht="24" customHeight="1">
      <c r="B1331" s="37"/>
      <c r="C1331" s="265" t="s">
        <v>1829</v>
      </c>
      <c r="D1331" s="265" t="s">
        <v>430</v>
      </c>
      <c r="E1331" s="266" t="s">
        <v>1830</v>
      </c>
      <c r="F1331" s="267" t="s">
        <v>1831</v>
      </c>
      <c r="G1331" s="268" t="s">
        <v>255</v>
      </c>
      <c r="H1331" s="269">
        <v>28.49</v>
      </c>
      <c r="I1331" s="270"/>
      <c r="J1331" s="271">
        <f>ROUND(I1331*H1331,2)</f>
        <v>0</v>
      </c>
      <c r="K1331" s="267" t="s">
        <v>445</v>
      </c>
      <c r="L1331" s="272"/>
      <c r="M1331" s="273" t="s">
        <v>1</v>
      </c>
      <c r="N1331" s="274" t="s">
        <v>41</v>
      </c>
      <c r="O1331" s="85"/>
      <c r="P1331" s="239">
        <f>O1331*H1331</f>
        <v>0</v>
      </c>
      <c r="Q1331" s="239">
        <v>0</v>
      </c>
      <c r="R1331" s="239">
        <f>Q1331*H1331</f>
        <v>0</v>
      </c>
      <c r="S1331" s="239">
        <v>0</v>
      </c>
      <c r="T1331" s="240">
        <f>S1331*H1331</f>
        <v>0</v>
      </c>
      <c r="AR1331" s="241" t="s">
        <v>390</v>
      </c>
      <c r="AT1331" s="241" t="s">
        <v>430</v>
      </c>
      <c r="AU1331" s="241" t="s">
        <v>85</v>
      </c>
      <c r="AY1331" s="16" t="s">
        <v>190</v>
      </c>
      <c r="BE1331" s="242">
        <f>IF(N1331="základní",J1331,0)</f>
        <v>0</v>
      </c>
      <c r="BF1331" s="242">
        <f>IF(N1331="snížená",J1331,0)</f>
        <v>0</v>
      </c>
      <c r="BG1331" s="242">
        <f>IF(N1331="zákl. přenesená",J1331,0)</f>
        <v>0</v>
      </c>
      <c r="BH1331" s="242">
        <f>IF(N1331="sníž. přenesená",J1331,0)</f>
        <v>0</v>
      </c>
      <c r="BI1331" s="242">
        <f>IF(N1331="nulová",J1331,0)</f>
        <v>0</v>
      </c>
      <c r="BJ1331" s="16" t="s">
        <v>83</v>
      </c>
      <c r="BK1331" s="242">
        <f>ROUND(I1331*H1331,2)</f>
        <v>0</v>
      </c>
      <c r="BL1331" s="16" t="s">
        <v>272</v>
      </c>
      <c r="BM1331" s="241" t="s">
        <v>1832</v>
      </c>
    </row>
    <row r="1332" spans="2:65" s="1" customFormat="1" ht="16.5" customHeight="1">
      <c r="B1332" s="37"/>
      <c r="C1332" s="230" t="s">
        <v>1833</v>
      </c>
      <c r="D1332" s="230" t="s">
        <v>192</v>
      </c>
      <c r="E1332" s="231" t="s">
        <v>1834</v>
      </c>
      <c r="F1332" s="232" t="s">
        <v>1835</v>
      </c>
      <c r="G1332" s="233" t="s">
        <v>255</v>
      </c>
      <c r="H1332" s="234">
        <v>28.49</v>
      </c>
      <c r="I1332" s="235"/>
      <c r="J1332" s="236">
        <f>ROUND(I1332*H1332,2)</f>
        <v>0</v>
      </c>
      <c r="K1332" s="232" t="s">
        <v>196</v>
      </c>
      <c r="L1332" s="42"/>
      <c r="M1332" s="237" t="s">
        <v>1</v>
      </c>
      <c r="N1332" s="238" t="s">
        <v>41</v>
      </c>
      <c r="O1332" s="85"/>
      <c r="P1332" s="239">
        <f>O1332*H1332</f>
        <v>0</v>
      </c>
      <c r="Q1332" s="239">
        <v>0.0003</v>
      </c>
      <c r="R1332" s="239">
        <f>Q1332*H1332</f>
        <v>0.008546999999999999</v>
      </c>
      <c r="S1332" s="239">
        <v>0</v>
      </c>
      <c r="T1332" s="240">
        <f>S1332*H1332</f>
        <v>0</v>
      </c>
      <c r="AR1332" s="241" t="s">
        <v>272</v>
      </c>
      <c r="AT1332" s="241" t="s">
        <v>192</v>
      </c>
      <c r="AU1332" s="241" t="s">
        <v>85</v>
      </c>
      <c r="AY1332" s="16" t="s">
        <v>190</v>
      </c>
      <c r="BE1332" s="242">
        <f>IF(N1332="základní",J1332,0)</f>
        <v>0</v>
      </c>
      <c r="BF1332" s="242">
        <f>IF(N1332="snížená",J1332,0)</f>
        <v>0</v>
      </c>
      <c r="BG1332" s="242">
        <f>IF(N1332="zákl. přenesená",J1332,0)</f>
        <v>0</v>
      </c>
      <c r="BH1332" s="242">
        <f>IF(N1332="sníž. přenesená",J1332,0)</f>
        <v>0</v>
      </c>
      <c r="BI1332" s="242">
        <f>IF(N1332="nulová",J1332,0)</f>
        <v>0</v>
      </c>
      <c r="BJ1332" s="16" t="s">
        <v>83</v>
      </c>
      <c r="BK1332" s="242">
        <f>ROUND(I1332*H1332,2)</f>
        <v>0</v>
      </c>
      <c r="BL1332" s="16" t="s">
        <v>272</v>
      </c>
      <c r="BM1332" s="241" t="s">
        <v>1836</v>
      </c>
    </row>
    <row r="1333" spans="2:51" s="12" customFormat="1" ht="12">
      <c r="B1333" s="243"/>
      <c r="C1333" s="244"/>
      <c r="D1333" s="245" t="s">
        <v>199</v>
      </c>
      <c r="E1333" s="246" t="s">
        <v>1</v>
      </c>
      <c r="F1333" s="247" t="s">
        <v>298</v>
      </c>
      <c r="G1333" s="244"/>
      <c r="H1333" s="246" t="s">
        <v>1</v>
      </c>
      <c r="I1333" s="248"/>
      <c r="J1333" s="244"/>
      <c r="K1333" s="244"/>
      <c r="L1333" s="249"/>
      <c r="M1333" s="250"/>
      <c r="N1333" s="251"/>
      <c r="O1333" s="251"/>
      <c r="P1333" s="251"/>
      <c r="Q1333" s="251"/>
      <c r="R1333" s="251"/>
      <c r="S1333" s="251"/>
      <c r="T1333" s="252"/>
      <c r="AT1333" s="253" t="s">
        <v>199</v>
      </c>
      <c r="AU1333" s="253" t="s">
        <v>85</v>
      </c>
      <c r="AV1333" s="12" t="s">
        <v>83</v>
      </c>
      <c r="AW1333" s="12" t="s">
        <v>32</v>
      </c>
      <c r="AX1333" s="12" t="s">
        <v>76</v>
      </c>
      <c r="AY1333" s="253" t="s">
        <v>190</v>
      </c>
    </row>
    <row r="1334" spans="2:51" s="13" customFormat="1" ht="12">
      <c r="B1334" s="254"/>
      <c r="C1334" s="255"/>
      <c r="D1334" s="245" t="s">
        <v>199</v>
      </c>
      <c r="E1334" s="256" t="s">
        <v>1</v>
      </c>
      <c r="F1334" s="257" t="s">
        <v>1827</v>
      </c>
      <c r="G1334" s="255"/>
      <c r="H1334" s="258">
        <v>14.3</v>
      </c>
      <c r="I1334" s="259"/>
      <c r="J1334" s="255"/>
      <c r="K1334" s="255"/>
      <c r="L1334" s="260"/>
      <c r="M1334" s="261"/>
      <c r="N1334" s="262"/>
      <c r="O1334" s="262"/>
      <c r="P1334" s="262"/>
      <c r="Q1334" s="262"/>
      <c r="R1334" s="262"/>
      <c r="S1334" s="262"/>
      <c r="T1334" s="263"/>
      <c r="AT1334" s="264" t="s">
        <v>199</v>
      </c>
      <c r="AU1334" s="264" t="s">
        <v>85</v>
      </c>
      <c r="AV1334" s="13" t="s">
        <v>85</v>
      </c>
      <c r="AW1334" s="13" t="s">
        <v>32</v>
      </c>
      <c r="AX1334" s="13" t="s">
        <v>76</v>
      </c>
      <c r="AY1334" s="264" t="s">
        <v>190</v>
      </c>
    </row>
    <row r="1335" spans="2:51" s="13" customFormat="1" ht="12">
      <c r="B1335" s="254"/>
      <c r="C1335" s="255"/>
      <c r="D1335" s="245" t="s">
        <v>199</v>
      </c>
      <c r="E1335" s="256" t="s">
        <v>1</v>
      </c>
      <c r="F1335" s="257" t="s">
        <v>1828</v>
      </c>
      <c r="G1335" s="255"/>
      <c r="H1335" s="258">
        <v>14.19</v>
      </c>
      <c r="I1335" s="259"/>
      <c r="J1335" s="255"/>
      <c r="K1335" s="255"/>
      <c r="L1335" s="260"/>
      <c r="M1335" s="261"/>
      <c r="N1335" s="262"/>
      <c r="O1335" s="262"/>
      <c r="P1335" s="262"/>
      <c r="Q1335" s="262"/>
      <c r="R1335" s="262"/>
      <c r="S1335" s="262"/>
      <c r="T1335" s="263"/>
      <c r="AT1335" s="264" t="s">
        <v>199</v>
      </c>
      <c r="AU1335" s="264" t="s">
        <v>85</v>
      </c>
      <c r="AV1335" s="13" t="s">
        <v>85</v>
      </c>
      <c r="AW1335" s="13" t="s">
        <v>32</v>
      </c>
      <c r="AX1335" s="13" t="s">
        <v>76</v>
      </c>
      <c r="AY1335" s="264" t="s">
        <v>190</v>
      </c>
    </row>
    <row r="1336" spans="2:65" s="1" customFormat="1" ht="16.5" customHeight="1">
      <c r="B1336" s="37"/>
      <c r="C1336" s="230" t="s">
        <v>1837</v>
      </c>
      <c r="D1336" s="230" t="s">
        <v>192</v>
      </c>
      <c r="E1336" s="231" t="s">
        <v>1838</v>
      </c>
      <c r="F1336" s="232" t="s">
        <v>1839</v>
      </c>
      <c r="G1336" s="233" t="s">
        <v>398</v>
      </c>
      <c r="H1336" s="234">
        <v>22.8</v>
      </c>
      <c r="I1336" s="235"/>
      <c r="J1336" s="236">
        <f>ROUND(I1336*H1336,2)</f>
        <v>0</v>
      </c>
      <c r="K1336" s="232" t="s">
        <v>196</v>
      </c>
      <c r="L1336" s="42"/>
      <c r="M1336" s="237" t="s">
        <v>1</v>
      </c>
      <c r="N1336" s="238" t="s">
        <v>41</v>
      </c>
      <c r="O1336" s="85"/>
      <c r="P1336" s="239">
        <f>O1336*H1336</f>
        <v>0</v>
      </c>
      <c r="Q1336" s="239">
        <v>5E-05</v>
      </c>
      <c r="R1336" s="239">
        <f>Q1336*H1336</f>
        <v>0.0011400000000000002</v>
      </c>
      <c r="S1336" s="239">
        <v>0</v>
      </c>
      <c r="T1336" s="240">
        <f>S1336*H1336</f>
        <v>0</v>
      </c>
      <c r="AR1336" s="241" t="s">
        <v>272</v>
      </c>
      <c r="AT1336" s="241" t="s">
        <v>192</v>
      </c>
      <c r="AU1336" s="241" t="s">
        <v>85</v>
      </c>
      <c r="AY1336" s="16" t="s">
        <v>190</v>
      </c>
      <c r="BE1336" s="242">
        <f>IF(N1336="základní",J1336,0)</f>
        <v>0</v>
      </c>
      <c r="BF1336" s="242">
        <f>IF(N1336="snížená",J1336,0)</f>
        <v>0</v>
      </c>
      <c r="BG1336" s="242">
        <f>IF(N1336="zákl. přenesená",J1336,0)</f>
        <v>0</v>
      </c>
      <c r="BH1336" s="242">
        <f>IF(N1336="sníž. přenesená",J1336,0)</f>
        <v>0</v>
      </c>
      <c r="BI1336" s="242">
        <f>IF(N1336="nulová",J1336,0)</f>
        <v>0</v>
      </c>
      <c r="BJ1336" s="16" t="s">
        <v>83</v>
      </c>
      <c r="BK1336" s="242">
        <f>ROUND(I1336*H1336,2)</f>
        <v>0</v>
      </c>
      <c r="BL1336" s="16" t="s">
        <v>272</v>
      </c>
      <c r="BM1336" s="241" t="s">
        <v>1840</v>
      </c>
    </row>
    <row r="1337" spans="2:51" s="12" customFormat="1" ht="12">
      <c r="B1337" s="243"/>
      <c r="C1337" s="244"/>
      <c r="D1337" s="245" t="s">
        <v>199</v>
      </c>
      <c r="E1337" s="246" t="s">
        <v>1</v>
      </c>
      <c r="F1337" s="247" t="s">
        <v>1797</v>
      </c>
      <c r="G1337" s="244"/>
      <c r="H1337" s="246" t="s">
        <v>1</v>
      </c>
      <c r="I1337" s="248"/>
      <c r="J1337" s="244"/>
      <c r="K1337" s="244"/>
      <c r="L1337" s="249"/>
      <c r="M1337" s="250"/>
      <c r="N1337" s="251"/>
      <c r="O1337" s="251"/>
      <c r="P1337" s="251"/>
      <c r="Q1337" s="251"/>
      <c r="R1337" s="251"/>
      <c r="S1337" s="251"/>
      <c r="T1337" s="252"/>
      <c r="AT1337" s="253" t="s">
        <v>199</v>
      </c>
      <c r="AU1337" s="253" t="s">
        <v>85</v>
      </c>
      <c r="AV1337" s="12" t="s">
        <v>83</v>
      </c>
      <c r="AW1337" s="12" t="s">
        <v>32</v>
      </c>
      <c r="AX1337" s="12" t="s">
        <v>76</v>
      </c>
      <c r="AY1337" s="253" t="s">
        <v>190</v>
      </c>
    </row>
    <row r="1338" spans="2:51" s="12" customFormat="1" ht="12">
      <c r="B1338" s="243"/>
      <c r="C1338" s="244"/>
      <c r="D1338" s="245" t="s">
        <v>199</v>
      </c>
      <c r="E1338" s="246" t="s">
        <v>1</v>
      </c>
      <c r="F1338" s="247" t="s">
        <v>298</v>
      </c>
      <c r="G1338" s="244"/>
      <c r="H1338" s="246" t="s">
        <v>1</v>
      </c>
      <c r="I1338" s="248"/>
      <c r="J1338" s="244"/>
      <c r="K1338" s="244"/>
      <c r="L1338" s="249"/>
      <c r="M1338" s="250"/>
      <c r="N1338" s="251"/>
      <c r="O1338" s="251"/>
      <c r="P1338" s="251"/>
      <c r="Q1338" s="251"/>
      <c r="R1338" s="251"/>
      <c r="S1338" s="251"/>
      <c r="T1338" s="252"/>
      <c r="AT1338" s="253" t="s">
        <v>199</v>
      </c>
      <c r="AU1338" s="253" t="s">
        <v>85</v>
      </c>
      <c r="AV1338" s="12" t="s">
        <v>83</v>
      </c>
      <c r="AW1338" s="12" t="s">
        <v>32</v>
      </c>
      <c r="AX1338" s="12" t="s">
        <v>76</v>
      </c>
      <c r="AY1338" s="253" t="s">
        <v>190</v>
      </c>
    </row>
    <row r="1339" spans="2:51" s="13" customFormat="1" ht="12">
      <c r="B1339" s="254"/>
      <c r="C1339" s="255"/>
      <c r="D1339" s="245" t="s">
        <v>199</v>
      </c>
      <c r="E1339" s="256" t="s">
        <v>1</v>
      </c>
      <c r="F1339" s="257" t="s">
        <v>1841</v>
      </c>
      <c r="G1339" s="255"/>
      <c r="H1339" s="258">
        <v>11.4</v>
      </c>
      <c r="I1339" s="259"/>
      <c r="J1339" s="255"/>
      <c r="K1339" s="255"/>
      <c r="L1339" s="260"/>
      <c r="M1339" s="261"/>
      <c r="N1339" s="262"/>
      <c r="O1339" s="262"/>
      <c r="P1339" s="262"/>
      <c r="Q1339" s="262"/>
      <c r="R1339" s="262"/>
      <c r="S1339" s="262"/>
      <c r="T1339" s="263"/>
      <c r="AT1339" s="264" t="s">
        <v>199</v>
      </c>
      <c r="AU1339" s="264" t="s">
        <v>85</v>
      </c>
      <c r="AV1339" s="13" t="s">
        <v>85</v>
      </c>
      <c r="AW1339" s="13" t="s">
        <v>32</v>
      </c>
      <c r="AX1339" s="13" t="s">
        <v>76</v>
      </c>
      <c r="AY1339" s="264" t="s">
        <v>190</v>
      </c>
    </row>
    <row r="1340" spans="2:51" s="13" customFormat="1" ht="12">
      <c r="B1340" s="254"/>
      <c r="C1340" s="255"/>
      <c r="D1340" s="245" t="s">
        <v>199</v>
      </c>
      <c r="E1340" s="256" t="s">
        <v>1</v>
      </c>
      <c r="F1340" s="257" t="s">
        <v>1842</v>
      </c>
      <c r="G1340" s="255"/>
      <c r="H1340" s="258">
        <v>11.4</v>
      </c>
      <c r="I1340" s="259"/>
      <c r="J1340" s="255"/>
      <c r="K1340" s="255"/>
      <c r="L1340" s="260"/>
      <c r="M1340" s="261"/>
      <c r="N1340" s="262"/>
      <c r="O1340" s="262"/>
      <c r="P1340" s="262"/>
      <c r="Q1340" s="262"/>
      <c r="R1340" s="262"/>
      <c r="S1340" s="262"/>
      <c r="T1340" s="263"/>
      <c r="AT1340" s="264" t="s">
        <v>199</v>
      </c>
      <c r="AU1340" s="264" t="s">
        <v>85</v>
      </c>
      <c r="AV1340" s="13" t="s">
        <v>85</v>
      </c>
      <c r="AW1340" s="13" t="s">
        <v>32</v>
      </c>
      <c r="AX1340" s="13" t="s">
        <v>76</v>
      </c>
      <c r="AY1340" s="264" t="s">
        <v>190</v>
      </c>
    </row>
    <row r="1341" spans="2:65" s="1" customFormat="1" ht="24" customHeight="1">
      <c r="B1341" s="37"/>
      <c r="C1341" s="230" t="s">
        <v>1843</v>
      </c>
      <c r="D1341" s="230" t="s">
        <v>192</v>
      </c>
      <c r="E1341" s="231" t="s">
        <v>1844</v>
      </c>
      <c r="F1341" s="232" t="s">
        <v>1845</v>
      </c>
      <c r="G1341" s="233" t="s">
        <v>1312</v>
      </c>
      <c r="H1341" s="275"/>
      <c r="I1341" s="235"/>
      <c r="J1341" s="236">
        <f>ROUND(I1341*H1341,2)</f>
        <v>0</v>
      </c>
      <c r="K1341" s="232" t="s">
        <v>196</v>
      </c>
      <c r="L1341" s="42"/>
      <c r="M1341" s="237" t="s">
        <v>1</v>
      </c>
      <c r="N1341" s="238" t="s">
        <v>41</v>
      </c>
      <c r="O1341" s="85"/>
      <c r="P1341" s="239">
        <f>O1341*H1341</f>
        <v>0</v>
      </c>
      <c r="Q1341" s="239">
        <v>0</v>
      </c>
      <c r="R1341" s="239">
        <f>Q1341*H1341</f>
        <v>0</v>
      </c>
      <c r="S1341" s="239">
        <v>0</v>
      </c>
      <c r="T1341" s="240">
        <f>S1341*H1341</f>
        <v>0</v>
      </c>
      <c r="AR1341" s="241" t="s">
        <v>272</v>
      </c>
      <c r="AT1341" s="241" t="s">
        <v>192</v>
      </c>
      <c r="AU1341" s="241" t="s">
        <v>85</v>
      </c>
      <c r="AY1341" s="16" t="s">
        <v>190</v>
      </c>
      <c r="BE1341" s="242">
        <f>IF(N1341="základní",J1341,0)</f>
        <v>0</v>
      </c>
      <c r="BF1341" s="242">
        <f>IF(N1341="snížená",J1341,0)</f>
        <v>0</v>
      </c>
      <c r="BG1341" s="242">
        <f>IF(N1341="zákl. přenesená",J1341,0)</f>
        <v>0</v>
      </c>
      <c r="BH1341" s="242">
        <f>IF(N1341="sníž. přenesená",J1341,0)</f>
        <v>0</v>
      </c>
      <c r="BI1341" s="242">
        <f>IF(N1341="nulová",J1341,0)</f>
        <v>0</v>
      </c>
      <c r="BJ1341" s="16" t="s">
        <v>83</v>
      </c>
      <c r="BK1341" s="242">
        <f>ROUND(I1341*H1341,2)</f>
        <v>0</v>
      </c>
      <c r="BL1341" s="16" t="s">
        <v>272</v>
      </c>
      <c r="BM1341" s="241" t="s">
        <v>1846</v>
      </c>
    </row>
    <row r="1342" spans="2:63" s="11" customFormat="1" ht="22.8" customHeight="1">
      <c r="B1342" s="214"/>
      <c r="C1342" s="215"/>
      <c r="D1342" s="216" t="s">
        <v>75</v>
      </c>
      <c r="E1342" s="228" t="s">
        <v>1847</v>
      </c>
      <c r="F1342" s="228" t="s">
        <v>1848</v>
      </c>
      <c r="G1342" s="215"/>
      <c r="H1342" s="215"/>
      <c r="I1342" s="218"/>
      <c r="J1342" s="229">
        <f>BK1342</f>
        <v>0</v>
      </c>
      <c r="K1342" s="215"/>
      <c r="L1342" s="220"/>
      <c r="M1342" s="221"/>
      <c r="N1342" s="222"/>
      <c r="O1342" s="222"/>
      <c r="P1342" s="223">
        <f>SUM(P1343:P1402)</f>
        <v>0</v>
      </c>
      <c r="Q1342" s="222"/>
      <c r="R1342" s="223">
        <f>SUM(R1343:R1402)</f>
        <v>0.7288079999999999</v>
      </c>
      <c r="S1342" s="222"/>
      <c r="T1342" s="224">
        <f>SUM(T1343:T1402)</f>
        <v>0</v>
      </c>
      <c r="AR1342" s="225" t="s">
        <v>85</v>
      </c>
      <c r="AT1342" s="226" t="s">
        <v>75</v>
      </c>
      <c r="AU1342" s="226" t="s">
        <v>83</v>
      </c>
      <c r="AY1342" s="225" t="s">
        <v>190</v>
      </c>
      <c r="BK1342" s="227">
        <f>SUM(BK1343:BK1402)</f>
        <v>0</v>
      </c>
    </row>
    <row r="1343" spans="2:65" s="1" customFormat="1" ht="24" customHeight="1">
      <c r="B1343" s="37"/>
      <c r="C1343" s="230" t="s">
        <v>1849</v>
      </c>
      <c r="D1343" s="230" t="s">
        <v>192</v>
      </c>
      <c r="E1343" s="231" t="s">
        <v>1850</v>
      </c>
      <c r="F1343" s="232" t="s">
        <v>1851</v>
      </c>
      <c r="G1343" s="233" t="s">
        <v>398</v>
      </c>
      <c r="H1343" s="234">
        <v>84.5</v>
      </c>
      <c r="I1343" s="235"/>
      <c r="J1343" s="236">
        <f>ROUND(I1343*H1343,2)</f>
        <v>0</v>
      </c>
      <c r="K1343" s="232" t="s">
        <v>445</v>
      </c>
      <c r="L1343" s="42"/>
      <c r="M1343" s="237" t="s">
        <v>1</v>
      </c>
      <c r="N1343" s="238" t="s">
        <v>41</v>
      </c>
      <c r="O1343" s="85"/>
      <c r="P1343" s="239">
        <f>O1343*H1343</f>
        <v>0</v>
      </c>
      <c r="Q1343" s="239">
        <v>8E-05</v>
      </c>
      <c r="R1343" s="239">
        <f>Q1343*H1343</f>
        <v>0.00676</v>
      </c>
      <c r="S1343" s="239">
        <v>0</v>
      </c>
      <c r="T1343" s="240">
        <f>S1343*H1343</f>
        <v>0</v>
      </c>
      <c r="AR1343" s="241" t="s">
        <v>272</v>
      </c>
      <c r="AT1343" s="241" t="s">
        <v>192</v>
      </c>
      <c r="AU1343" s="241" t="s">
        <v>85</v>
      </c>
      <c r="AY1343" s="16" t="s">
        <v>190</v>
      </c>
      <c r="BE1343" s="242">
        <f>IF(N1343="základní",J1343,0)</f>
        <v>0</v>
      </c>
      <c r="BF1343" s="242">
        <f>IF(N1343="snížená",J1343,0)</f>
        <v>0</v>
      </c>
      <c r="BG1343" s="242">
        <f>IF(N1343="zákl. přenesená",J1343,0)</f>
        <v>0</v>
      </c>
      <c r="BH1343" s="242">
        <f>IF(N1343="sníž. přenesená",J1343,0)</f>
        <v>0</v>
      </c>
      <c r="BI1343" s="242">
        <f>IF(N1343="nulová",J1343,0)</f>
        <v>0</v>
      </c>
      <c r="BJ1343" s="16" t="s">
        <v>83</v>
      </c>
      <c r="BK1343" s="242">
        <f>ROUND(I1343*H1343,2)</f>
        <v>0</v>
      </c>
      <c r="BL1343" s="16" t="s">
        <v>272</v>
      </c>
      <c r="BM1343" s="241" t="s">
        <v>1852</v>
      </c>
    </row>
    <row r="1344" spans="2:51" s="12" customFormat="1" ht="12">
      <c r="B1344" s="243"/>
      <c r="C1344" s="244"/>
      <c r="D1344" s="245" t="s">
        <v>199</v>
      </c>
      <c r="E1344" s="246" t="s">
        <v>1</v>
      </c>
      <c r="F1344" s="247" t="s">
        <v>298</v>
      </c>
      <c r="G1344" s="244"/>
      <c r="H1344" s="246" t="s">
        <v>1</v>
      </c>
      <c r="I1344" s="248"/>
      <c r="J1344" s="244"/>
      <c r="K1344" s="244"/>
      <c r="L1344" s="249"/>
      <c r="M1344" s="250"/>
      <c r="N1344" s="251"/>
      <c r="O1344" s="251"/>
      <c r="P1344" s="251"/>
      <c r="Q1344" s="251"/>
      <c r="R1344" s="251"/>
      <c r="S1344" s="251"/>
      <c r="T1344" s="252"/>
      <c r="AT1344" s="253" t="s">
        <v>199</v>
      </c>
      <c r="AU1344" s="253" t="s">
        <v>85</v>
      </c>
      <c r="AV1344" s="12" t="s">
        <v>83</v>
      </c>
      <c r="AW1344" s="12" t="s">
        <v>32</v>
      </c>
      <c r="AX1344" s="12" t="s">
        <v>76</v>
      </c>
      <c r="AY1344" s="253" t="s">
        <v>190</v>
      </c>
    </row>
    <row r="1345" spans="2:51" s="13" customFormat="1" ht="12">
      <c r="B1345" s="254"/>
      <c r="C1345" s="255"/>
      <c r="D1345" s="245" t="s">
        <v>199</v>
      </c>
      <c r="E1345" s="256" t="s">
        <v>1</v>
      </c>
      <c r="F1345" s="257" t="s">
        <v>1853</v>
      </c>
      <c r="G1345" s="255"/>
      <c r="H1345" s="258">
        <v>11.9</v>
      </c>
      <c r="I1345" s="259"/>
      <c r="J1345" s="255"/>
      <c r="K1345" s="255"/>
      <c r="L1345" s="260"/>
      <c r="M1345" s="261"/>
      <c r="N1345" s="262"/>
      <c r="O1345" s="262"/>
      <c r="P1345" s="262"/>
      <c r="Q1345" s="262"/>
      <c r="R1345" s="262"/>
      <c r="S1345" s="262"/>
      <c r="T1345" s="263"/>
      <c r="AT1345" s="264" t="s">
        <v>199</v>
      </c>
      <c r="AU1345" s="264" t="s">
        <v>85</v>
      </c>
      <c r="AV1345" s="13" t="s">
        <v>85</v>
      </c>
      <c r="AW1345" s="13" t="s">
        <v>32</v>
      </c>
      <c r="AX1345" s="13" t="s">
        <v>76</v>
      </c>
      <c r="AY1345" s="264" t="s">
        <v>190</v>
      </c>
    </row>
    <row r="1346" spans="2:51" s="13" customFormat="1" ht="12">
      <c r="B1346" s="254"/>
      <c r="C1346" s="255"/>
      <c r="D1346" s="245" t="s">
        <v>199</v>
      </c>
      <c r="E1346" s="256" t="s">
        <v>1</v>
      </c>
      <c r="F1346" s="257" t="s">
        <v>1854</v>
      </c>
      <c r="G1346" s="255"/>
      <c r="H1346" s="258">
        <v>12.3</v>
      </c>
      <c r="I1346" s="259"/>
      <c r="J1346" s="255"/>
      <c r="K1346" s="255"/>
      <c r="L1346" s="260"/>
      <c r="M1346" s="261"/>
      <c r="N1346" s="262"/>
      <c r="O1346" s="262"/>
      <c r="P1346" s="262"/>
      <c r="Q1346" s="262"/>
      <c r="R1346" s="262"/>
      <c r="S1346" s="262"/>
      <c r="T1346" s="263"/>
      <c r="AT1346" s="264" t="s">
        <v>199</v>
      </c>
      <c r="AU1346" s="264" t="s">
        <v>85</v>
      </c>
      <c r="AV1346" s="13" t="s">
        <v>85</v>
      </c>
      <c r="AW1346" s="13" t="s">
        <v>32</v>
      </c>
      <c r="AX1346" s="13" t="s">
        <v>76</v>
      </c>
      <c r="AY1346" s="264" t="s">
        <v>190</v>
      </c>
    </row>
    <row r="1347" spans="2:51" s="13" customFormat="1" ht="12">
      <c r="B1347" s="254"/>
      <c r="C1347" s="255"/>
      <c r="D1347" s="245" t="s">
        <v>199</v>
      </c>
      <c r="E1347" s="256" t="s">
        <v>1</v>
      </c>
      <c r="F1347" s="257" t="s">
        <v>1855</v>
      </c>
      <c r="G1347" s="255"/>
      <c r="H1347" s="258">
        <v>11.9</v>
      </c>
      <c r="I1347" s="259"/>
      <c r="J1347" s="255"/>
      <c r="K1347" s="255"/>
      <c r="L1347" s="260"/>
      <c r="M1347" s="261"/>
      <c r="N1347" s="262"/>
      <c r="O1347" s="262"/>
      <c r="P1347" s="262"/>
      <c r="Q1347" s="262"/>
      <c r="R1347" s="262"/>
      <c r="S1347" s="262"/>
      <c r="T1347" s="263"/>
      <c r="AT1347" s="264" t="s">
        <v>199</v>
      </c>
      <c r="AU1347" s="264" t="s">
        <v>85</v>
      </c>
      <c r="AV1347" s="13" t="s">
        <v>85</v>
      </c>
      <c r="AW1347" s="13" t="s">
        <v>32</v>
      </c>
      <c r="AX1347" s="13" t="s">
        <v>76</v>
      </c>
      <c r="AY1347" s="264" t="s">
        <v>190</v>
      </c>
    </row>
    <row r="1348" spans="2:51" s="13" customFormat="1" ht="12">
      <c r="B1348" s="254"/>
      <c r="C1348" s="255"/>
      <c r="D1348" s="245" t="s">
        <v>199</v>
      </c>
      <c r="E1348" s="256" t="s">
        <v>1</v>
      </c>
      <c r="F1348" s="257" t="s">
        <v>1856</v>
      </c>
      <c r="G1348" s="255"/>
      <c r="H1348" s="258">
        <v>36.7</v>
      </c>
      <c r="I1348" s="259"/>
      <c r="J1348" s="255"/>
      <c r="K1348" s="255"/>
      <c r="L1348" s="260"/>
      <c r="M1348" s="261"/>
      <c r="N1348" s="262"/>
      <c r="O1348" s="262"/>
      <c r="P1348" s="262"/>
      <c r="Q1348" s="262"/>
      <c r="R1348" s="262"/>
      <c r="S1348" s="262"/>
      <c r="T1348" s="263"/>
      <c r="AT1348" s="264" t="s">
        <v>199</v>
      </c>
      <c r="AU1348" s="264" t="s">
        <v>85</v>
      </c>
      <c r="AV1348" s="13" t="s">
        <v>85</v>
      </c>
      <c r="AW1348" s="13" t="s">
        <v>32</v>
      </c>
      <c r="AX1348" s="13" t="s">
        <v>76</v>
      </c>
      <c r="AY1348" s="264" t="s">
        <v>190</v>
      </c>
    </row>
    <row r="1349" spans="2:51" s="13" customFormat="1" ht="12">
      <c r="B1349" s="254"/>
      <c r="C1349" s="255"/>
      <c r="D1349" s="245" t="s">
        <v>199</v>
      </c>
      <c r="E1349" s="256" t="s">
        <v>1</v>
      </c>
      <c r="F1349" s="257" t="s">
        <v>1857</v>
      </c>
      <c r="G1349" s="255"/>
      <c r="H1349" s="258">
        <v>11.7</v>
      </c>
      <c r="I1349" s="259"/>
      <c r="J1349" s="255"/>
      <c r="K1349" s="255"/>
      <c r="L1349" s="260"/>
      <c r="M1349" s="261"/>
      <c r="N1349" s="262"/>
      <c r="O1349" s="262"/>
      <c r="P1349" s="262"/>
      <c r="Q1349" s="262"/>
      <c r="R1349" s="262"/>
      <c r="S1349" s="262"/>
      <c r="T1349" s="263"/>
      <c r="AT1349" s="264" t="s">
        <v>199</v>
      </c>
      <c r="AU1349" s="264" t="s">
        <v>85</v>
      </c>
      <c r="AV1349" s="13" t="s">
        <v>85</v>
      </c>
      <c r="AW1349" s="13" t="s">
        <v>32</v>
      </c>
      <c r="AX1349" s="13" t="s">
        <v>76</v>
      </c>
      <c r="AY1349" s="264" t="s">
        <v>190</v>
      </c>
    </row>
    <row r="1350" spans="2:65" s="1" customFormat="1" ht="16.5" customHeight="1">
      <c r="B1350" s="37"/>
      <c r="C1350" s="265" t="s">
        <v>1858</v>
      </c>
      <c r="D1350" s="265" t="s">
        <v>430</v>
      </c>
      <c r="E1350" s="266" t="s">
        <v>1859</v>
      </c>
      <c r="F1350" s="267" t="s">
        <v>1860</v>
      </c>
      <c r="G1350" s="268" t="s">
        <v>398</v>
      </c>
      <c r="H1350" s="269">
        <v>84.5</v>
      </c>
      <c r="I1350" s="270"/>
      <c r="J1350" s="271">
        <f>ROUND(I1350*H1350,2)</f>
        <v>0</v>
      </c>
      <c r="K1350" s="267" t="s">
        <v>196</v>
      </c>
      <c r="L1350" s="272"/>
      <c r="M1350" s="273" t="s">
        <v>1</v>
      </c>
      <c r="N1350" s="274" t="s">
        <v>41</v>
      </c>
      <c r="O1350" s="85"/>
      <c r="P1350" s="239">
        <f>O1350*H1350</f>
        <v>0</v>
      </c>
      <c r="Q1350" s="239">
        <v>8E-05</v>
      </c>
      <c r="R1350" s="239">
        <f>Q1350*H1350</f>
        <v>0.00676</v>
      </c>
      <c r="S1350" s="239">
        <v>0</v>
      </c>
      <c r="T1350" s="240">
        <f>S1350*H1350</f>
        <v>0</v>
      </c>
      <c r="AR1350" s="241" t="s">
        <v>390</v>
      </c>
      <c r="AT1350" s="241" t="s">
        <v>430</v>
      </c>
      <c r="AU1350" s="241" t="s">
        <v>85</v>
      </c>
      <c r="AY1350" s="16" t="s">
        <v>190</v>
      </c>
      <c r="BE1350" s="242">
        <f>IF(N1350="základní",J1350,0)</f>
        <v>0</v>
      </c>
      <c r="BF1350" s="242">
        <f>IF(N1350="snížená",J1350,0)</f>
        <v>0</v>
      </c>
      <c r="BG1350" s="242">
        <f>IF(N1350="zákl. přenesená",J1350,0)</f>
        <v>0</v>
      </c>
      <c r="BH1350" s="242">
        <f>IF(N1350="sníž. přenesená",J1350,0)</f>
        <v>0</v>
      </c>
      <c r="BI1350" s="242">
        <f>IF(N1350="nulová",J1350,0)</f>
        <v>0</v>
      </c>
      <c r="BJ1350" s="16" t="s">
        <v>83</v>
      </c>
      <c r="BK1350" s="242">
        <f>ROUND(I1350*H1350,2)</f>
        <v>0</v>
      </c>
      <c r="BL1350" s="16" t="s">
        <v>272</v>
      </c>
      <c r="BM1350" s="241" t="s">
        <v>1861</v>
      </c>
    </row>
    <row r="1351" spans="2:65" s="1" customFormat="1" ht="36" customHeight="1">
      <c r="B1351" s="37"/>
      <c r="C1351" s="230" t="s">
        <v>1862</v>
      </c>
      <c r="D1351" s="230" t="s">
        <v>192</v>
      </c>
      <c r="E1351" s="231" t="s">
        <v>1863</v>
      </c>
      <c r="F1351" s="232" t="s">
        <v>1864</v>
      </c>
      <c r="G1351" s="233" t="s">
        <v>255</v>
      </c>
      <c r="H1351" s="234">
        <v>257.1</v>
      </c>
      <c r="I1351" s="235"/>
      <c r="J1351" s="236">
        <f>ROUND(I1351*H1351,2)</f>
        <v>0</v>
      </c>
      <c r="K1351" s="232" t="s">
        <v>445</v>
      </c>
      <c r="L1351" s="42"/>
      <c r="M1351" s="237" t="s">
        <v>1</v>
      </c>
      <c r="N1351" s="238" t="s">
        <v>41</v>
      </c>
      <c r="O1351" s="85"/>
      <c r="P1351" s="239">
        <f>O1351*H1351</f>
        <v>0</v>
      </c>
      <c r="Q1351" s="239">
        <v>0.0012</v>
      </c>
      <c r="R1351" s="239">
        <f>Q1351*H1351</f>
        <v>0.30852</v>
      </c>
      <c r="S1351" s="239">
        <v>0</v>
      </c>
      <c r="T1351" s="240">
        <f>S1351*H1351</f>
        <v>0</v>
      </c>
      <c r="AR1351" s="241" t="s">
        <v>272</v>
      </c>
      <c r="AT1351" s="241" t="s">
        <v>192</v>
      </c>
      <c r="AU1351" s="241" t="s">
        <v>85</v>
      </c>
      <c r="AY1351" s="16" t="s">
        <v>190</v>
      </c>
      <c r="BE1351" s="242">
        <f>IF(N1351="základní",J1351,0)</f>
        <v>0</v>
      </c>
      <c r="BF1351" s="242">
        <f>IF(N1351="snížená",J1351,0)</f>
        <v>0</v>
      </c>
      <c r="BG1351" s="242">
        <f>IF(N1351="zákl. přenesená",J1351,0)</f>
        <v>0</v>
      </c>
      <c r="BH1351" s="242">
        <f>IF(N1351="sníž. přenesená",J1351,0)</f>
        <v>0</v>
      </c>
      <c r="BI1351" s="242">
        <f>IF(N1351="nulová",J1351,0)</f>
        <v>0</v>
      </c>
      <c r="BJ1351" s="16" t="s">
        <v>83</v>
      </c>
      <c r="BK1351" s="242">
        <f>ROUND(I1351*H1351,2)</f>
        <v>0</v>
      </c>
      <c r="BL1351" s="16" t="s">
        <v>272</v>
      </c>
      <c r="BM1351" s="241" t="s">
        <v>1865</v>
      </c>
    </row>
    <row r="1352" spans="2:51" s="12" customFormat="1" ht="12">
      <c r="B1352" s="243"/>
      <c r="C1352" s="244"/>
      <c r="D1352" s="245" t="s">
        <v>199</v>
      </c>
      <c r="E1352" s="246" t="s">
        <v>1</v>
      </c>
      <c r="F1352" s="247" t="s">
        <v>298</v>
      </c>
      <c r="G1352" s="244"/>
      <c r="H1352" s="246" t="s">
        <v>1</v>
      </c>
      <c r="I1352" s="248"/>
      <c r="J1352" s="244"/>
      <c r="K1352" s="244"/>
      <c r="L1352" s="249"/>
      <c r="M1352" s="250"/>
      <c r="N1352" s="251"/>
      <c r="O1352" s="251"/>
      <c r="P1352" s="251"/>
      <c r="Q1352" s="251"/>
      <c r="R1352" s="251"/>
      <c r="S1352" s="251"/>
      <c r="T1352" s="252"/>
      <c r="AT1352" s="253" t="s">
        <v>199</v>
      </c>
      <c r="AU1352" s="253" t="s">
        <v>85</v>
      </c>
      <c r="AV1352" s="12" t="s">
        <v>83</v>
      </c>
      <c r="AW1352" s="12" t="s">
        <v>32</v>
      </c>
      <c r="AX1352" s="12" t="s">
        <v>76</v>
      </c>
      <c r="AY1352" s="253" t="s">
        <v>190</v>
      </c>
    </row>
    <row r="1353" spans="2:51" s="13" customFormat="1" ht="12">
      <c r="B1353" s="254"/>
      <c r="C1353" s="255"/>
      <c r="D1353" s="245" t="s">
        <v>199</v>
      </c>
      <c r="E1353" s="256" t="s">
        <v>1</v>
      </c>
      <c r="F1353" s="257" t="s">
        <v>497</v>
      </c>
      <c r="G1353" s="255"/>
      <c r="H1353" s="258">
        <v>33.9</v>
      </c>
      <c r="I1353" s="259"/>
      <c r="J1353" s="255"/>
      <c r="K1353" s="255"/>
      <c r="L1353" s="260"/>
      <c r="M1353" s="261"/>
      <c r="N1353" s="262"/>
      <c r="O1353" s="262"/>
      <c r="P1353" s="262"/>
      <c r="Q1353" s="262"/>
      <c r="R1353" s="262"/>
      <c r="S1353" s="262"/>
      <c r="T1353" s="263"/>
      <c r="AT1353" s="264" t="s">
        <v>199</v>
      </c>
      <c r="AU1353" s="264" t="s">
        <v>85</v>
      </c>
      <c r="AV1353" s="13" t="s">
        <v>85</v>
      </c>
      <c r="AW1353" s="13" t="s">
        <v>32</v>
      </c>
      <c r="AX1353" s="13" t="s">
        <v>76</v>
      </c>
      <c r="AY1353" s="264" t="s">
        <v>190</v>
      </c>
    </row>
    <row r="1354" spans="2:51" s="13" customFormat="1" ht="12">
      <c r="B1354" s="254"/>
      <c r="C1354" s="255"/>
      <c r="D1354" s="245" t="s">
        <v>199</v>
      </c>
      <c r="E1354" s="256" t="s">
        <v>1</v>
      </c>
      <c r="F1354" s="257" t="s">
        <v>498</v>
      </c>
      <c r="G1354" s="255"/>
      <c r="H1354" s="258">
        <v>61.3</v>
      </c>
      <c r="I1354" s="259"/>
      <c r="J1354" s="255"/>
      <c r="K1354" s="255"/>
      <c r="L1354" s="260"/>
      <c r="M1354" s="261"/>
      <c r="N1354" s="262"/>
      <c r="O1354" s="262"/>
      <c r="P1354" s="262"/>
      <c r="Q1354" s="262"/>
      <c r="R1354" s="262"/>
      <c r="S1354" s="262"/>
      <c r="T1354" s="263"/>
      <c r="AT1354" s="264" t="s">
        <v>199</v>
      </c>
      <c r="AU1354" s="264" t="s">
        <v>85</v>
      </c>
      <c r="AV1354" s="13" t="s">
        <v>85</v>
      </c>
      <c r="AW1354" s="13" t="s">
        <v>32</v>
      </c>
      <c r="AX1354" s="13" t="s">
        <v>76</v>
      </c>
      <c r="AY1354" s="264" t="s">
        <v>190</v>
      </c>
    </row>
    <row r="1355" spans="2:51" s="13" customFormat="1" ht="12">
      <c r="B1355" s="254"/>
      <c r="C1355" s="255"/>
      <c r="D1355" s="245" t="s">
        <v>199</v>
      </c>
      <c r="E1355" s="256" t="s">
        <v>1</v>
      </c>
      <c r="F1355" s="257" t="s">
        <v>499</v>
      </c>
      <c r="G1355" s="255"/>
      <c r="H1355" s="258">
        <v>54.5</v>
      </c>
      <c r="I1355" s="259"/>
      <c r="J1355" s="255"/>
      <c r="K1355" s="255"/>
      <c r="L1355" s="260"/>
      <c r="M1355" s="261"/>
      <c r="N1355" s="262"/>
      <c r="O1355" s="262"/>
      <c r="P1355" s="262"/>
      <c r="Q1355" s="262"/>
      <c r="R1355" s="262"/>
      <c r="S1355" s="262"/>
      <c r="T1355" s="263"/>
      <c r="AT1355" s="264" t="s">
        <v>199</v>
      </c>
      <c r="AU1355" s="264" t="s">
        <v>85</v>
      </c>
      <c r="AV1355" s="13" t="s">
        <v>85</v>
      </c>
      <c r="AW1355" s="13" t="s">
        <v>32</v>
      </c>
      <c r="AX1355" s="13" t="s">
        <v>76</v>
      </c>
      <c r="AY1355" s="264" t="s">
        <v>190</v>
      </c>
    </row>
    <row r="1356" spans="2:51" s="13" customFormat="1" ht="12">
      <c r="B1356" s="254"/>
      <c r="C1356" s="255"/>
      <c r="D1356" s="245" t="s">
        <v>199</v>
      </c>
      <c r="E1356" s="256" t="s">
        <v>1</v>
      </c>
      <c r="F1356" s="257" t="s">
        <v>501</v>
      </c>
      <c r="G1356" s="255"/>
      <c r="H1356" s="258">
        <v>11.4</v>
      </c>
      <c r="I1356" s="259"/>
      <c r="J1356" s="255"/>
      <c r="K1356" s="255"/>
      <c r="L1356" s="260"/>
      <c r="M1356" s="261"/>
      <c r="N1356" s="262"/>
      <c r="O1356" s="262"/>
      <c r="P1356" s="262"/>
      <c r="Q1356" s="262"/>
      <c r="R1356" s="262"/>
      <c r="S1356" s="262"/>
      <c r="T1356" s="263"/>
      <c r="AT1356" s="264" t="s">
        <v>199</v>
      </c>
      <c r="AU1356" s="264" t="s">
        <v>85</v>
      </c>
      <c r="AV1356" s="13" t="s">
        <v>85</v>
      </c>
      <c r="AW1356" s="13" t="s">
        <v>32</v>
      </c>
      <c r="AX1356" s="13" t="s">
        <v>76</v>
      </c>
      <c r="AY1356" s="264" t="s">
        <v>190</v>
      </c>
    </row>
    <row r="1357" spans="2:51" s="13" customFormat="1" ht="12">
      <c r="B1357" s="254"/>
      <c r="C1357" s="255"/>
      <c r="D1357" s="245" t="s">
        <v>199</v>
      </c>
      <c r="E1357" s="256" t="s">
        <v>1</v>
      </c>
      <c r="F1357" s="257" t="s">
        <v>696</v>
      </c>
      <c r="G1357" s="255"/>
      <c r="H1357" s="258">
        <v>12.5</v>
      </c>
      <c r="I1357" s="259"/>
      <c r="J1357" s="255"/>
      <c r="K1357" s="255"/>
      <c r="L1357" s="260"/>
      <c r="M1357" s="261"/>
      <c r="N1357" s="262"/>
      <c r="O1357" s="262"/>
      <c r="P1357" s="262"/>
      <c r="Q1357" s="262"/>
      <c r="R1357" s="262"/>
      <c r="S1357" s="262"/>
      <c r="T1357" s="263"/>
      <c r="AT1357" s="264" t="s">
        <v>199</v>
      </c>
      <c r="AU1357" s="264" t="s">
        <v>85</v>
      </c>
      <c r="AV1357" s="13" t="s">
        <v>85</v>
      </c>
      <c r="AW1357" s="13" t="s">
        <v>32</v>
      </c>
      <c r="AX1357" s="13" t="s">
        <v>76</v>
      </c>
      <c r="AY1357" s="264" t="s">
        <v>190</v>
      </c>
    </row>
    <row r="1358" spans="2:51" s="12" customFormat="1" ht="12">
      <c r="B1358" s="243"/>
      <c r="C1358" s="244"/>
      <c r="D1358" s="245" t="s">
        <v>199</v>
      </c>
      <c r="E1358" s="246" t="s">
        <v>1</v>
      </c>
      <c r="F1358" s="247" t="s">
        <v>303</v>
      </c>
      <c r="G1358" s="244"/>
      <c r="H1358" s="246" t="s">
        <v>1</v>
      </c>
      <c r="I1358" s="248"/>
      <c r="J1358" s="244"/>
      <c r="K1358" s="244"/>
      <c r="L1358" s="249"/>
      <c r="M1358" s="250"/>
      <c r="N1358" s="251"/>
      <c r="O1358" s="251"/>
      <c r="P1358" s="251"/>
      <c r="Q1358" s="251"/>
      <c r="R1358" s="251"/>
      <c r="S1358" s="251"/>
      <c r="T1358" s="252"/>
      <c r="AT1358" s="253" t="s">
        <v>199</v>
      </c>
      <c r="AU1358" s="253" t="s">
        <v>85</v>
      </c>
      <c r="AV1358" s="12" t="s">
        <v>83</v>
      </c>
      <c r="AW1358" s="12" t="s">
        <v>32</v>
      </c>
      <c r="AX1358" s="12" t="s">
        <v>76</v>
      </c>
      <c r="AY1358" s="253" t="s">
        <v>190</v>
      </c>
    </row>
    <row r="1359" spans="2:51" s="13" customFormat="1" ht="12">
      <c r="B1359" s="254"/>
      <c r="C1359" s="255"/>
      <c r="D1359" s="245" t="s">
        <v>199</v>
      </c>
      <c r="E1359" s="256" t="s">
        <v>1</v>
      </c>
      <c r="F1359" s="257" t="s">
        <v>503</v>
      </c>
      <c r="G1359" s="255"/>
      <c r="H1359" s="258">
        <v>76.2</v>
      </c>
      <c r="I1359" s="259"/>
      <c r="J1359" s="255"/>
      <c r="K1359" s="255"/>
      <c r="L1359" s="260"/>
      <c r="M1359" s="261"/>
      <c r="N1359" s="262"/>
      <c r="O1359" s="262"/>
      <c r="P1359" s="262"/>
      <c r="Q1359" s="262"/>
      <c r="R1359" s="262"/>
      <c r="S1359" s="262"/>
      <c r="T1359" s="263"/>
      <c r="AT1359" s="264" t="s">
        <v>199</v>
      </c>
      <c r="AU1359" s="264" t="s">
        <v>85</v>
      </c>
      <c r="AV1359" s="13" t="s">
        <v>85</v>
      </c>
      <c r="AW1359" s="13" t="s">
        <v>32</v>
      </c>
      <c r="AX1359" s="13" t="s">
        <v>76</v>
      </c>
      <c r="AY1359" s="264" t="s">
        <v>190</v>
      </c>
    </row>
    <row r="1360" spans="2:51" s="13" customFormat="1" ht="12">
      <c r="B1360" s="254"/>
      <c r="C1360" s="255"/>
      <c r="D1360" s="245" t="s">
        <v>199</v>
      </c>
      <c r="E1360" s="256" t="s">
        <v>1</v>
      </c>
      <c r="F1360" s="257" t="s">
        <v>697</v>
      </c>
      <c r="G1360" s="255"/>
      <c r="H1360" s="258">
        <v>7.3</v>
      </c>
      <c r="I1360" s="259"/>
      <c r="J1360" s="255"/>
      <c r="K1360" s="255"/>
      <c r="L1360" s="260"/>
      <c r="M1360" s="261"/>
      <c r="N1360" s="262"/>
      <c r="O1360" s="262"/>
      <c r="P1360" s="262"/>
      <c r="Q1360" s="262"/>
      <c r="R1360" s="262"/>
      <c r="S1360" s="262"/>
      <c r="T1360" s="263"/>
      <c r="AT1360" s="264" t="s">
        <v>199</v>
      </c>
      <c r="AU1360" s="264" t="s">
        <v>85</v>
      </c>
      <c r="AV1360" s="13" t="s">
        <v>85</v>
      </c>
      <c r="AW1360" s="13" t="s">
        <v>32</v>
      </c>
      <c r="AX1360" s="13" t="s">
        <v>76</v>
      </c>
      <c r="AY1360" s="264" t="s">
        <v>190</v>
      </c>
    </row>
    <row r="1361" spans="2:65" s="1" customFormat="1" ht="36" customHeight="1">
      <c r="B1361" s="37"/>
      <c r="C1361" s="230" t="s">
        <v>1866</v>
      </c>
      <c r="D1361" s="230" t="s">
        <v>192</v>
      </c>
      <c r="E1361" s="231" t="s">
        <v>1867</v>
      </c>
      <c r="F1361" s="232" t="s">
        <v>1868</v>
      </c>
      <c r="G1361" s="233" t="s">
        <v>255</v>
      </c>
      <c r="H1361" s="234">
        <v>116.9</v>
      </c>
      <c r="I1361" s="235"/>
      <c r="J1361" s="236">
        <f>ROUND(I1361*H1361,2)</f>
        <v>0</v>
      </c>
      <c r="K1361" s="232" t="s">
        <v>445</v>
      </c>
      <c r="L1361" s="42"/>
      <c r="M1361" s="237" t="s">
        <v>1</v>
      </c>
      <c r="N1361" s="238" t="s">
        <v>41</v>
      </c>
      <c r="O1361" s="85"/>
      <c r="P1361" s="239">
        <f>O1361*H1361</f>
        <v>0</v>
      </c>
      <c r="Q1361" s="239">
        <v>0.0012</v>
      </c>
      <c r="R1361" s="239">
        <f>Q1361*H1361</f>
        <v>0.14028</v>
      </c>
      <c r="S1361" s="239">
        <v>0</v>
      </c>
      <c r="T1361" s="240">
        <f>S1361*H1361</f>
        <v>0</v>
      </c>
      <c r="AR1361" s="241" t="s">
        <v>272</v>
      </c>
      <c r="AT1361" s="241" t="s">
        <v>192</v>
      </c>
      <c r="AU1361" s="241" t="s">
        <v>85</v>
      </c>
      <c r="AY1361" s="16" t="s">
        <v>190</v>
      </c>
      <c r="BE1361" s="242">
        <f>IF(N1361="základní",J1361,0)</f>
        <v>0</v>
      </c>
      <c r="BF1361" s="242">
        <f>IF(N1361="snížená",J1361,0)</f>
        <v>0</v>
      </c>
      <c r="BG1361" s="242">
        <f>IF(N1361="zákl. přenesená",J1361,0)</f>
        <v>0</v>
      </c>
      <c r="BH1361" s="242">
        <f>IF(N1361="sníž. přenesená",J1361,0)</f>
        <v>0</v>
      </c>
      <c r="BI1361" s="242">
        <f>IF(N1361="nulová",J1361,0)</f>
        <v>0</v>
      </c>
      <c r="BJ1361" s="16" t="s">
        <v>83</v>
      </c>
      <c r="BK1361" s="242">
        <f>ROUND(I1361*H1361,2)</f>
        <v>0</v>
      </c>
      <c r="BL1361" s="16" t="s">
        <v>272</v>
      </c>
      <c r="BM1361" s="241" t="s">
        <v>1869</v>
      </c>
    </row>
    <row r="1362" spans="2:51" s="12" customFormat="1" ht="12">
      <c r="B1362" s="243"/>
      <c r="C1362" s="244"/>
      <c r="D1362" s="245" t="s">
        <v>199</v>
      </c>
      <c r="E1362" s="246" t="s">
        <v>1</v>
      </c>
      <c r="F1362" s="247" t="s">
        <v>1870</v>
      </c>
      <c r="G1362" s="244"/>
      <c r="H1362" s="246" t="s">
        <v>1</v>
      </c>
      <c r="I1362" s="248"/>
      <c r="J1362" s="244"/>
      <c r="K1362" s="244"/>
      <c r="L1362" s="249"/>
      <c r="M1362" s="250"/>
      <c r="N1362" s="251"/>
      <c r="O1362" s="251"/>
      <c r="P1362" s="251"/>
      <c r="Q1362" s="251"/>
      <c r="R1362" s="251"/>
      <c r="S1362" s="251"/>
      <c r="T1362" s="252"/>
      <c r="AT1362" s="253" t="s">
        <v>199</v>
      </c>
      <c r="AU1362" s="253" t="s">
        <v>85</v>
      </c>
      <c r="AV1362" s="12" t="s">
        <v>83</v>
      </c>
      <c r="AW1362" s="12" t="s">
        <v>32</v>
      </c>
      <c r="AX1362" s="12" t="s">
        <v>76</v>
      </c>
      <c r="AY1362" s="253" t="s">
        <v>190</v>
      </c>
    </row>
    <row r="1363" spans="2:51" s="12" customFormat="1" ht="12">
      <c r="B1363" s="243"/>
      <c r="C1363" s="244"/>
      <c r="D1363" s="245" t="s">
        <v>199</v>
      </c>
      <c r="E1363" s="246" t="s">
        <v>1</v>
      </c>
      <c r="F1363" s="247" t="s">
        <v>298</v>
      </c>
      <c r="G1363" s="244"/>
      <c r="H1363" s="246" t="s">
        <v>1</v>
      </c>
      <c r="I1363" s="248"/>
      <c r="J1363" s="244"/>
      <c r="K1363" s="244"/>
      <c r="L1363" s="249"/>
      <c r="M1363" s="250"/>
      <c r="N1363" s="251"/>
      <c r="O1363" s="251"/>
      <c r="P1363" s="251"/>
      <c r="Q1363" s="251"/>
      <c r="R1363" s="251"/>
      <c r="S1363" s="251"/>
      <c r="T1363" s="252"/>
      <c r="AT1363" s="253" t="s">
        <v>199</v>
      </c>
      <c r="AU1363" s="253" t="s">
        <v>85</v>
      </c>
      <c r="AV1363" s="12" t="s">
        <v>83</v>
      </c>
      <c r="AW1363" s="12" t="s">
        <v>32</v>
      </c>
      <c r="AX1363" s="12" t="s">
        <v>76</v>
      </c>
      <c r="AY1363" s="253" t="s">
        <v>190</v>
      </c>
    </row>
    <row r="1364" spans="2:51" s="13" customFormat="1" ht="12">
      <c r="B1364" s="254"/>
      <c r="C1364" s="255"/>
      <c r="D1364" s="245" t="s">
        <v>199</v>
      </c>
      <c r="E1364" s="256" t="s">
        <v>1</v>
      </c>
      <c r="F1364" s="257" t="s">
        <v>494</v>
      </c>
      <c r="G1364" s="255"/>
      <c r="H1364" s="258">
        <v>8.7</v>
      </c>
      <c r="I1364" s="259"/>
      <c r="J1364" s="255"/>
      <c r="K1364" s="255"/>
      <c r="L1364" s="260"/>
      <c r="M1364" s="261"/>
      <c r="N1364" s="262"/>
      <c r="O1364" s="262"/>
      <c r="P1364" s="262"/>
      <c r="Q1364" s="262"/>
      <c r="R1364" s="262"/>
      <c r="S1364" s="262"/>
      <c r="T1364" s="263"/>
      <c r="AT1364" s="264" t="s">
        <v>199</v>
      </c>
      <c r="AU1364" s="264" t="s">
        <v>85</v>
      </c>
      <c r="AV1364" s="13" t="s">
        <v>85</v>
      </c>
      <c r="AW1364" s="13" t="s">
        <v>32</v>
      </c>
      <c r="AX1364" s="13" t="s">
        <v>76</v>
      </c>
      <c r="AY1364" s="264" t="s">
        <v>190</v>
      </c>
    </row>
    <row r="1365" spans="2:51" s="13" customFormat="1" ht="12">
      <c r="B1365" s="254"/>
      <c r="C1365" s="255"/>
      <c r="D1365" s="245" t="s">
        <v>199</v>
      </c>
      <c r="E1365" s="256" t="s">
        <v>1</v>
      </c>
      <c r="F1365" s="257" t="s">
        <v>495</v>
      </c>
      <c r="G1365" s="255"/>
      <c r="H1365" s="258">
        <v>9.1</v>
      </c>
      <c r="I1365" s="259"/>
      <c r="J1365" s="255"/>
      <c r="K1365" s="255"/>
      <c r="L1365" s="260"/>
      <c r="M1365" s="261"/>
      <c r="N1365" s="262"/>
      <c r="O1365" s="262"/>
      <c r="P1365" s="262"/>
      <c r="Q1365" s="262"/>
      <c r="R1365" s="262"/>
      <c r="S1365" s="262"/>
      <c r="T1365" s="263"/>
      <c r="AT1365" s="264" t="s">
        <v>199</v>
      </c>
      <c r="AU1365" s="264" t="s">
        <v>85</v>
      </c>
      <c r="AV1365" s="13" t="s">
        <v>85</v>
      </c>
      <c r="AW1365" s="13" t="s">
        <v>32</v>
      </c>
      <c r="AX1365" s="13" t="s">
        <v>76</v>
      </c>
      <c r="AY1365" s="264" t="s">
        <v>190</v>
      </c>
    </row>
    <row r="1366" spans="2:51" s="13" customFormat="1" ht="12">
      <c r="B1366" s="254"/>
      <c r="C1366" s="255"/>
      <c r="D1366" s="245" t="s">
        <v>199</v>
      </c>
      <c r="E1366" s="256" t="s">
        <v>1</v>
      </c>
      <c r="F1366" s="257" t="s">
        <v>496</v>
      </c>
      <c r="G1366" s="255"/>
      <c r="H1366" s="258">
        <v>8.7</v>
      </c>
      <c r="I1366" s="259"/>
      <c r="J1366" s="255"/>
      <c r="K1366" s="255"/>
      <c r="L1366" s="260"/>
      <c r="M1366" s="261"/>
      <c r="N1366" s="262"/>
      <c r="O1366" s="262"/>
      <c r="P1366" s="262"/>
      <c r="Q1366" s="262"/>
      <c r="R1366" s="262"/>
      <c r="S1366" s="262"/>
      <c r="T1366" s="263"/>
      <c r="AT1366" s="264" t="s">
        <v>199</v>
      </c>
      <c r="AU1366" s="264" t="s">
        <v>85</v>
      </c>
      <c r="AV1366" s="13" t="s">
        <v>85</v>
      </c>
      <c r="AW1366" s="13" t="s">
        <v>32</v>
      </c>
      <c r="AX1366" s="13" t="s">
        <v>76</v>
      </c>
      <c r="AY1366" s="264" t="s">
        <v>190</v>
      </c>
    </row>
    <row r="1367" spans="2:51" s="13" customFormat="1" ht="12">
      <c r="B1367" s="254"/>
      <c r="C1367" s="255"/>
      <c r="D1367" s="245" t="s">
        <v>199</v>
      </c>
      <c r="E1367" s="256" t="s">
        <v>1</v>
      </c>
      <c r="F1367" s="257" t="s">
        <v>694</v>
      </c>
      <c r="G1367" s="255"/>
      <c r="H1367" s="258">
        <v>64.6</v>
      </c>
      <c r="I1367" s="259"/>
      <c r="J1367" s="255"/>
      <c r="K1367" s="255"/>
      <c r="L1367" s="260"/>
      <c r="M1367" s="261"/>
      <c r="N1367" s="262"/>
      <c r="O1367" s="262"/>
      <c r="P1367" s="262"/>
      <c r="Q1367" s="262"/>
      <c r="R1367" s="262"/>
      <c r="S1367" s="262"/>
      <c r="T1367" s="263"/>
      <c r="AT1367" s="264" t="s">
        <v>199</v>
      </c>
      <c r="AU1367" s="264" t="s">
        <v>85</v>
      </c>
      <c r="AV1367" s="13" t="s">
        <v>85</v>
      </c>
      <c r="AW1367" s="13" t="s">
        <v>32</v>
      </c>
      <c r="AX1367" s="13" t="s">
        <v>76</v>
      </c>
      <c r="AY1367" s="264" t="s">
        <v>190</v>
      </c>
    </row>
    <row r="1368" spans="2:51" s="13" customFormat="1" ht="12">
      <c r="B1368" s="254"/>
      <c r="C1368" s="255"/>
      <c r="D1368" s="245" t="s">
        <v>199</v>
      </c>
      <c r="E1368" s="256" t="s">
        <v>1</v>
      </c>
      <c r="F1368" s="257" t="s">
        <v>695</v>
      </c>
      <c r="G1368" s="255"/>
      <c r="H1368" s="258">
        <v>8.9</v>
      </c>
      <c r="I1368" s="259"/>
      <c r="J1368" s="255"/>
      <c r="K1368" s="255"/>
      <c r="L1368" s="260"/>
      <c r="M1368" s="261"/>
      <c r="N1368" s="262"/>
      <c r="O1368" s="262"/>
      <c r="P1368" s="262"/>
      <c r="Q1368" s="262"/>
      <c r="R1368" s="262"/>
      <c r="S1368" s="262"/>
      <c r="T1368" s="263"/>
      <c r="AT1368" s="264" t="s">
        <v>199</v>
      </c>
      <c r="AU1368" s="264" t="s">
        <v>85</v>
      </c>
      <c r="AV1368" s="13" t="s">
        <v>85</v>
      </c>
      <c r="AW1368" s="13" t="s">
        <v>32</v>
      </c>
      <c r="AX1368" s="13" t="s">
        <v>76</v>
      </c>
      <c r="AY1368" s="264" t="s">
        <v>190</v>
      </c>
    </row>
    <row r="1369" spans="2:51" s="12" customFormat="1" ht="12">
      <c r="B1369" s="243"/>
      <c r="C1369" s="244"/>
      <c r="D1369" s="245" t="s">
        <v>199</v>
      </c>
      <c r="E1369" s="246" t="s">
        <v>1</v>
      </c>
      <c r="F1369" s="247" t="s">
        <v>1871</v>
      </c>
      <c r="G1369" s="244"/>
      <c r="H1369" s="246" t="s">
        <v>1</v>
      </c>
      <c r="I1369" s="248"/>
      <c r="J1369" s="244"/>
      <c r="K1369" s="244"/>
      <c r="L1369" s="249"/>
      <c r="M1369" s="250"/>
      <c r="N1369" s="251"/>
      <c r="O1369" s="251"/>
      <c r="P1369" s="251"/>
      <c r="Q1369" s="251"/>
      <c r="R1369" s="251"/>
      <c r="S1369" s="251"/>
      <c r="T1369" s="252"/>
      <c r="AT1369" s="253" t="s">
        <v>199</v>
      </c>
      <c r="AU1369" s="253" t="s">
        <v>85</v>
      </c>
      <c r="AV1369" s="12" t="s">
        <v>83</v>
      </c>
      <c r="AW1369" s="12" t="s">
        <v>32</v>
      </c>
      <c r="AX1369" s="12" t="s">
        <v>76</v>
      </c>
      <c r="AY1369" s="253" t="s">
        <v>190</v>
      </c>
    </row>
    <row r="1370" spans="2:51" s="12" customFormat="1" ht="12">
      <c r="B1370" s="243"/>
      <c r="C1370" s="244"/>
      <c r="D1370" s="245" t="s">
        <v>199</v>
      </c>
      <c r="E1370" s="246" t="s">
        <v>1</v>
      </c>
      <c r="F1370" s="247" t="s">
        <v>298</v>
      </c>
      <c r="G1370" s="244"/>
      <c r="H1370" s="246" t="s">
        <v>1</v>
      </c>
      <c r="I1370" s="248"/>
      <c r="J1370" s="244"/>
      <c r="K1370" s="244"/>
      <c r="L1370" s="249"/>
      <c r="M1370" s="250"/>
      <c r="N1370" s="251"/>
      <c r="O1370" s="251"/>
      <c r="P1370" s="251"/>
      <c r="Q1370" s="251"/>
      <c r="R1370" s="251"/>
      <c r="S1370" s="251"/>
      <c r="T1370" s="252"/>
      <c r="AT1370" s="253" t="s">
        <v>199</v>
      </c>
      <c r="AU1370" s="253" t="s">
        <v>85</v>
      </c>
      <c r="AV1370" s="12" t="s">
        <v>83</v>
      </c>
      <c r="AW1370" s="12" t="s">
        <v>32</v>
      </c>
      <c r="AX1370" s="12" t="s">
        <v>76</v>
      </c>
      <c r="AY1370" s="253" t="s">
        <v>190</v>
      </c>
    </row>
    <row r="1371" spans="2:51" s="13" customFormat="1" ht="12">
      <c r="B1371" s="254"/>
      <c r="C1371" s="255"/>
      <c r="D1371" s="245" t="s">
        <v>199</v>
      </c>
      <c r="E1371" s="256" t="s">
        <v>1</v>
      </c>
      <c r="F1371" s="257" t="s">
        <v>1872</v>
      </c>
      <c r="G1371" s="255"/>
      <c r="H1371" s="258">
        <v>2.38</v>
      </c>
      <c r="I1371" s="259"/>
      <c r="J1371" s="255"/>
      <c r="K1371" s="255"/>
      <c r="L1371" s="260"/>
      <c r="M1371" s="261"/>
      <c r="N1371" s="262"/>
      <c r="O1371" s="262"/>
      <c r="P1371" s="262"/>
      <c r="Q1371" s="262"/>
      <c r="R1371" s="262"/>
      <c r="S1371" s="262"/>
      <c r="T1371" s="263"/>
      <c r="AT1371" s="264" t="s">
        <v>199</v>
      </c>
      <c r="AU1371" s="264" t="s">
        <v>85</v>
      </c>
      <c r="AV1371" s="13" t="s">
        <v>85</v>
      </c>
      <c r="AW1371" s="13" t="s">
        <v>32</v>
      </c>
      <c r="AX1371" s="13" t="s">
        <v>76</v>
      </c>
      <c r="AY1371" s="264" t="s">
        <v>190</v>
      </c>
    </row>
    <row r="1372" spans="2:51" s="13" customFormat="1" ht="12">
      <c r="B1372" s="254"/>
      <c r="C1372" s="255"/>
      <c r="D1372" s="245" t="s">
        <v>199</v>
      </c>
      <c r="E1372" s="256" t="s">
        <v>1</v>
      </c>
      <c r="F1372" s="257" t="s">
        <v>1873</v>
      </c>
      <c r="G1372" s="255"/>
      <c r="H1372" s="258">
        <v>2.46</v>
      </c>
      <c r="I1372" s="259"/>
      <c r="J1372" s="255"/>
      <c r="K1372" s="255"/>
      <c r="L1372" s="260"/>
      <c r="M1372" s="261"/>
      <c r="N1372" s="262"/>
      <c r="O1372" s="262"/>
      <c r="P1372" s="262"/>
      <c r="Q1372" s="262"/>
      <c r="R1372" s="262"/>
      <c r="S1372" s="262"/>
      <c r="T1372" s="263"/>
      <c r="AT1372" s="264" t="s">
        <v>199</v>
      </c>
      <c r="AU1372" s="264" t="s">
        <v>85</v>
      </c>
      <c r="AV1372" s="13" t="s">
        <v>85</v>
      </c>
      <c r="AW1372" s="13" t="s">
        <v>32</v>
      </c>
      <c r="AX1372" s="13" t="s">
        <v>76</v>
      </c>
      <c r="AY1372" s="264" t="s">
        <v>190</v>
      </c>
    </row>
    <row r="1373" spans="2:51" s="13" customFormat="1" ht="12">
      <c r="B1373" s="254"/>
      <c r="C1373" s="255"/>
      <c r="D1373" s="245" t="s">
        <v>199</v>
      </c>
      <c r="E1373" s="256" t="s">
        <v>1</v>
      </c>
      <c r="F1373" s="257" t="s">
        <v>1874</v>
      </c>
      <c r="G1373" s="255"/>
      <c r="H1373" s="258">
        <v>2.38</v>
      </c>
      <c r="I1373" s="259"/>
      <c r="J1373" s="255"/>
      <c r="K1373" s="255"/>
      <c r="L1373" s="260"/>
      <c r="M1373" s="261"/>
      <c r="N1373" s="262"/>
      <c r="O1373" s="262"/>
      <c r="P1373" s="262"/>
      <c r="Q1373" s="262"/>
      <c r="R1373" s="262"/>
      <c r="S1373" s="262"/>
      <c r="T1373" s="263"/>
      <c r="AT1373" s="264" t="s">
        <v>199</v>
      </c>
      <c r="AU1373" s="264" t="s">
        <v>85</v>
      </c>
      <c r="AV1373" s="13" t="s">
        <v>85</v>
      </c>
      <c r="AW1373" s="13" t="s">
        <v>32</v>
      </c>
      <c r="AX1373" s="13" t="s">
        <v>76</v>
      </c>
      <c r="AY1373" s="264" t="s">
        <v>190</v>
      </c>
    </row>
    <row r="1374" spans="2:51" s="13" customFormat="1" ht="12">
      <c r="B1374" s="254"/>
      <c r="C1374" s="255"/>
      <c r="D1374" s="245" t="s">
        <v>199</v>
      </c>
      <c r="E1374" s="256" t="s">
        <v>1</v>
      </c>
      <c r="F1374" s="257" t="s">
        <v>1875</v>
      </c>
      <c r="G1374" s="255"/>
      <c r="H1374" s="258">
        <v>7.34</v>
      </c>
      <c r="I1374" s="259"/>
      <c r="J1374" s="255"/>
      <c r="K1374" s="255"/>
      <c r="L1374" s="260"/>
      <c r="M1374" s="261"/>
      <c r="N1374" s="262"/>
      <c r="O1374" s="262"/>
      <c r="P1374" s="262"/>
      <c r="Q1374" s="262"/>
      <c r="R1374" s="262"/>
      <c r="S1374" s="262"/>
      <c r="T1374" s="263"/>
      <c r="AT1374" s="264" t="s">
        <v>199</v>
      </c>
      <c r="AU1374" s="264" t="s">
        <v>85</v>
      </c>
      <c r="AV1374" s="13" t="s">
        <v>85</v>
      </c>
      <c r="AW1374" s="13" t="s">
        <v>32</v>
      </c>
      <c r="AX1374" s="13" t="s">
        <v>76</v>
      </c>
      <c r="AY1374" s="264" t="s">
        <v>190</v>
      </c>
    </row>
    <row r="1375" spans="2:51" s="13" customFormat="1" ht="12">
      <c r="B1375" s="254"/>
      <c r="C1375" s="255"/>
      <c r="D1375" s="245" t="s">
        <v>199</v>
      </c>
      <c r="E1375" s="256" t="s">
        <v>1</v>
      </c>
      <c r="F1375" s="257" t="s">
        <v>1876</v>
      </c>
      <c r="G1375" s="255"/>
      <c r="H1375" s="258">
        <v>2.34</v>
      </c>
      <c r="I1375" s="259"/>
      <c r="J1375" s="255"/>
      <c r="K1375" s="255"/>
      <c r="L1375" s="260"/>
      <c r="M1375" s="261"/>
      <c r="N1375" s="262"/>
      <c r="O1375" s="262"/>
      <c r="P1375" s="262"/>
      <c r="Q1375" s="262"/>
      <c r="R1375" s="262"/>
      <c r="S1375" s="262"/>
      <c r="T1375" s="263"/>
      <c r="AT1375" s="264" t="s">
        <v>199</v>
      </c>
      <c r="AU1375" s="264" t="s">
        <v>85</v>
      </c>
      <c r="AV1375" s="13" t="s">
        <v>85</v>
      </c>
      <c r="AW1375" s="13" t="s">
        <v>32</v>
      </c>
      <c r="AX1375" s="13" t="s">
        <v>76</v>
      </c>
      <c r="AY1375" s="264" t="s">
        <v>190</v>
      </c>
    </row>
    <row r="1376" spans="2:65" s="1" customFormat="1" ht="24" customHeight="1">
      <c r="B1376" s="37"/>
      <c r="C1376" s="230" t="s">
        <v>1877</v>
      </c>
      <c r="D1376" s="230" t="s">
        <v>192</v>
      </c>
      <c r="E1376" s="231" t="s">
        <v>1878</v>
      </c>
      <c r="F1376" s="232" t="s">
        <v>1879</v>
      </c>
      <c r="G1376" s="233" t="s">
        <v>255</v>
      </c>
      <c r="H1376" s="234">
        <v>5.599</v>
      </c>
      <c r="I1376" s="235"/>
      <c r="J1376" s="236">
        <f>ROUND(I1376*H1376,2)</f>
        <v>0</v>
      </c>
      <c r="K1376" s="232" t="s">
        <v>196</v>
      </c>
      <c r="L1376" s="42"/>
      <c r="M1376" s="237" t="s">
        <v>1</v>
      </c>
      <c r="N1376" s="238" t="s">
        <v>41</v>
      </c>
      <c r="O1376" s="85"/>
      <c r="P1376" s="239">
        <f>O1376*H1376</f>
        <v>0</v>
      </c>
      <c r="Q1376" s="239">
        <v>0.00013</v>
      </c>
      <c r="R1376" s="239">
        <f>Q1376*H1376</f>
        <v>0.0007278699999999999</v>
      </c>
      <c r="S1376" s="239">
        <v>0</v>
      </c>
      <c r="T1376" s="240">
        <f>S1376*H1376</f>
        <v>0</v>
      </c>
      <c r="AR1376" s="241" t="s">
        <v>272</v>
      </c>
      <c r="AT1376" s="241" t="s">
        <v>192</v>
      </c>
      <c r="AU1376" s="241" t="s">
        <v>85</v>
      </c>
      <c r="AY1376" s="16" t="s">
        <v>190</v>
      </c>
      <c r="BE1376" s="242">
        <f>IF(N1376="základní",J1376,0)</f>
        <v>0</v>
      </c>
      <c r="BF1376" s="242">
        <f>IF(N1376="snížená",J1376,0)</f>
        <v>0</v>
      </c>
      <c r="BG1376" s="242">
        <f>IF(N1376="zákl. přenesená",J1376,0)</f>
        <v>0</v>
      </c>
      <c r="BH1376" s="242">
        <f>IF(N1376="sníž. přenesená",J1376,0)</f>
        <v>0</v>
      </c>
      <c r="BI1376" s="242">
        <f>IF(N1376="nulová",J1376,0)</f>
        <v>0</v>
      </c>
      <c r="BJ1376" s="16" t="s">
        <v>83</v>
      </c>
      <c r="BK1376" s="242">
        <f>ROUND(I1376*H1376,2)</f>
        <v>0</v>
      </c>
      <c r="BL1376" s="16" t="s">
        <v>272</v>
      </c>
      <c r="BM1376" s="241" t="s">
        <v>1880</v>
      </c>
    </row>
    <row r="1377" spans="2:51" s="12" customFormat="1" ht="12">
      <c r="B1377" s="243"/>
      <c r="C1377" s="244"/>
      <c r="D1377" s="245" t="s">
        <v>199</v>
      </c>
      <c r="E1377" s="246" t="s">
        <v>1</v>
      </c>
      <c r="F1377" s="247" t="s">
        <v>1881</v>
      </c>
      <c r="G1377" s="244"/>
      <c r="H1377" s="246" t="s">
        <v>1</v>
      </c>
      <c r="I1377" s="248"/>
      <c r="J1377" s="244"/>
      <c r="K1377" s="244"/>
      <c r="L1377" s="249"/>
      <c r="M1377" s="250"/>
      <c r="N1377" s="251"/>
      <c r="O1377" s="251"/>
      <c r="P1377" s="251"/>
      <c r="Q1377" s="251"/>
      <c r="R1377" s="251"/>
      <c r="S1377" s="251"/>
      <c r="T1377" s="252"/>
      <c r="AT1377" s="253" t="s">
        <v>199</v>
      </c>
      <c r="AU1377" s="253" t="s">
        <v>85</v>
      </c>
      <c r="AV1377" s="12" t="s">
        <v>83</v>
      </c>
      <c r="AW1377" s="12" t="s">
        <v>32</v>
      </c>
      <c r="AX1377" s="12" t="s">
        <v>76</v>
      </c>
      <c r="AY1377" s="253" t="s">
        <v>190</v>
      </c>
    </row>
    <row r="1378" spans="2:51" s="13" customFormat="1" ht="12">
      <c r="B1378" s="254"/>
      <c r="C1378" s="255"/>
      <c r="D1378" s="245" t="s">
        <v>199</v>
      </c>
      <c r="E1378" s="256" t="s">
        <v>1</v>
      </c>
      <c r="F1378" s="257" t="s">
        <v>1882</v>
      </c>
      <c r="G1378" s="255"/>
      <c r="H1378" s="258">
        <v>5.599</v>
      </c>
      <c r="I1378" s="259"/>
      <c r="J1378" s="255"/>
      <c r="K1378" s="255"/>
      <c r="L1378" s="260"/>
      <c r="M1378" s="261"/>
      <c r="N1378" s="262"/>
      <c r="O1378" s="262"/>
      <c r="P1378" s="262"/>
      <c r="Q1378" s="262"/>
      <c r="R1378" s="262"/>
      <c r="S1378" s="262"/>
      <c r="T1378" s="263"/>
      <c r="AT1378" s="264" t="s">
        <v>199</v>
      </c>
      <c r="AU1378" s="264" t="s">
        <v>85</v>
      </c>
      <c r="AV1378" s="13" t="s">
        <v>85</v>
      </c>
      <c r="AW1378" s="13" t="s">
        <v>32</v>
      </c>
      <c r="AX1378" s="13" t="s">
        <v>76</v>
      </c>
      <c r="AY1378" s="264" t="s">
        <v>190</v>
      </c>
    </row>
    <row r="1379" spans="2:65" s="1" customFormat="1" ht="24" customHeight="1">
      <c r="B1379" s="37"/>
      <c r="C1379" s="230" t="s">
        <v>1883</v>
      </c>
      <c r="D1379" s="230" t="s">
        <v>192</v>
      </c>
      <c r="E1379" s="231" t="s">
        <v>1884</v>
      </c>
      <c r="F1379" s="232" t="s">
        <v>1885</v>
      </c>
      <c r="G1379" s="233" t="s">
        <v>255</v>
      </c>
      <c r="H1379" s="234">
        <v>5.599</v>
      </c>
      <c r="I1379" s="235"/>
      <c r="J1379" s="236">
        <f>ROUND(I1379*H1379,2)</f>
        <v>0</v>
      </c>
      <c r="K1379" s="232" t="s">
        <v>196</v>
      </c>
      <c r="L1379" s="42"/>
      <c r="M1379" s="237" t="s">
        <v>1</v>
      </c>
      <c r="N1379" s="238" t="s">
        <v>41</v>
      </c>
      <c r="O1379" s="85"/>
      <c r="P1379" s="239">
        <f>O1379*H1379</f>
        <v>0</v>
      </c>
      <c r="Q1379" s="239">
        <v>0.00014</v>
      </c>
      <c r="R1379" s="239">
        <f>Q1379*H1379</f>
        <v>0.0007838599999999999</v>
      </c>
      <c r="S1379" s="239">
        <v>0</v>
      </c>
      <c r="T1379" s="240">
        <f>S1379*H1379</f>
        <v>0</v>
      </c>
      <c r="AR1379" s="241" t="s">
        <v>272</v>
      </c>
      <c r="AT1379" s="241" t="s">
        <v>192</v>
      </c>
      <c r="AU1379" s="241" t="s">
        <v>85</v>
      </c>
      <c r="AY1379" s="16" t="s">
        <v>190</v>
      </c>
      <c r="BE1379" s="242">
        <f>IF(N1379="základní",J1379,0)</f>
        <v>0</v>
      </c>
      <c r="BF1379" s="242">
        <f>IF(N1379="snížená",J1379,0)</f>
        <v>0</v>
      </c>
      <c r="BG1379" s="242">
        <f>IF(N1379="zákl. přenesená",J1379,0)</f>
        <v>0</v>
      </c>
      <c r="BH1379" s="242">
        <f>IF(N1379="sníž. přenesená",J1379,0)</f>
        <v>0</v>
      </c>
      <c r="BI1379" s="242">
        <f>IF(N1379="nulová",J1379,0)</f>
        <v>0</v>
      </c>
      <c r="BJ1379" s="16" t="s">
        <v>83</v>
      </c>
      <c r="BK1379" s="242">
        <f>ROUND(I1379*H1379,2)</f>
        <v>0</v>
      </c>
      <c r="BL1379" s="16" t="s">
        <v>272</v>
      </c>
      <c r="BM1379" s="241" t="s">
        <v>1886</v>
      </c>
    </row>
    <row r="1380" spans="2:51" s="12" customFormat="1" ht="12">
      <c r="B1380" s="243"/>
      <c r="C1380" s="244"/>
      <c r="D1380" s="245" t="s">
        <v>199</v>
      </c>
      <c r="E1380" s="246" t="s">
        <v>1</v>
      </c>
      <c r="F1380" s="247" t="s">
        <v>1881</v>
      </c>
      <c r="G1380" s="244"/>
      <c r="H1380" s="246" t="s">
        <v>1</v>
      </c>
      <c r="I1380" s="248"/>
      <c r="J1380" s="244"/>
      <c r="K1380" s="244"/>
      <c r="L1380" s="249"/>
      <c r="M1380" s="250"/>
      <c r="N1380" s="251"/>
      <c r="O1380" s="251"/>
      <c r="P1380" s="251"/>
      <c r="Q1380" s="251"/>
      <c r="R1380" s="251"/>
      <c r="S1380" s="251"/>
      <c r="T1380" s="252"/>
      <c r="AT1380" s="253" t="s">
        <v>199</v>
      </c>
      <c r="AU1380" s="253" t="s">
        <v>85</v>
      </c>
      <c r="AV1380" s="12" t="s">
        <v>83</v>
      </c>
      <c r="AW1380" s="12" t="s">
        <v>32</v>
      </c>
      <c r="AX1380" s="12" t="s">
        <v>76</v>
      </c>
      <c r="AY1380" s="253" t="s">
        <v>190</v>
      </c>
    </row>
    <row r="1381" spans="2:51" s="13" customFormat="1" ht="12">
      <c r="B1381" s="254"/>
      <c r="C1381" s="255"/>
      <c r="D1381" s="245" t="s">
        <v>199</v>
      </c>
      <c r="E1381" s="256" t="s">
        <v>1</v>
      </c>
      <c r="F1381" s="257" t="s">
        <v>1882</v>
      </c>
      <c r="G1381" s="255"/>
      <c r="H1381" s="258">
        <v>5.599</v>
      </c>
      <c r="I1381" s="259"/>
      <c r="J1381" s="255"/>
      <c r="K1381" s="255"/>
      <c r="L1381" s="260"/>
      <c r="M1381" s="261"/>
      <c r="N1381" s="262"/>
      <c r="O1381" s="262"/>
      <c r="P1381" s="262"/>
      <c r="Q1381" s="262"/>
      <c r="R1381" s="262"/>
      <c r="S1381" s="262"/>
      <c r="T1381" s="263"/>
      <c r="AT1381" s="264" t="s">
        <v>199</v>
      </c>
      <c r="AU1381" s="264" t="s">
        <v>85</v>
      </c>
      <c r="AV1381" s="13" t="s">
        <v>85</v>
      </c>
      <c r="AW1381" s="13" t="s">
        <v>32</v>
      </c>
      <c r="AX1381" s="13" t="s">
        <v>76</v>
      </c>
      <c r="AY1381" s="264" t="s">
        <v>190</v>
      </c>
    </row>
    <row r="1382" spans="2:65" s="1" customFormat="1" ht="24" customHeight="1">
      <c r="B1382" s="37"/>
      <c r="C1382" s="230" t="s">
        <v>1887</v>
      </c>
      <c r="D1382" s="230" t="s">
        <v>192</v>
      </c>
      <c r="E1382" s="231" t="s">
        <v>1888</v>
      </c>
      <c r="F1382" s="232" t="s">
        <v>1889</v>
      </c>
      <c r="G1382" s="233" t="s">
        <v>255</v>
      </c>
      <c r="H1382" s="234">
        <v>5.599</v>
      </c>
      <c r="I1382" s="235"/>
      <c r="J1382" s="236">
        <f>ROUND(I1382*H1382,2)</f>
        <v>0</v>
      </c>
      <c r="K1382" s="232" t="s">
        <v>196</v>
      </c>
      <c r="L1382" s="42"/>
      <c r="M1382" s="237" t="s">
        <v>1</v>
      </c>
      <c r="N1382" s="238" t="s">
        <v>41</v>
      </c>
      <c r="O1382" s="85"/>
      <c r="P1382" s="239">
        <f>O1382*H1382</f>
        <v>0</v>
      </c>
      <c r="Q1382" s="239">
        <v>0.00023</v>
      </c>
      <c r="R1382" s="239">
        <f>Q1382*H1382</f>
        <v>0.0012877700000000001</v>
      </c>
      <c r="S1382" s="239">
        <v>0</v>
      </c>
      <c r="T1382" s="240">
        <f>S1382*H1382</f>
        <v>0</v>
      </c>
      <c r="AR1382" s="241" t="s">
        <v>272</v>
      </c>
      <c r="AT1382" s="241" t="s">
        <v>192</v>
      </c>
      <c r="AU1382" s="241" t="s">
        <v>85</v>
      </c>
      <c r="AY1382" s="16" t="s">
        <v>190</v>
      </c>
      <c r="BE1382" s="242">
        <f>IF(N1382="základní",J1382,0)</f>
        <v>0</v>
      </c>
      <c r="BF1382" s="242">
        <f>IF(N1382="snížená",J1382,0)</f>
        <v>0</v>
      </c>
      <c r="BG1382" s="242">
        <f>IF(N1382="zákl. přenesená",J1382,0)</f>
        <v>0</v>
      </c>
      <c r="BH1382" s="242">
        <f>IF(N1382="sníž. přenesená",J1382,0)</f>
        <v>0</v>
      </c>
      <c r="BI1382" s="242">
        <f>IF(N1382="nulová",J1382,0)</f>
        <v>0</v>
      </c>
      <c r="BJ1382" s="16" t="s">
        <v>83</v>
      </c>
      <c r="BK1382" s="242">
        <f>ROUND(I1382*H1382,2)</f>
        <v>0</v>
      </c>
      <c r="BL1382" s="16" t="s">
        <v>272</v>
      </c>
      <c r="BM1382" s="241" t="s">
        <v>1890</v>
      </c>
    </row>
    <row r="1383" spans="2:51" s="12" customFormat="1" ht="12">
      <c r="B1383" s="243"/>
      <c r="C1383" s="244"/>
      <c r="D1383" s="245" t="s">
        <v>199</v>
      </c>
      <c r="E1383" s="246" t="s">
        <v>1</v>
      </c>
      <c r="F1383" s="247" t="s">
        <v>1881</v>
      </c>
      <c r="G1383" s="244"/>
      <c r="H1383" s="246" t="s">
        <v>1</v>
      </c>
      <c r="I1383" s="248"/>
      <c r="J1383" s="244"/>
      <c r="K1383" s="244"/>
      <c r="L1383" s="249"/>
      <c r="M1383" s="250"/>
      <c r="N1383" s="251"/>
      <c r="O1383" s="251"/>
      <c r="P1383" s="251"/>
      <c r="Q1383" s="251"/>
      <c r="R1383" s="251"/>
      <c r="S1383" s="251"/>
      <c r="T1383" s="252"/>
      <c r="AT1383" s="253" t="s">
        <v>199</v>
      </c>
      <c r="AU1383" s="253" t="s">
        <v>85</v>
      </c>
      <c r="AV1383" s="12" t="s">
        <v>83</v>
      </c>
      <c r="AW1383" s="12" t="s">
        <v>32</v>
      </c>
      <c r="AX1383" s="12" t="s">
        <v>76</v>
      </c>
      <c r="AY1383" s="253" t="s">
        <v>190</v>
      </c>
    </row>
    <row r="1384" spans="2:51" s="13" customFormat="1" ht="12">
      <c r="B1384" s="254"/>
      <c r="C1384" s="255"/>
      <c r="D1384" s="245" t="s">
        <v>199</v>
      </c>
      <c r="E1384" s="256" t="s">
        <v>1</v>
      </c>
      <c r="F1384" s="257" t="s">
        <v>1882</v>
      </c>
      <c r="G1384" s="255"/>
      <c r="H1384" s="258">
        <v>5.599</v>
      </c>
      <c r="I1384" s="259"/>
      <c r="J1384" s="255"/>
      <c r="K1384" s="255"/>
      <c r="L1384" s="260"/>
      <c r="M1384" s="261"/>
      <c r="N1384" s="262"/>
      <c r="O1384" s="262"/>
      <c r="P1384" s="262"/>
      <c r="Q1384" s="262"/>
      <c r="R1384" s="262"/>
      <c r="S1384" s="262"/>
      <c r="T1384" s="263"/>
      <c r="AT1384" s="264" t="s">
        <v>199</v>
      </c>
      <c r="AU1384" s="264" t="s">
        <v>85</v>
      </c>
      <c r="AV1384" s="13" t="s">
        <v>85</v>
      </c>
      <c r="AW1384" s="13" t="s">
        <v>32</v>
      </c>
      <c r="AX1384" s="13" t="s">
        <v>76</v>
      </c>
      <c r="AY1384" s="264" t="s">
        <v>190</v>
      </c>
    </row>
    <row r="1385" spans="2:65" s="1" customFormat="1" ht="24" customHeight="1">
      <c r="B1385" s="37"/>
      <c r="C1385" s="230" t="s">
        <v>1891</v>
      </c>
      <c r="D1385" s="230" t="s">
        <v>192</v>
      </c>
      <c r="E1385" s="231" t="s">
        <v>1892</v>
      </c>
      <c r="F1385" s="232" t="s">
        <v>1893</v>
      </c>
      <c r="G1385" s="233" t="s">
        <v>255</v>
      </c>
      <c r="H1385" s="234">
        <v>527.377</v>
      </c>
      <c r="I1385" s="235"/>
      <c r="J1385" s="236">
        <f>ROUND(I1385*H1385,2)</f>
        <v>0</v>
      </c>
      <c r="K1385" s="232" t="s">
        <v>196</v>
      </c>
      <c r="L1385" s="42"/>
      <c r="M1385" s="237" t="s">
        <v>1</v>
      </c>
      <c r="N1385" s="238" t="s">
        <v>41</v>
      </c>
      <c r="O1385" s="85"/>
      <c r="P1385" s="239">
        <f>O1385*H1385</f>
        <v>0</v>
      </c>
      <c r="Q1385" s="239">
        <v>0.00014</v>
      </c>
      <c r="R1385" s="239">
        <f>Q1385*H1385</f>
        <v>0.07383277999999999</v>
      </c>
      <c r="S1385" s="239">
        <v>0</v>
      </c>
      <c r="T1385" s="240">
        <f>S1385*H1385</f>
        <v>0</v>
      </c>
      <c r="AR1385" s="241" t="s">
        <v>272</v>
      </c>
      <c r="AT1385" s="241" t="s">
        <v>192</v>
      </c>
      <c r="AU1385" s="241" t="s">
        <v>85</v>
      </c>
      <c r="AY1385" s="16" t="s">
        <v>190</v>
      </c>
      <c r="BE1385" s="242">
        <f>IF(N1385="základní",J1385,0)</f>
        <v>0</v>
      </c>
      <c r="BF1385" s="242">
        <f>IF(N1385="snížená",J1385,0)</f>
        <v>0</v>
      </c>
      <c r="BG1385" s="242">
        <f>IF(N1385="zákl. přenesená",J1385,0)</f>
        <v>0</v>
      </c>
      <c r="BH1385" s="242">
        <f>IF(N1385="sníž. přenesená",J1385,0)</f>
        <v>0</v>
      </c>
      <c r="BI1385" s="242">
        <f>IF(N1385="nulová",J1385,0)</f>
        <v>0</v>
      </c>
      <c r="BJ1385" s="16" t="s">
        <v>83</v>
      </c>
      <c r="BK1385" s="242">
        <f>ROUND(I1385*H1385,2)</f>
        <v>0</v>
      </c>
      <c r="BL1385" s="16" t="s">
        <v>272</v>
      </c>
      <c r="BM1385" s="241" t="s">
        <v>1894</v>
      </c>
    </row>
    <row r="1386" spans="2:51" s="12" customFormat="1" ht="12">
      <c r="B1386" s="243"/>
      <c r="C1386" s="244"/>
      <c r="D1386" s="245" t="s">
        <v>199</v>
      </c>
      <c r="E1386" s="246" t="s">
        <v>1</v>
      </c>
      <c r="F1386" s="247" t="s">
        <v>617</v>
      </c>
      <c r="G1386" s="244"/>
      <c r="H1386" s="246" t="s">
        <v>1</v>
      </c>
      <c r="I1386" s="248"/>
      <c r="J1386" s="244"/>
      <c r="K1386" s="244"/>
      <c r="L1386" s="249"/>
      <c r="M1386" s="250"/>
      <c r="N1386" s="251"/>
      <c r="O1386" s="251"/>
      <c r="P1386" s="251"/>
      <c r="Q1386" s="251"/>
      <c r="R1386" s="251"/>
      <c r="S1386" s="251"/>
      <c r="T1386" s="252"/>
      <c r="AT1386" s="253" t="s">
        <v>199</v>
      </c>
      <c r="AU1386" s="253" t="s">
        <v>85</v>
      </c>
      <c r="AV1386" s="12" t="s">
        <v>83</v>
      </c>
      <c r="AW1386" s="12" t="s">
        <v>32</v>
      </c>
      <c r="AX1386" s="12" t="s">
        <v>76</v>
      </c>
      <c r="AY1386" s="253" t="s">
        <v>190</v>
      </c>
    </row>
    <row r="1387" spans="2:51" s="13" customFormat="1" ht="12">
      <c r="B1387" s="254"/>
      <c r="C1387" s="255"/>
      <c r="D1387" s="245" t="s">
        <v>199</v>
      </c>
      <c r="E1387" s="256" t="s">
        <v>1</v>
      </c>
      <c r="F1387" s="257" t="s">
        <v>618</v>
      </c>
      <c r="G1387" s="255"/>
      <c r="H1387" s="258">
        <v>190.74</v>
      </c>
      <c r="I1387" s="259"/>
      <c r="J1387" s="255"/>
      <c r="K1387" s="255"/>
      <c r="L1387" s="260"/>
      <c r="M1387" s="261"/>
      <c r="N1387" s="262"/>
      <c r="O1387" s="262"/>
      <c r="P1387" s="262"/>
      <c r="Q1387" s="262"/>
      <c r="R1387" s="262"/>
      <c r="S1387" s="262"/>
      <c r="T1387" s="263"/>
      <c r="AT1387" s="264" t="s">
        <v>199</v>
      </c>
      <c r="AU1387" s="264" t="s">
        <v>85</v>
      </c>
      <c r="AV1387" s="13" t="s">
        <v>85</v>
      </c>
      <c r="AW1387" s="13" t="s">
        <v>32</v>
      </c>
      <c r="AX1387" s="13" t="s">
        <v>76</v>
      </c>
      <c r="AY1387" s="264" t="s">
        <v>190</v>
      </c>
    </row>
    <row r="1388" spans="2:51" s="12" customFormat="1" ht="12">
      <c r="B1388" s="243"/>
      <c r="C1388" s="244"/>
      <c r="D1388" s="245" t="s">
        <v>199</v>
      </c>
      <c r="E1388" s="246" t="s">
        <v>1</v>
      </c>
      <c r="F1388" s="247" t="s">
        <v>619</v>
      </c>
      <c r="G1388" s="244"/>
      <c r="H1388" s="246" t="s">
        <v>1</v>
      </c>
      <c r="I1388" s="248"/>
      <c r="J1388" s="244"/>
      <c r="K1388" s="244"/>
      <c r="L1388" s="249"/>
      <c r="M1388" s="250"/>
      <c r="N1388" s="251"/>
      <c r="O1388" s="251"/>
      <c r="P1388" s="251"/>
      <c r="Q1388" s="251"/>
      <c r="R1388" s="251"/>
      <c r="S1388" s="251"/>
      <c r="T1388" s="252"/>
      <c r="AT1388" s="253" t="s">
        <v>199</v>
      </c>
      <c r="AU1388" s="253" t="s">
        <v>85</v>
      </c>
      <c r="AV1388" s="12" t="s">
        <v>83</v>
      </c>
      <c r="AW1388" s="12" t="s">
        <v>32</v>
      </c>
      <c r="AX1388" s="12" t="s">
        <v>76</v>
      </c>
      <c r="AY1388" s="253" t="s">
        <v>190</v>
      </c>
    </row>
    <row r="1389" spans="2:51" s="13" customFormat="1" ht="12">
      <c r="B1389" s="254"/>
      <c r="C1389" s="255"/>
      <c r="D1389" s="245" t="s">
        <v>199</v>
      </c>
      <c r="E1389" s="256" t="s">
        <v>1</v>
      </c>
      <c r="F1389" s="257" t="s">
        <v>620</v>
      </c>
      <c r="G1389" s="255"/>
      <c r="H1389" s="258">
        <v>171.842</v>
      </c>
      <c r="I1389" s="259"/>
      <c r="J1389" s="255"/>
      <c r="K1389" s="255"/>
      <c r="L1389" s="260"/>
      <c r="M1389" s="261"/>
      <c r="N1389" s="262"/>
      <c r="O1389" s="262"/>
      <c r="P1389" s="262"/>
      <c r="Q1389" s="262"/>
      <c r="R1389" s="262"/>
      <c r="S1389" s="262"/>
      <c r="T1389" s="263"/>
      <c r="AT1389" s="264" t="s">
        <v>199</v>
      </c>
      <c r="AU1389" s="264" t="s">
        <v>85</v>
      </c>
      <c r="AV1389" s="13" t="s">
        <v>85</v>
      </c>
      <c r="AW1389" s="13" t="s">
        <v>32</v>
      </c>
      <c r="AX1389" s="13" t="s">
        <v>76</v>
      </c>
      <c r="AY1389" s="264" t="s">
        <v>190</v>
      </c>
    </row>
    <row r="1390" spans="2:51" s="12" customFormat="1" ht="12">
      <c r="B1390" s="243"/>
      <c r="C1390" s="244"/>
      <c r="D1390" s="245" t="s">
        <v>199</v>
      </c>
      <c r="E1390" s="246" t="s">
        <v>1</v>
      </c>
      <c r="F1390" s="247" t="s">
        <v>621</v>
      </c>
      <c r="G1390" s="244"/>
      <c r="H1390" s="246" t="s">
        <v>1</v>
      </c>
      <c r="I1390" s="248"/>
      <c r="J1390" s="244"/>
      <c r="K1390" s="244"/>
      <c r="L1390" s="249"/>
      <c r="M1390" s="250"/>
      <c r="N1390" s="251"/>
      <c r="O1390" s="251"/>
      <c r="P1390" s="251"/>
      <c r="Q1390" s="251"/>
      <c r="R1390" s="251"/>
      <c r="S1390" s="251"/>
      <c r="T1390" s="252"/>
      <c r="AT1390" s="253" t="s">
        <v>199</v>
      </c>
      <c r="AU1390" s="253" t="s">
        <v>85</v>
      </c>
      <c r="AV1390" s="12" t="s">
        <v>83</v>
      </c>
      <c r="AW1390" s="12" t="s">
        <v>32</v>
      </c>
      <c r="AX1390" s="12" t="s">
        <v>76</v>
      </c>
      <c r="AY1390" s="253" t="s">
        <v>190</v>
      </c>
    </row>
    <row r="1391" spans="2:51" s="13" customFormat="1" ht="12">
      <c r="B1391" s="254"/>
      <c r="C1391" s="255"/>
      <c r="D1391" s="245" t="s">
        <v>199</v>
      </c>
      <c r="E1391" s="256" t="s">
        <v>1</v>
      </c>
      <c r="F1391" s="257" t="s">
        <v>622</v>
      </c>
      <c r="G1391" s="255"/>
      <c r="H1391" s="258">
        <v>86.369</v>
      </c>
      <c r="I1391" s="259"/>
      <c r="J1391" s="255"/>
      <c r="K1391" s="255"/>
      <c r="L1391" s="260"/>
      <c r="M1391" s="261"/>
      <c r="N1391" s="262"/>
      <c r="O1391" s="262"/>
      <c r="P1391" s="262"/>
      <c r="Q1391" s="262"/>
      <c r="R1391" s="262"/>
      <c r="S1391" s="262"/>
      <c r="T1391" s="263"/>
      <c r="AT1391" s="264" t="s">
        <v>199</v>
      </c>
      <c r="AU1391" s="264" t="s">
        <v>85</v>
      </c>
      <c r="AV1391" s="13" t="s">
        <v>85</v>
      </c>
      <c r="AW1391" s="13" t="s">
        <v>32</v>
      </c>
      <c r="AX1391" s="13" t="s">
        <v>76</v>
      </c>
      <c r="AY1391" s="264" t="s">
        <v>190</v>
      </c>
    </row>
    <row r="1392" spans="2:51" s="12" customFormat="1" ht="12">
      <c r="B1392" s="243"/>
      <c r="C1392" s="244"/>
      <c r="D1392" s="245" t="s">
        <v>199</v>
      </c>
      <c r="E1392" s="246" t="s">
        <v>1</v>
      </c>
      <c r="F1392" s="247" t="s">
        <v>623</v>
      </c>
      <c r="G1392" s="244"/>
      <c r="H1392" s="246" t="s">
        <v>1</v>
      </c>
      <c r="I1392" s="248"/>
      <c r="J1392" s="244"/>
      <c r="K1392" s="244"/>
      <c r="L1392" s="249"/>
      <c r="M1392" s="250"/>
      <c r="N1392" s="251"/>
      <c r="O1392" s="251"/>
      <c r="P1392" s="251"/>
      <c r="Q1392" s="251"/>
      <c r="R1392" s="251"/>
      <c r="S1392" s="251"/>
      <c r="T1392" s="252"/>
      <c r="AT1392" s="253" t="s">
        <v>199</v>
      </c>
      <c r="AU1392" s="253" t="s">
        <v>85</v>
      </c>
      <c r="AV1392" s="12" t="s">
        <v>83</v>
      </c>
      <c r="AW1392" s="12" t="s">
        <v>32</v>
      </c>
      <c r="AX1392" s="12" t="s">
        <v>76</v>
      </c>
      <c r="AY1392" s="253" t="s">
        <v>190</v>
      </c>
    </row>
    <row r="1393" spans="2:51" s="13" customFormat="1" ht="12">
      <c r="B1393" s="254"/>
      <c r="C1393" s="255"/>
      <c r="D1393" s="245" t="s">
        <v>199</v>
      </c>
      <c r="E1393" s="256" t="s">
        <v>1</v>
      </c>
      <c r="F1393" s="257" t="s">
        <v>624</v>
      </c>
      <c r="G1393" s="255"/>
      <c r="H1393" s="258">
        <v>78.426</v>
      </c>
      <c r="I1393" s="259"/>
      <c r="J1393" s="255"/>
      <c r="K1393" s="255"/>
      <c r="L1393" s="260"/>
      <c r="M1393" s="261"/>
      <c r="N1393" s="262"/>
      <c r="O1393" s="262"/>
      <c r="P1393" s="262"/>
      <c r="Q1393" s="262"/>
      <c r="R1393" s="262"/>
      <c r="S1393" s="262"/>
      <c r="T1393" s="263"/>
      <c r="AT1393" s="264" t="s">
        <v>199</v>
      </c>
      <c r="AU1393" s="264" t="s">
        <v>85</v>
      </c>
      <c r="AV1393" s="13" t="s">
        <v>85</v>
      </c>
      <c r="AW1393" s="13" t="s">
        <v>32</v>
      </c>
      <c r="AX1393" s="13" t="s">
        <v>76</v>
      </c>
      <c r="AY1393" s="264" t="s">
        <v>190</v>
      </c>
    </row>
    <row r="1394" spans="2:65" s="1" customFormat="1" ht="24" customHeight="1">
      <c r="B1394" s="37"/>
      <c r="C1394" s="230" t="s">
        <v>1895</v>
      </c>
      <c r="D1394" s="230" t="s">
        <v>192</v>
      </c>
      <c r="E1394" s="231" t="s">
        <v>1896</v>
      </c>
      <c r="F1394" s="232" t="s">
        <v>1897</v>
      </c>
      <c r="G1394" s="233" t="s">
        <v>255</v>
      </c>
      <c r="H1394" s="234">
        <v>527.377</v>
      </c>
      <c r="I1394" s="235"/>
      <c r="J1394" s="236">
        <f>ROUND(I1394*H1394,2)</f>
        <v>0</v>
      </c>
      <c r="K1394" s="232" t="s">
        <v>196</v>
      </c>
      <c r="L1394" s="42"/>
      <c r="M1394" s="237" t="s">
        <v>1</v>
      </c>
      <c r="N1394" s="238" t="s">
        <v>41</v>
      </c>
      <c r="O1394" s="85"/>
      <c r="P1394" s="239">
        <f>O1394*H1394</f>
        <v>0</v>
      </c>
      <c r="Q1394" s="239">
        <v>0.00036</v>
      </c>
      <c r="R1394" s="239">
        <f>Q1394*H1394</f>
        <v>0.18985572</v>
      </c>
      <c r="S1394" s="239">
        <v>0</v>
      </c>
      <c r="T1394" s="240">
        <f>S1394*H1394</f>
        <v>0</v>
      </c>
      <c r="AR1394" s="241" t="s">
        <v>272</v>
      </c>
      <c r="AT1394" s="241" t="s">
        <v>192</v>
      </c>
      <c r="AU1394" s="241" t="s">
        <v>85</v>
      </c>
      <c r="AY1394" s="16" t="s">
        <v>190</v>
      </c>
      <c r="BE1394" s="242">
        <f>IF(N1394="základní",J1394,0)</f>
        <v>0</v>
      </c>
      <c r="BF1394" s="242">
        <f>IF(N1394="snížená",J1394,0)</f>
        <v>0</v>
      </c>
      <c r="BG1394" s="242">
        <f>IF(N1394="zákl. přenesená",J1394,0)</f>
        <v>0</v>
      </c>
      <c r="BH1394" s="242">
        <f>IF(N1394="sníž. přenesená",J1394,0)</f>
        <v>0</v>
      </c>
      <c r="BI1394" s="242">
        <f>IF(N1394="nulová",J1394,0)</f>
        <v>0</v>
      </c>
      <c r="BJ1394" s="16" t="s">
        <v>83</v>
      </c>
      <c r="BK1394" s="242">
        <f>ROUND(I1394*H1394,2)</f>
        <v>0</v>
      </c>
      <c r="BL1394" s="16" t="s">
        <v>272</v>
      </c>
      <c r="BM1394" s="241" t="s">
        <v>1898</v>
      </c>
    </row>
    <row r="1395" spans="2:51" s="12" customFormat="1" ht="12">
      <c r="B1395" s="243"/>
      <c r="C1395" s="244"/>
      <c r="D1395" s="245" t="s">
        <v>199</v>
      </c>
      <c r="E1395" s="246" t="s">
        <v>1</v>
      </c>
      <c r="F1395" s="247" t="s">
        <v>617</v>
      </c>
      <c r="G1395" s="244"/>
      <c r="H1395" s="246" t="s">
        <v>1</v>
      </c>
      <c r="I1395" s="248"/>
      <c r="J1395" s="244"/>
      <c r="K1395" s="244"/>
      <c r="L1395" s="249"/>
      <c r="M1395" s="250"/>
      <c r="N1395" s="251"/>
      <c r="O1395" s="251"/>
      <c r="P1395" s="251"/>
      <c r="Q1395" s="251"/>
      <c r="R1395" s="251"/>
      <c r="S1395" s="251"/>
      <c r="T1395" s="252"/>
      <c r="AT1395" s="253" t="s">
        <v>199</v>
      </c>
      <c r="AU1395" s="253" t="s">
        <v>85</v>
      </c>
      <c r="AV1395" s="12" t="s">
        <v>83</v>
      </c>
      <c r="AW1395" s="12" t="s">
        <v>32</v>
      </c>
      <c r="AX1395" s="12" t="s">
        <v>76</v>
      </c>
      <c r="AY1395" s="253" t="s">
        <v>190</v>
      </c>
    </row>
    <row r="1396" spans="2:51" s="13" customFormat="1" ht="12">
      <c r="B1396" s="254"/>
      <c r="C1396" s="255"/>
      <c r="D1396" s="245" t="s">
        <v>199</v>
      </c>
      <c r="E1396" s="256" t="s">
        <v>1</v>
      </c>
      <c r="F1396" s="257" t="s">
        <v>618</v>
      </c>
      <c r="G1396" s="255"/>
      <c r="H1396" s="258">
        <v>190.74</v>
      </c>
      <c r="I1396" s="259"/>
      <c r="J1396" s="255"/>
      <c r="K1396" s="255"/>
      <c r="L1396" s="260"/>
      <c r="M1396" s="261"/>
      <c r="N1396" s="262"/>
      <c r="O1396" s="262"/>
      <c r="P1396" s="262"/>
      <c r="Q1396" s="262"/>
      <c r="R1396" s="262"/>
      <c r="S1396" s="262"/>
      <c r="T1396" s="263"/>
      <c r="AT1396" s="264" t="s">
        <v>199</v>
      </c>
      <c r="AU1396" s="264" t="s">
        <v>85</v>
      </c>
      <c r="AV1396" s="13" t="s">
        <v>85</v>
      </c>
      <c r="AW1396" s="13" t="s">
        <v>32</v>
      </c>
      <c r="AX1396" s="13" t="s">
        <v>76</v>
      </c>
      <c r="AY1396" s="264" t="s">
        <v>190</v>
      </c>
    </row>
    <row r="1397" spans="2:51" s="12" customFormat="1" ht="12">
      <c r="B1397" s="243"/>
      <c r="C1397" s="244"/>
      <c r="D1397" s="245" t="s">
        <v>199</v>
      </c>
      <c r="E1397" s="246" t="s">
        <v>1</v>
      </c>
      <c r="F1397" s="247" t="s">
        <v>619</v>
      </c>
      <c r="G1397" s="244"/>
      <c r="H1397" s="246" t="s">
        <v>1</v>
      </c>
      <c r="I1397" s="248"/>
      <c r="J1397" s="244"/>
      <c r="K1397" s="244"/>
      <c r="L1397" s="249"/>
      <c r="M1397" s="250"/>
      <c r="N1397" s="251"/>
      <c r="O1397" s="251"/>
      <c r="P1397" s="251"/>
      <c r="Q1397" s="251"/>
      <c r="R1397" s="251"/>
      <c r="S1397" s="251"/>
      <c r="T1397" s="252"/>
      <c r="AT1397" s="253" t="s">
        <v>199</v>
      </c>
      <c r="AU1397" s="253" t="s">
        <v>85</v>
      </c>
      <c r="AV1397" s="12" t="s">
        <v>83</v>
      </c>
      <c r="AW1397" s="12" t="s">
        <v>32</v>
      </c>
      <c r="AX1397" s="12" t="s">
        <v>76</v>
      </c>
      <c r="AY1397" s="253" t="s">
        <v>190</v>
      </c>
    </row>
    <row r="1398" spans="2:51" s="13" customFormat="1" ht="12">
      <c r="B1398" s="254"/>
      <c r="C1398" s="255"/>
      <c r="D1398" s="245" t="s">
        <v>199</v>
      </c>
      <c r="E1398" s="256" t="s">
        <v>1</v>
      </c>
      <c r="F1398" s="257" t="s">
        <v>620</v>
      </c>
      <c r="G1398" s="255"/>
      <c r="H1398" s="258">
        <v>171.842</v>
      </c>
      <c r="I1398" s="259"/>
      <c r="J1398" s="255"/>
      <c r="K1398" s="255"/>
      <c r="L1398" s="260"/>
      <c r="M1398" s="261"/>
      <c r="N1398" s="262"/>
      <c r="O1398" s="262"/>
      <c r="P1398" s="262"/>
      <c r="Q1398" s="262"/>
      <c r="R1398" s="262"/>
      <c r="S1398" s="262"/>
      <c r="T1398" s="263"/>
      <c r="AT1398" s="264" t="s">
        <v>199</v>
      </c>
      <c r="AU1398" s="264" t="s">
        <v>85</v>
      </c>
      <c r="AV1398" s="13" t="s">
        <v>85</v>
      </c>
      <c r="AW1398" s="13" t="s">
        <v>32</v>
      </c>
      <c r="AX1398" s="13" t="s">
        <v>76</v>
      </c>
      <c r="AY1398" s="264" t="s">
        <v>190</v>
      </c>
    </row>
    <row r="1399" spans="2:51" s="12" customFormat="1" ht="12">
      <c r="B1399" s="243"/>
      <c r="C1399" s="244"/>
      <c r="D1399" s="245" t="s">
        <v>199</v>
      </c>
      <c r="E1399" s="246" t="s">
        <v>1</v>
      </c>
      <c r="F1399" s="247" t="s">
        <v>621</v>
      </c>
      <c r="G1399" s="244"/>
      <c r="H1399" s="246" t="s">
        <v>1</v>
      </c>
      <c r="I1399" s="248"/>
      <c r="J1399" s="244"/>
      <c r="K1399" s="244"/>
      <c r="L1399" s="249"/>
      <c r="M1399" s="250"/>
      <c r="N1399" s="251"/>
      <c r="O1399" s="251"/>
      <c r="P1399" s="251"/>
      <c r="Q1399" s="251"/>
      <c r="R1399" s="251"/>
      <c r="S1399" s="251"/>
      <c r="T1399" s="252"/>
      <c r="AT1399" s="253" t="s">
        <v>199</v>
      </c>
      <c r="AU1399" s="253" t="s">
        <v>85</v>
      </c>
      <c r="AV1399" s="12" t="s">
        <v>83</v>
      </c>
      <c r="AW1399" s="12" t="s">
        <v>32</v>
      </c>
      <c r="AX1399" s="12" t="s">
        <v>76</v>
      </c>
      <c r="AY1399" s="253" t="s">
        <v>190</v>
      </c>
    </row>
    <row r="1400" spans="2:51" s="13" customFormat="1" ht="12">
      <c r="B1400" s="254"/>
      <c r="C1400" s="255"/>
      <c r="D1400" s="245" t="s">
        <v>199</v>
      </c>
      <c r="E1400" s="256" t="s">
        <v>1</v>
      </c>
      <c r="F1400" s="257" t="s">
        <v>622</v>
      </c>
      <c r="G1400" s="255"/>
      <c r="H1400" s="258">
        <v>86.369</v>
      </c>
      <c r="I1400" s="259"/>
      <c r="J1400" s="255"/>
      <c r="K1400" s="255"/>
      <c r="L1400" s="260"/>
      <c r="M1400" s="261"/>
      <c r="N1400" s="262"/>
      <c r="O1400" s="262"/>
      <c r="P1400" s="262"/>
      <c r="Q1400" s="262"/>
      <c r="R1400" s="262"/>
      <c r="S1400" s="262"/>
      <c r="T1400" s="263"/>
      <c r="AT1400" s="264" t="s">
        <v>199</v>
      </c>
      <c r="AU1400" s="264" t="s">
        <v>85</v>
      </c>
      <c r="AV1400" s="13" t="s">
        <v>85</v>
      </c>
      <c r="AW1400" s="13" t="s">
        <v>32</v>
      </c>
      <c r="AX1400" s="13" t="s">
        <v>76</v>
      </c>
      <c r="AY1400" s="264" t="s">
        <v>190</v>
      </c>
    </row>
    <row r="1401" spans="2:51" s="12" customFormat="1" ht="12">
      <c r="B1401" s="243"/>
      <c r="C1401" s="244"/>
      <c r="D1401" s="245" t="s">
        <v>199</v>
      </c>
      <c r="E1401" s="246" t="s">
        <v>1</v>
      </c>
      <c r="F1401" s="247" t="s">
        <v>623</v>
      </c>
      <c r="G1401" s="244"/>
      <c r="H1401" s="246" t="s">
        <v>1</v>
      </c>
      <c r="I1401" s="248"/>
      <c r="J1401" s="244"/>
      <c r="K1401" s="244"/>
      <c r="L1401" s="249"/>
      <c r="M1401" s="250"/>
      <c r="N1401" s="251"/>
      <c r="O1401" s="251"/>
      <c r="P1401" s="251"/>
      <c r="Q1401" s="251"/>
      <c r="R1401" s="251"/>
      <c r="S1401" s="251"/>
      <c r="T1401" s="252"/>
      <c r="AT1401" s="253" t="s">
        <v>199</v>
      </c>
      <c r="AU1401" s="253" t="s">
        <v>85</v>
      </c>
      <c r="AV1401" s="12" t="s">
        <v>83</v>
      </c>
      <c r="AW1401" s="12" t="s">
        <v>32</v>
      </c>
      <c r="AX1401" s="12" t="s">
        <v>76</v>
      </c>
      <c r="AY1401" s="253" t="s">
        <v>190</v>
      </c>
    </row>
    <row r="1402" spans="2:51" s="13" customFormat="1" ht="12">
      <c r="B1402" s="254"/>
      <c r="C1402" s="255"/>
      <c r="D1402" s="245" t="s">
        <v>199</v>
      </c>
      <c r="E1402" s="256" t="s">
        <v>1</v>
      </c>
      <c r="F1402" s="257" t="s">
        <v>624</v>
      </c>
      <c r="G1402" s="255"/>
      <c r="H1402" s="258">
        <v>78.426</v>
      </c>
      <c r="I1402" s="259"/>
      <c r="J1402" s="255"/>
      <c r="K1402" s="255"/>
      <c r="L1402" s="260"/>
      <c r="M1402" s="261"/>
      <c r="N1402" s="262"/>
      <c r="O1402" s="262"/>
      <c r="P1402" s="262"/>
      <c r="Q1402" s="262"/>
      <c r="R1402" s="262"/>
      <c r="S1402" s="262"/>
      <c r="T1402" s="263"/>
      <c r="AT1402" s="264" t="s">
        <v>199</v>
      </c>
      <c r="AU1402" s="264" t="s">
        <v>85</v>
      </c>
      <c r="AV1402" s="13" t="s">
        <v>85</v>
      </c>
      <c r="AW1402" s="13" t="s">
        <v>32</v>
      </c>
      <c r="AX1402" s="13" t="s">
        <v>76</v>
      </c>
      <c r="AY1402" s="264" t="s">
        <v>190</v>
      </c>
    </row>
    <row r="1403" spans="2:63" s="11" customFormat="1" ht="22.8" customHeight="1">
      <c r="B1403" s="214"/>
      <c r="C1403" s="215"/>
      <c r="D1403" s="216" t="s">
        <v>75</v>
      </c>
      <c r="E1403" s="228" t="s">
        <v>1899</v>
      </c>
      <c r="F1403" s="228" t="s">
        <v>1900</v>
      </c>
      <c r="G1403" s="215"/>
      <c r="H1403" s="215"/>
      <c r="I1403" s="218"/>
      <c r="J1403" s="229">
        <f>BK1403</f>
        <v>0</v>
      </c>
      <c r="K1403" s="215"/>
      <c r="L1403" s="220"/>
      <c r="M1403" s="221"/>
      <c r="N1403" s="222"/>
      <c r="O1403" s="222"/>
      <c r="P1403" s="223">
        <f>SUM(P1404:P1415)</f>
        <v>0</v>
      </c>
      <c r="Q1403" s="222"/>
      <c r="R1403" s="223">
        <f>SUM(R1404:R1415)</f>
        <v>0.20748519999999998</v>
      </c>
      <c r="S1403" s="222"/>
      <c r="T1403" s="224">
        <f>SUM(T1404:T1415)</f>
        <v>0</v>
      </c>
      <c r="AR1403" s="225" t="s">
        <v>85</v>
      </c>
      <c r="AT1403" s="226" t="s">
        <v>75</v>
      </c>
      <c r="AU1403" s="226" t="s">
        <v>83</v>
      </c>
      <c r="AY1403" s="225" t="s">
        <v>190</v>
      </c>
      <c r="BK1403" s="227">
        <f>SUM(BK1404:BK1415)</f>
        <v>0</v>
      </c>
    </row>
    <row r="1404" spans="2:65" s="1" customFormat="1" ht="24" customHeight="1">
      <c r="B1404" s="37"/>
      <c r="C1404" s="230" t="s">
        <v>1901</v>
      </c>
      <c r="D1404" s="230" t="s">
        <v>192</v>
      </c>
      <c r="E1404" s="231" t="s">
        <v>1902</v>
      </c>
      <c r="F1404" s="232" t="s">
        <v>1903</v>
      </c>
      <c r="G1404" s="233" t="s">
        <v>255</v>
      </c>
      <c r="H1404" s="234">
        <v>798.02</v>
      </c>
      <c r="I1404" s="235"/>
      <c r="J1404" s="236">
        <f>ROUND(I1404*H1404,2)</f>
        <v>0</v>
      </c>
      <c r="K1404" s="232" t="s">
        <v>196</v>
      </c>
      <c r="L1404" s="42"/>
      <c r="M1404" s="237" t="s">
        <v>1</v>
      </c>
      <c r="N1404" s="238" t="s">
        <v>41</v>
      </c>
      <c r="O1404" s="85"/>
      <c r="P1404" s="239">
        <f>O1404*H1404</f>
        <v>0</v>
      </c>
      <c r="Q1404" s="239">
        <v>0.00026</v>
      </c>
      <c r="R1404" s="239">
        <f>Q1404*H1404</f>
        <v>0.20748519999999998</v>
      </c>
      <c r="S1404" s="239">
        <v>0</v>
      </c>
      <c r="T1404" s="240">
        <f>S1404*H1404</f>
        <v>0</v>
      </c>
      <c r="AR1404" s="241" t="s">
        <v>272</v>
      </c>
      <c r="AT1404" s="241" t="s">
        <v>192</v>
      </c>
      <c r="AU1404" s="241" t="s">
        <v>85</v>
      </c>
      <c r="AY1404" s="16" t="s">
        <v>190</v>
      </c>
      <c r="BE1404" s="242">
        <f>IF(N1404="základní",J1404,0)</f>
        <v>0</v>
      </c>
      <c r="BF1404" s="242">
        <f>IF(N1404="snížená",J1404,0)</f>
        <v>0</v>
      </c>
      <c r="BG1404" s="242">
        <f>IF(N1404="zákl. přenesená",J1404,0)</f>
        <v>0</v>
      </c>
      <c r="BH1404" s="242">
        <f>IF(N1404="sníž. přenesená",J1404,0)</f>
        <v>0</v>
      </c>
      <c r="BI1404" s="242">
        <f>IF(N1404="nulová",J1404,0)</f>
        <v>0</v>
      </c>
      <c r="BJ1404" s="16" t="s">
        <v>83</v>
      </c>
      <c r="BK1404" s="242">
        <f>ROUND(I1404*H1404,2)</f>
        <v>0</v>
      </c>
      <c r="BL1404" s="16" t="s">
        <v>272</v>
      </c>
      <c r="BM1404" s="241" t="s">
        <v>1904</v>
      </c>
    </row>
    <row r="1405" spans="2:51" s="12" customFormat="1" ht="12">
      <c r="B1405" s="243"/>
      <c r="C1405" s="244"/>
      <c r="D1405" s="245" t="s">
        <v>199</v>
      </c>
      <c r="E1405" s="246" t="s">
        <v>1</v>
      </c>
      <c r="F1405" s="247" t="s">
        <v>537</v>
      </c>
      <c r="G1405" s="244"/>
      <c r="H1405" s="246" t="s">
        <v>1</v>
      </c>
      <c r="I1405" s="248"/>
      <c r="J1405" s="244"/>
      <c r="K1405" s="244"/>
      <c r="L1405" s="249"/>
      <c r="M1405" s="250"/>
      <c r="N1405" s="251"/>
      <c r="O1405" s="251"/>
      <c r="P1405" s="251"/>
      <c r="Q1405" s="251"/>
      <c r="R1405" s="251"/>
      <c r="S1405" s="251"/>
      <c r="T1405" s="252"/>
      <c r="AT1405" s="253" t="s">
        <v>199</v>
      </c>
      <c r="AU1405" s="253" t="s">
        <v>85</v>
      </c>
      <c r="AV1405" s="12" t="s">
        <v>83</v>
      </c>
      <c r="AW1405" s="12" t="s">
        <v>32</v>
      </c>
      <c r="AX1405" s="12" t="s">
        <v>76</v>
      </c>
      <c r="AY1405" s="253" t="s">
        <v>190</v>
      </c>
    </row>
    <row r="1406" spans="2:51" s="12" customFormat="1" ht="12">
      <c r="B1406" s="243"/>
      <c r="C1406" s="244"/>
      <c r="D1406" s="245" t="s">
        <v>199</v>
      </c>
      <c r="E1406" s="246" t="s">
        <v>1</v>
      </c>
      <c r="F1406" s="247" t="s">
        <v>298</v>
      </c>
      <c r="G1406" s="244"/>
      <c r="H1406" s="246" t="s">
        <v>1</v>
      </c>
      <c r="I1406" s="248"/>
      <c r="J1406" s="244"/>
      <c r="K1406" s="244"/>
      <c r="L1406" s="249"/>
      <c r="M1406" s="250"/>
      <c r="N1406" s="251"/>
      <c r="O1406" s="251"/>
      <c r="P1406" s="251"/>
      <c r="Q1406" s="251"/>
      <c r="R1406" s="251"/>
      <c r="S1406" s="251"/>
      <c r="T1406" s="252"/>
      <c r="AT1406" s="253" t="s">
        <v>199</v>
      </c>
      <c r="AU1406" s="253" t="s">
        <v>85</v>
      </c>
      <c r="AV1406" s="12" t="s">
        <v>83</v>
      </c>
      <c r="AW1406" s="12" t="s">
        <v>32</v>
      </c>
      <c r="AX1406" s="12" t="s">
        <v>76</v>
      </c>
      <c r="AY1406" s="253" t="s">
        <v>190</v>
      </c>
    </row>
    <row r="1407" spans="2:51" s="13" customFormat="1" ht="12">
      <c r="B1407" s="254"/>
      <c r="C1407" s="255"/>
      <c r="D1407" s="245" t="s">
        <v>199</v>
      </c>
      <c r="E1407" s="256" t="s">
        <v>1</v>
      </c>
      <c r="F1407" s="257" t="s">
        <v>1905</v>
      </c>
      <c r="G1407" s="255"/>
      <c r="H1407" s="258">
        <v>32.475</v>
      </c>
      <c r="I1407" s="259"/>
      <c r="J1407" s="255"/>
      <c r="K1407" s="255"/>
      <c r="L1407" s="260"/>
      <c r="M1407" s="261"/>
      <c r="N1407" s="262"/>
      <c r="O1407" s="262"/>
      <c r="P1407" s="262"/>
      <c r="Q1407" s="262"/>
      <c r="R1407" s="262"/>
      <c r="S1407" s="262"/>
      <c r="T1407" s="263"/>
      <c r="AT1407" s="264" t="s">
        <v>199</v>
      </c>
      <c r="AU1407" s="264" t="s">
        <v>85</v>
      </c>
      <c r="AV1407" s="13" t="s">
        <v>85</v>
      </c>
      <c r="AW1407" s="13" t="s">
        <v>32</v>
      </c>
      <c r="AX1407" s="13" t="s">
        <v>76</v>
      </c>
      <c r="AY1407" s="264" t="s">
        <v>190</v>
      </c>
    </row>
    <row r="1408" spans="2:51" s="13" customFormat="1" ht="12">
      <c r="B1408" s="254"/>
      <c r="C1408" s="255"/>
      <c r="D1408" s="245" t="s">
        <v>199</v>
      </c>
      <c r="E1408" s="256" t="s">
        <v>1</v>
      </c>
      <c r="F1408" s="257" t="s">
        <v>1906</v>
      </c>
      <c r="G1408" s="255"/>
      <c r="H1408" s="258">
        <v>46.915</v>
      </c>
      <c r="I1408" s="259"/>
      <c r="J1408" s="255"/>
      <c r="K1408" s="255"/>
      <c r="L1408" s="260"/>
      <c r="M1408" s="261"/>
      <c r="N1408" s="262"/>
      <c r="O1408" s="262"/>
      <c r="P1408" s="262"/>
      <c r="Q1408" s="262"/>
      <c r="R1408" s="262"/>
      <c r="S1408" s="262"/>
      <c r="T1408" s="263"/>
      <c r="AT1408" s="264" t="s">
        <v>199</v>
      </c>
      <c r="AU1408" s="264" t="s">
        <v>85</v>
      </c>
      <c r="AV1408" s="13" t="s">
        <v>85</v>
      </c>
      <c r="AW1408" s="13" t="s">
        <v>32</v>
      </c>
      <c r="AX1408" s="13" t="s">
        <v>76</v>
      </c>
      <c r="AY1408" s="264" t="s">
        <v>190</v>
      </c>
    </row>
    <row r="1409" spans="2:51" s="13" customFormat="1" ht="12">
      <c r="B1409" s="254"/>
      <c r="C1409" s="255"/>
      <c r="D1409" s="245" t="s">
        <v>199</v>
      </c>
      <c r="E1409" s="256" t="s">
        <v>1</v>
      </c>
      <c r="F1409" s="257" t="s">
        <v>1907</v>
      </c>
      <c r="G1409" s="255"/>
      <c r="H1409" s="258">
        <v>32.475</v>
      </c>
      <c r="I1409" s="259"/>
      <c r="J1409" s="255"/>
      <c r="K1409" s="255"/>
      <c r="L1409" s="260"/>
      <c r="M1409" s="261"/>
      <c r="N1409" s="262"/>
      <c r="O1409" s="262"/>
      <c r="P1409" s="262"/>
      <c r="Q1409" s="262"/>
      <c r="R1409" s="262"/>
      <c r="S1409" s="262"/>
      <c r="T1409" s="263"/>
      <c r="AT1409" s="264" t="s">
        <v>199</v>
      </c>
      <c r="AU1409" s="264" t="s">
        <v>85</v>
      </c>
      <c r="AV1409" s="13" t="s">
        <v>85</v>
      </c>
      <c r="AW1409" s="13" t="s">
        <v>32</v>
      </c>
      <c r="AX1409" s="13" t="s">
        <v>76</v>
      </c>
      <c r="AY1409" s="264" t="s">
        <v>190</v>
      </c>
    </row>
    <row r="1410" spans="2:51" s="13" customFormat="1" ht="12">
      <c r="B1410" s="254"/>
      <c r="C1410" s="255"/>
      <c r="D1410" s="245" t="s">
        <v>199</v>
      </c>
      <c r="E1410" s="256" t="s">
        <v>1</v>
      </c>
      <c r="F1410" s="257" t="s">
        <v>1908</v>
      </c>
      <c r="G1410" s="255"/>
      <c r="H1410" s="258">
        <v>87.32</v>
      </c>
      <c r="I1410" s="259"/>
      <c r="J1410" s="255"/>
      <c r="K1410" s="255"/>
      <c r="L1410" s="260"/>
      <c r="M1410" s="261"/>
      <c r="N1410" s="262"/>
      <c r="O1410" s="262"/>
      <c r="P1410" s="262"/>
      <c r="Q1410" s="262"/>
      <c r="R1410" s="262"/>
      <c r="S1410" s="262"/>
      <c r="T1410" s="263"/>
      <c r="AT1410" s="264" t="s">
        <v>199</v>
      </c>
      <c r="AU1410" s="264" t="s">
        <v>85</v>
      </c>
      <c r="AV1410" s="13" t="s">
        <v>85</v>
      </c>
      <c r="AW1410" s="13" t="s">
        <v>32</v>
      </c>
      <c r="AX1410" s="13" t="s">
        <v>76</v>
      </c>
      <c r="AY1410" s="264" t="s">
        <v>190</v>
      </c>
    </row>
    <row r="1411" spans="2:51" s="13" customFormat="1" ht="12">
      <c r="B1411" s="254"/>
      <c r="C1411" s="255"/>
      <c r="D1411" s="245" t="s">
        <v>199</v>
      </c>
      <c r="E1411" s="256" t="s">
        <v>1</v>
      </c>
      <c r="F1411" s="257" t="s">
        <v>509</v>
      </c>
      <c r="G1411" s="255"/>
      <c r="H1411" s="258">
        <v>93.5</v>
      </c>
      <c r="I1411" s="259"/>
      <c r="J1411" s="255"/>
      <c r="K1411" s="255"/>
      <c r="L1411" s="260"/>
      <c r="M1411" s="261"/>
      <c r="N1411" s="262"/>
      <c r="O1411" s="262"/>
      <c r="P1411" s="262"/>
      <c r="Q1411" s="262"/>
      <c r="R1411" s="262"/>
      <c r="S1411" s="262"/>
      <c r="T1411" s="263"/>
      <c r="AT1411" s="264" t="s">
        <v>199</v>
      </c>
      <c r="AU1411" s="264" t="s">
        <v>85</v>
      </c>
      <c r="AV1411" s="13" t="s">
        <v>85</v>
      </c>
      <c r="AW1411" s="13" t="s">
        <v>32</v>
      </c>
      <c r="AX1411" s="13" t="s">
        <v>76</v>
      </c>
      <c r="AY1411" s="264" t="s">
        <v>190</v>
      </c>
    </row>
    <row r="1412" spans="2:51" s="13" customFormat="1" ht="12">
      <c r="B1412" s="254"/>
      <c r="C1412" s="255"/>
      <c r="D1412" s="245" t="s">
        <v>199</v>
      </c>
      <c r="E1412" s="256" t="s">
        <v>1</v>
      </c>
      <c r="F1412" s="257" t="s">
        <v>1909</v>
      </c>
      <c r="G1412" s="255"/>
      <c r="H1412" s="258">
        <v>125.37</v>
      </c>
      <c r="I1412" s="259"/>
      <c r="J1412" s="255"/>
      <c r="K1412" s="255"/>
      <c r="L1412" s="260"/>
      <c r="M1412" s="261"/>
      <c r="N1412" s="262"/>
      <c r="O1412" s="262"/>
      <c r="P1412" s="262"/>
      <c r="Q1412" s="262"/>
      <c r="R1412" s="262"/>
      <c r="S1412" s="262"/>
      <c r="T1412" s="263"/>
      <c r="AT1412" s="264" t="s">
        <v>199</v>
      </c>
      <c r="AU1412" s="264" t="s">
        <v>85</v>
      </c>
      <c r="AV1412" s="13" t="s">
        <v>85</v>
      </c>
      <c r="AW1412" s="13" t="s">
        <v>32</v>
      </c>
      <c r="AX1412" s="13" t="s">
        <v>76</v>
      </c>
      <c r="AY1412" s="264" t="s">
        <v>190</v>
      </c>
    </row>
    <row r="1413" spans="2:51" s="13" customFormat="1" ht="12">
      <c r="B1413" s="254"/>
      <c r="C1413" s="255"/>
      <c r="D1413" s="245" t="s">
        <v>199</v>
      </c>
      <c r="E1413" s="256" t="s">
        <v>1</v>
      </c>
      <c r="F1413" s="257" t="s">
        <v>1910</v>
      </c>
      <c r="G1413" s="255"/>
      <c r="H1413" s="258">
        <v>220.32</v>
      </c>
      <c r="I1413" s="259"/>
      <c r="J1413" s="255"/>
      <c r="K1413" s="255"/>
      <c r="L1413" s="260"/>
      <c r="M1413" s="261"/>
      <c r="N1413" s="262"/>
      <c r="O1413" s="262"/>
      <c r="P1413" s="262"/>
      <c r="Q1413" s="262"/>
      <c r="R1413" s="262"/>
      <c r="S1413" s="262"/>
      <c r="T1413" s="263"/>
      <c r="AT1413" s="264" t="s">
        <v>199</v>
      </c>
      <c r="AU1413" s="264" t="s">
        <v>85</v>
      </c>
      <c r="AV1413" s="13" t="s">
        <v>85</v>
      </c>
      <c r="AW1413" s="13" t="s">
        <v>32</v>
      </c>
      <c r="AX1413" s="13" t="s">
        <v>76</v>
      </c>
      <c r="AY1413" s="264" t="s">
        <v>190</v>
      </c>
    </row>
    <row r="1414" spans="2:51" s="12" customFormat="1" ht="12">
      <c r="B1414" s="243"/>
      <c r="C1414" s="244"/>
      <c r="D1414" s="245" t="s">
        <v>199</v>
      </c>
      <c r="E1414" s="246" t="s">
        <v>1</v>
      </c>
      <c r="F1414" s="247" t="s">
        <v>303</v>
      </c>
      <c r="G1414" s="244"/>
      <c r="H1414" s="246" t="s">
        <v>1</v>
      </c>
      <c r="I1414" s="248"/>
      <c r="J1414" s="244"/>
      <c r="K1414" s="244"/>
      <c r="L1414" s="249"/>
      <c r="M1414" s="250"/>
      <c r="N1414" s="251"/>
      <c r="O1414" s="251"/>
      <c r="P1414" s="251"/>
      <c r="Q1414" s="251"/>
      <c r="R1414" s="251"/>
      <c r="S1414" s="251"/>
      <c r="T1414" s="252"/>
      <c r="AT1414" s="253" t="s">
        <v>199</v>
      </c>
      <c r="AU1414" s="253" t="s">
        <v>85</v>
      </c>
      <c r="AV1414" s="12" t="s">
        <v>83</v>
      </c>
      <c r="AW1414" s="12" t="s">
        <v>32</v>
      </c>
      <c r="AX1414" s="12" t="s">
        <v>76</v>
      </c>
      <c r="AY1414" s="253" t="s">
        <v>190</v>
      </c>
    </row>
    <row r="1415" spans="2:51" s="13" customFormat="1" ht="12">
      <c r="B1415" s="254"/>
      <c r="C1415" s="255"/>
      <c r="D1415" s="245" t="s">
        <v>199</v>
      </c>
      <c r="E1415" s="256" t="s">
        <v>1</v>
      </c>
      <c r="F1415" s="257" t="s">
        <v>1911</v>
      </c>
      <c r="G1415" s="255"/>
      <c r="H1415" s="258">
        <v>159.645</v>
      </c>
      <c r="I1415" s="259"/>
      <c r="J1415" s="255"/>
      <c r="K1415" s="255"/>
      <c r="L1415" s="260"/>
      <c r="M1415" s="276"/>
      <c r="N1415" s="277"/>
      <c r="O1415" s="277"/>
      <c r="P1415" s="277"/>
      <c r="Q1415" s="277"/>
      <c r="R1415" s="277"/>
      <c r="S1415" s="277"/>
      <c r="T1415" s="278"/>
      <c r="AT1415" s="264" t="s">
        <v>199</v>
      </c>
      <c r="AU1415" s="264" t="s">
        <v>85</v>
      </c>
      <c r="AV1415" s="13" t="s">
        <v>85</v>
      </c>
      <c r="AW1415" s="13" t="s">
        <v>32</v>
      </c>
      <c r="AX1415" s="13" t="s">
        <v>76</v>
      </c>
      <c r="AY1415" s="264" t="s">
        <v>190</v>
      </c>
    </row>
    <row r="1416" spans="2:12" s="1" customFormat="1" ht="6.95" customHeight="1">
      <c r="B1416" s="60"/>
      <c r="C1416" s="61"/>
      <c r="D1416" s="61"/>
      <c r="E1416" s="61"/>
      <c r="F1416" s="61"/>
      <c r="G1416" s="61"/>
      <c r="H1416" s="61"/>
      <c r="I1416" s="181"/>
      <c r="J1416" s="61"/>
      <c r="K1416" s="61"/>
      <c r="L1416" s="42"/>
    </row>
  </sheetData>
  <sheetProtection password="CC35" sheet="1" objects="1" scenarios="1" formatColumns="0" formatRows="0" autoFilter="0"/>
  <autoFilter ref="C155:K141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44:H144"/>
    <mergeCell ref="E146:H146"/>
    <mergeCell ref="E148:H14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8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93</v>
      </c>
    </row>
    <row r="3" spans="2:46" ht="6.95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19"/>
      <c r="AT3" s="16" t="s">
        <v>85</v>
      </c>
    </row>
    <row r="4" spans="2:46" ht="24.95" customHeight="1">
      <c r="B4" s="19"/>
      <c r="D4" s="144" t="s">
        <v>128</v>
      </c>
      <c r="L4" s="19"/>
      <c r="M4" s="14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6" t="s">
        <v>16</v>
      </c>
      <c r="L6" s="19"/>
    </row>
    <row r="7" spans="2:12" ht="16.5" customHeight="1">
      <c r="B7" s="19"/>
      <c r="E7" s="147" t="str">
        <f>'Rekapitulace stavby'!K6</f>
        <v>Modernizace energocentra – TS 1, Krajská zdravotní a.s. – Nemocnice Teplice o.z.</v>
      </c>
      <c r="F7" s="146"/>
      <c r="G7" s="146"/>
      <c r="H7" s="146"/>
      <c r="L7" s="19"/>
    </row>
    <row r="8" spans="2:12" ht="12" customHeight="1">
      <c r="B8" s="19"/>
      <c r="D8" s="146" t="s">
        <v>129</v>
      </c>
      <c r="L8" s="19"/>
    </row>
    <row r="9" spans="2:12" s="1" customFormat="1" ht="16.5" customHeight="1">
      <c r="B9" s="42"/>
      <c r="E9" s="147" t="s">
        <v>130</v>
      </c>
      <c r="F9" s="1"/>
      <c r="G9" s="1"/>
      <c r="H9" s="1"/>
      <c r="I9" s="148"/>
      <c r="L9" s="42"/>
    </row>
    <row r="10" spans="2:12" s="1" customFormat="1" ht="12" customHeight="1">
      <c r="B10" s="42"/>
      <c r="D10" s="146" t="s">
        <v>131</v>
      </c>
      <c r="I10" s="148"/>
      <c r="L10" s="42"/>
    </row>
    <row r="11" spans="2:12" s="1" customFormat="1" ht="36.95" customHeight="1">
      <c r="B11" s="42"/>
      <c r="E11" s="149" t="s">
        <v>1912</v>
      </c>
      <c r="F11" s="1"/>
      <c r="G11" s="1"/>
      <c r="H11" s="1"/>
      <c r="I11" s="148"/>
      <c r="L11" s="42"/>
    </row>
    <row r="12" spans="2:12" s="1" customFormat="1" ht="12">
      <c r="B12" s="42"/>
      <c r="I12" s="148"/>
      <c r="L12" s="42"/>
    </row>
    <row r="13" spans="2:12" s="1" customFormat="1" ht="12" customHeight="1">
      <c r="B13" s="42"/>
      <c r="D13" s="146" t="s">
        <v>18</v>
      </c>
      <c r="F13" s="135" t="s">
        <v>1</v>
      </c>
      <c r="I13" s="150" t="s">
        <v>19</v>
      </c>
      <c r="J13" s="135" t="s">
        <v>1</v>
      </c>
      <c r="L13" s="42"/>
    </row>
    <row r="14" spans="2:12" s="1" customFormat="1" ht="12" customHeight="1">
      <c r="B14" s="42"/>
      <c r="D14" s="146" t="s">
        <v>20</v>
      </c>
      <c r="F14" s="135" t="s">
        <v>21</v>
      </c>
      <c r="I14" s="150" t="s">
        <v>22</v>
      </c>
      <c r="J14" s="151" t="str">
        <f>'Rekapitulace stavby'!AN8</f>
        <v>5. 4. 2019</v>
      </c>
      <c r="L14" s="42"/>
    </row>
    <row r="15" spans="2:12" s="1" customFormat="1" ht="10.8" customHeight="1">
      <c r="B15" s="42"/>
      <c r="I15" s="148"/>
      <c r="L15" s="42"/>
    </row>
    <row r="16" spans="2:12" s="1" customFormat="1" ht="12" customHeight="1">
      <c r="B16" s="42"/>
      <c r="D16" s="146" t="s">
        <v>24</v>
      </c>
      <c r="I16" s="150" t="s">
        <v>25</v>
      </c>
      <c r="J16" s="135" t="s">
        <v>1</v>
      </c>
      <c r="L16" s="42"/>
    </row>
    <row r="17" spans="2:12" s="1" customFormat="1" ht="18" customHeight="1">
      <c r="B17" s="42"/>
      <c r="E17" s="135" t="s">
        <v>133</v>
      </c>
      <c r="I17" s="150" t="s">
        <v>27</v>
      </c>
      <c r="J17" s="135" t="s">
        <v>1</v>
      </c>
      <c r="L17" s="42"/>
    </row>
    <row r="18" spans="2:12" s="1" customFormat="1" ht="6.95" customHeight="1">
      <c r="B18" s="42"/>
      <c r="I18" s="148"/>
      <c r="L18" s="42"/>
    </row>
    <row r="19" spans="2:12" s="1" customFormat="1" ht="12" customHeight="1">
      <c r="B19" s="42"/>
      <c r="D19" s="146" t="s">
        <v>28</v>
      </c>
      <c r="I19" s="150" t="s">
        <v>25</v>
      </c>
      <c r="J19" s="32" t="str">
        <f>'Rekapitulace stavby'!AN13</f>
        <v>Vyplň údaj</v>
      </c>
      <c r="L19" s="42"/>
    </row>
    <row r="20" spans="2:12" s="1" customFormat="1" ht="18" customHeight="1">
      <c r="B20" s="42"/>
      <c r="E20" s="32" t="str">
        <f>'Rekapitulace stavby'!E14</f>
        <v>Vyplň údaj</v>
      </c>
      <c r="F20" s="135"/>
      <c r="G20" s="135"/>
      <c r="H20" s="135"/>
      <c r="I20" s="150" t="s">
        <v>27</v>
      </c>
      <c r="J20" s="32" t="str">
        <f>'Rekapitulace stavby'!AN14</f>
        <v>Vyplň údaj</v>
      </c>
      <c r="L20" s="42"/>
    </row>
    <row r="21" spans="2:12" s="1" customFormat="1" ht="6.95" customHeight="1">
      <c r="B21" s="42"/>
      <c r="I21" s="148"/>
      <c r="L21" s="42"/>
    </row>
    <row r="22" spans="2:12" s="1" customFormat="1" ht="12" customHeight="1">
      <c r="B22" s="42"/>
      <c r="D22" s="146" t="s">
        <v>30</v>
      </c>
      <c r="I22" s="150" t="s">
        <v>25</v>
      </c>
      <c r="J22" s="135" t="s">
        <v>1</v>
      </c>
      <c r="L22" s="42"/>
    </row>
    <row r="23" spans="2:12" s="1" customFormat="1" ht="18" customHeight="1">
      <c r="B23" s="42"/>
      <c r="E23" s="135" t="s">
        <v>31</v>
      </c>
      <c r="I23" s="150" t="s">
        <v>27</v>
      </c>
      <c r="J23" s="135" t="s">
        <v>1</v>
      </c>
      <c r="L23" s="42"/>
    </row>
    <row r="24" spans="2:12" s="1" customFormat="1" ht="6.95" customHeight="1">
      <c r="B24" s="42"/>
      <c r="I24" s="148"/>
      <c r="L24" s="42"/>
    </row>
    <row r="25" spans="2:12" s="1" customFormat="1" ht="12" customHeight="1">
      <c r="B25" s="42"/>
      <c r="D25" s="146" t="s">
        <v>33</v>
      </c>
      <c r="I25" s="150" t="s">
        <v>25</v>
      </c>
      <c r="J25" s="135" t="s">
        <v>1</v>
      </c>
      <c r="L25" s="42"/>
    </row>
    <row r="26" spans="2:12" s="1" customFormat="1" ht="18" customHeight="1">
      <c r="B26" s="42"/>
      <c r="E26" s="135" t="s">
        <v>1913</v>
      </c>
      <c r="I26" s="150" t="s">
        <v>27</v>
      </c>
      <c r="J26" s="135" t="s">
        <v>1</v>
      </c>
      <c r="L26" s="42"/>
    </row>
    <row r="27" spans="2:12" s="1" customFormat="1" ht="6.95" customHeight="1">
      <c r="B27" s="42"/>
      <c r="I27" s="148"/>
      <c r="L27" s="42"/>
    </row>
    <row r="28" spans="2:12" s="1" customFormat="1" ht="12" customHeight="1">
      <c r="B28" s="42"/>
      <c r="D28" s="146" t="s">
        <v>35</v>
      </c>
      <c r="I28" s="148"/>
      <c r="L28" s="42"/>
    </row>
    <row r="29" spans="2:12" s="7" customFormat="1" ht="16.5" customHeight="1">
      <c r="B29" s="152"/>
      <c r="E29" s="153" t="s">
        <v>1</v>
      </c>
      <c r="F29" s="153"/>
      <c r="G29" s="153"/>
      <c r="H29" s="153"/>
      <c r="I29" s="154"/>
      <c r="L29" s="152"/>
    </row>
    <row r="30" spans="2:12" s="1" customFormat="1" ht="6.95" customHeight="1">
      <c r="B30" s="42"/>
      <c r="I30" s="148"/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5"/>
      <c r="J31" s="77"/>
      <c r="K31" s="77"/>
      <c r="L31" s="42"/>
    </row>
    <row r="32" spans="2:12" s="1" customFormat="1" ht="25.4" customHeight="1">
      <c r="B32" s="42"/>
      <c r="D32" s="156" t="s">
        <v>36</v>
      </c>
      <c r="I32" s="148"/>
      <c r="J32" s="157">
        <f>ROUND(J124,2)</f>
        <v>0</v>
      </c>
      <c r="L32" s="42"/>
    </row>
    <row r="33" spans="2:12" s="1" customFormat="1" ht="6.95" customHeight="1">
      <c r="B33" s="42"/>
      <c r="D33" s="77"/>
      <c r="E33" s="77"/>
      <c r="F33" s="77"/>
      <c r="G33" s="77"/>
      <c r="H33" s="77"/>
      <c r="I33" s="155"/>
      <c r="J33" s="77"/>
      <c r="K33" s="77"/>
      <c r="L33" s="42"/>
    </row>
    <row r="34" spans="2:12" s="1" customFormat="1" ht="14.4" customHeight="1">
      <c r="B34" s="42"/>
      <c r="F34" s="158" t="s">
        <v>38</v>
      </c>
      <c r="I34" s="159" t="s">
        <v>37</v>
      </c>
      <c r="J34" s="158" t="s">
        <v>39</v>
      </c>
      <c r="L34" s="42"/>
    </row>
    <row r="35" spans="2:12" s="1" customFormat="1" ht="14.4" customHeight="1">
      <c r="B35" s="42"/>
      <c r="D35" s="160" t="s">
        <v>40</v>
      </c>
      <c r="E35" s="146" t="s">
        <v>41</v>
      </c>
      <c r="F35" s="161">
        <f>ROUND((SUM(BE124:BE184)),2)</f>
        <v>0</v>
      </c>
      <c r="I35" s="162">
        <v>0.21</v>
      </c>
      <c r="J35" s="161">
        <f>ROUND(((SUM(BE124:BE184))*I35),2)</f>
        <v>0</v>
      </c>
      <c r="L35" s="42"/>
    </row>
    <row r="36" spans="2:12" s="1" customFormat="1" ht="14.4" customHeight="1">
      <c r="B36" s="42"/>
      <c r="E36" s="146" t="s">
        <v>42</v>
      </c>
      <c r="F36" s="161">
        <f>ROUND((SUM(BF124:BF184)),2)</f>
        <v>0</v>
      </c>
      <c r="I36" s="162">
        <v>0.15</v>
      </c>
      <c r="J36" s="161">
        <f>ROUND(((SUM(BF124:BF184))*I36),2)</f>
        <v>0</v>
      </c>
      <c r="L36" s="42"/>
    </row>
    <row r="37" spans="2:12" s="1" customFormat="1" ht="14.4" customHeight="1" hidden="1">
      <c r="B37" s="42"/>
      <c r="E37" s="146" t="s">
        <v>43</v>
      </c>
      <c r="F37" s="161">
        <f>ROUND((SUM(BG124:BG184)),2)</f>
        <v>0</v>
      </c>
      <c r="I37" s="162">
        <v>0.21</v>
      </c>
      <c r="J37" s="161">
        <f>0</f>
        <v>0</v>
      </c>
      <c r="L37" s="42"/>
    </row>
    <row r="38" spans="2:12" s="1" customFormat="1" ht="14.4" customHeight="1" hidden="1">
      <c r="B38" s="42"/>
      <c r="E38" s="146" t="s">
        <v>44</v>
      </c>
      <c r="F38" s="161">
        <f>ROUND((SUM(BH124:BH184)),2)</f>
        <v>0</v>
      </c>
      <c r="I38" s="162">
        <v>0.15</v>
      </c>
      <c r="J38" s="161">
        <f>0</f>
        <v>0</v>
      </c>
      <c r="L38" s="42"/>
    </row>
    <row r="39" spans="2:12" s="1" customFormat="1" ht="14.4" customHeight="1" hidden="1">
      <c r="B39" s="42"/>
      <c r="E39" s="146" t="s">
        <v>45</v>
      </c>
      <c r="F39" s="161">
        <f>ROUND((SUM(BI124:BI184)),2)</f>
        <v>0</v>
      </c>
      <c r="I39" s="162">
        <v>0</v>
      </c>
      <c r="J39" s="161">
        <f>0</f>
        <v>0</v>
      </c>
      <c r="L39" s="42"/>
    </row>
    <row r="40" spans="2:12" s="1" customFormat="1" ht="6.95" customHeight="1">
      <c r="B40" s="42"/>
      <c r="I40" s="148"/>
      <c r="L40" s="42"/>
    </row>
    <row r="41" spans="2:12" s="1" customFormat="1" ht="25.4" customHeight="1">
      <c r="B41" s="42"/>
      <c r="C41" s="163"/>
      <c r="D41" s="164" t="s">
        <v>46</v>
      </c>
      <c r="E41" s="165"/>
      <c r="F41" s="165"/>
      <c r="G41" s="166" t="s">
        <v>47</v>
      </c>
      <c r="H41" s="167" t="s">
        <v>48</v>
      </c>
      <c r="I41" s="168"/>
      <c r="J41" s="169">
        <f>SUM(J32:J39)</f>
        <v>0</v>
      </c>
      <c r="K41" s="170"/>
      <c r="L41" s="42"/>
    </row>
    <row r="42" spans="2:12" s="1" customFormat="1" ht="14.4" customHeight="1">
      <c r="B42" s="42"/>
      <c r="I42" s="148"/>
      <c r="L42" s="42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1" t="s">
        <v>49</v>
      </c>
      <c r="E50" s="172"/>
      <c r="F50" s="172"/>
      <c r="G50" s="171" t="s">
        <v>50</v>
      </c>
      <c r="H50" s="172"/>
      <c r="I50" s="173"/>
      <c r="J50" s="172"/>
      <c r="K50" s="172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4" t="s">
        <v>51</v>
      </c>
      <c r="E61" s="175"/>
      <c r="F61" s="176" t="s">
        <v>52</v>
      </c>
      <c r="G61" s="174" t="s">
        <v>51</v>
      </c>
      <c r="H61" s="175"/>
      <c r="I61" s="177"/>
      <c r="J61" s="178" t="s">
        <v>52</v>
      </c>
      <c r="K61" s="175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1" t="s">
        <v>53</v>
      </c>
      <c r="E65" s="172"/>
      <c r="F65" s="172"/>
      <c r="G65" s="171" t="s">
        <v>54</v>
      </c>
      <c r="H65" s="172"/>
      <c r="I65" s="173"/>
      <c r="J65" s="172"/>
      <c r="K65" s="172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4" t="s">
        <v>51</v>
      </c>
      <c r="E76" s="175"/>
      <c r="F76" s="176" t="s">
        <v>52</v>
      </c>
      <c r="G76" s="174" t="s">
        <v>51</v>
      </c>
      <c r="H76" s="175"/>
      <c r="I76" s="177"/>
      <c r="J76" s="178" t="s">
        <v>52</v>
      </c>
      <c r="K76" s="175"/>
      <c r="L76" s="42"/>
    </row>
    <row r="77" spans="2:12" s="1" customFormat="1" ht="14.4" customHeight="1"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42"/>
    </row>
    <row r="81" spans="2:12" s="1" customFormat="1" ht="6.95" customHeight="1"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42"/>
    </row>
    <row r="82" spans="2:12" s="1" customFormat="1" ht="24.95" customHeight="1">
      <c r="B82" s="37"/>
      <c r="C82" s="22" t="s">
        <v>134</v>
      </c>
      <c r="D82" s="38"/>
      <c r="E82" s="38"/>
      <c r="F82" s="38"/>
      <c r="G82" s="38"/>
      <c r="H82" s="38"/>
      <c r="I82" s="148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8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8"/>
      <c r="J84" s="38"/>
      <c r="K84" s="38"/>
      <c r="L84" s="42"/>
    </row>
    <row r="85" spans="2:12" s="1" customFormat="1" ht="16.5" customHeight="1">
      <c r="B85" s="37"/>
      <c r="C85" s="38"/>
      <c r="D85" s="38"/>
      <c r="E85" s="185" t="str">
        <f>E7</f>
        <v>Modernizace energocentra – TS 1, Krajská zdravotní a.s. – Nemocnice Teplice o.z.</v>
      </c>
      <c r="F85" s="31"/>
      <c r="G85" s="31"/>
      <c r="H85" s="31"/>
      <c r="I85" s="148"/>
      <c r="J85" s="38"/>
      <c r="K85" s="38"/>
      <c r="L85" s="42"/>
    </row>
    <row r="86" spans="2:12" ht="12" customHeight="1">
      <c r="B86" s="20"/>
      <c r="C86" s="31" t="s">
        <v>129</v>
      </c>
      <c r="D86" s="21"/>
      <c r="E86" s="21"/>
      <c r="F86" s="21"/>
      <c r="G86" s="21"/>
      <c r="H86" s="21"/>
      <c r="I86" s="140"/>
      <c r="J86" s="21"/>
      <c r="K86" s="21"/>
      <c r="L86" s="19"/>
    </row>
    <row r="87" spans="2:12" s="1" customFormat="1" ht="16.5" customHeight="1">
      <c r="B87" s="37"/>
      <c r="C87" s="38"/>
      <c r="D87" s="38"/>
      <c r="E87" s="185" t="s">
        <v>130</v>
      </c>
      <c r="F87" s="38"/>
      <c r="G87" s="38"/>
      <c r="H87" s="38"/>
      <c r="I87" s="148"/>
      <c r="J87" s="38"/>
      <c r="K87" s="38"/>
      <c r="L87" s="42"/>
    </row>
    <row r="88" spans="2:12" s="1" customFormat="1" ht="12" customHeight="1">
      <c r="B88" s="37"/>
      <c r="C88" s="31" t="s">
        <v>131</v>
      </c>
      <c r="D88" s="38"/>
      <c r="E88" s="38"/>
      <c r="F88" s="38"/>
      <c r="G88" s="38"/>
      <c r="H88" s="38"/>
      <c r="I88" s="148"/>
      <c r="J88" s="38"/>
      <c r="K88" s="38"/>
      <c r="L88" s="42"/>
    </row>
    <row r="89" spans="2:12" s="1" customFormat="1" ht="16.5" customHeight="1">
      <c r="B89" s="37"/>
      <c r="C89" s="38"/>
      <c r="D89" s="38"/>
      <c r="E89" s="70" t="str">
        <f>E11</f>
        <v>D1_01_3 - Požárně bezpečnostní řešení</v>
      </c>
      <c r="F89" s="38"/>
      <c r="G89" s="38"/>
      <c r="H89" s="38"/>
      <c r="I89" s="148"/>
      <c r="J89" s="38"/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8"/>
      <c r="J90" s="38"/>
      <c r="K90" s="38"/>
      <c r="L90" s="42"/>
    </row>
    <row r="91" spans="2:12" s="1" customFormat="1" ht="12" customHeight="1">
      <c r="B91" s="37"/>
      <c r="C91" s="31" t="s">
        <v>20</v>
      </c>
      <c r="D91" s="38"/>
      <c r="E91" s="38"/>
      <c r="F91" s="26" t="str">
        <f>F14</f>
        <v>Teplice</v>
      </c>
      <c r="G91" s="38"/>
      <c r="H91" s="38"/>
      <c r="I91" s="150" t="s">
        <v>22</v>
      </c>
      <c r="J91" s="73" t="str">
        <f>IF(J14="","",J14)</f>
        <v>5. 4. 2019</v>
      </c>
      <c r="K91" s="38"/>
      <c r="L91" s="42"/>
    </row>
    <row r="92" spans="2:12" s="1" customFormat="1" ht="6.95" customHeight="1">
      <c r="B92" s="37"/>
      <c r="C92" s="38"/>
      <c r="D92" s="38"/>
      <c r="E92" s="38"/>
      <c r="F92" s="38"/>
      <c r="G92" s="38"/>
      <c r="H92" s="38"/>
      <c r="I92" s="148"/>
      <c r="J92" s="38"/>
      <c r="K92" s="38"/>
      <c r="L92" s="42"/>
    </row>
    <row r="93" spans="2:12" s="1" customFormat="1" ht="43.05" customHeight="1">
      <c r="B93" s="37"/>
      <c r="C93" s="31" t="s">
        <v>24</v>
      </c>
      <c r="D93" s="38"/>
      <c r="E93" s="38"/>
      <c r="F93" s="26" t="str">
        <f>E17</f>
        <v>Krajská zdravotní a.s, Ústí nad Labem</v>
      </c>
      <c r="G93" s="38"/>
      <c r="H93" s="38"/>
      <c r="I93" s="150" t="s">
        <v>30</v>
      </c>
      <c r="J93" s="35" t="str">
        <f>E23</f>
        <v>Atelier Penta v.o.s., Mrštíkova 12, Jihlava</v>
      </c>
      <c r="K93" s="38"/>
      <c r="L93" s="42"/>
    </row>
    <row r="94" spans="2:12" s="1" customFormat="1" ht="15.15" customHeight="1">
      <c r="B94" s="37"/>
      <c r="C94" s="31" t="s">
        <v>28</v>
      </c>
      <c r="D94" s="38"/>
      <c r="E94" s="38"/>
      <c r="F94" s="26" t="str">
        <f>IF(E20="","",E20)</f>
        <v>Vyplň údaj</v>
      </c>
      <c r="G94" s="38"/>
      <c r="H94" s="38"/>
      <c r="I94" s="150" t="s">
        <v>33</v>
      </c>
      <c r="J94" s="35" t="str">
        <f>E26</f>
        <v>Ing. Polický</v>
      </c>
      <c r="K94" s="3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8"/>
      <c r="J95" s="38"/>
      <c r="K95" s="38"/>
      <c r="L95" s="42"/>
    </row>
    <row r="96" spans="2:12" s="1" customFormat="1" ht="29.25" customHeight="1">
      <c r="B96" s="37"/>
      <c r="C96" s="186" t="s">
        <v>135</v>
      </c>
      <c r="D96" s="187"/>
      <c r="E96" s="187"/>
      <c r="F96" s="187"/>
      <c r="G96" s="187"/>
      <c r="H96" s="187"/>
      <c r="I96" s="188"/>
      <c r="J96" s="189" t="s">
        <v>136</v>
      </c>
      <c r="K96" s="187"/>
      <c r="L96" s="42"/>
    </row>
    <row r="97" spans="2:12" s="1" customFormat="1" ht="10.3" customHeight="1">
      <c r="B97" s="37"/>
      <c r="C97" s="38"/>
      <c r="D97" s="38"/>
      <c r="E97" s="38"/>
      <c r="F97" s="38"/>
      <c r="G97" s="38"/>
      <c r="H97" s="38"/>
      <c r="I97" s="148"/>
      <c r="J97" s="38"/>
      <c r="K97" s="38"/>
      <c r="L97" s="42"/>
    </row>
    <row r="98" spans="2:47" s="1" customFormat="1" ht="22.8" customHeight="1">
      <c r="B98" s="37"/>
      <c r="C98" s="190" t="s">
        <v>137</v>
      </c>
      <c r="D98" s="38"/>
      <c r="E98" s="38"/>
      <c r="F98" s="38"/>
      <c r="G98" s="38"/>
      <c r="H98" s="38"/>
      <c r="I98" s="148"/>
      <c r="J98" s="104">
        <f>J124</f>
        <v>0</v>
      </c>
      <c r="K98" s="38"/>
      <c r="L98" s="42"/>
      <c r="AU98" s="16" t="s">
        <v>138</v>
      </c>
    </row>
    <row r="99" spans="2:12" s="8" customFormat="1" ht="24.95" customHeight="1">
      <c r="B99" s="191"/>
      <c r="C99" s="192"/>
      <c r="D99" s="193" t="s">
        <v>1914</v>
      </c>
      <c r="E99" s="194"/>
      <c r="F99" s="194"/>
      <c r="G99" s="194"/>
      <c r="H99" s="194"/>
      <c r="I99" s="195"/>
      <c r="J99" s="196">
        <f>J125</f>
        <v>0</v>
      </c>
      <c r="K99" s="192"/>
      <c r="L99" s="197"/>
    </row>
    <row r="100" spans="2:12" s="9" customFormat="1" ht="19.9" customHeight="1">
      <c r="B100" s="198"/>
      <c r="C100" s="127"/>
      <c r="D100" s="199" t="s">
        <v>1915</v>
      </c>
      <c r="E100" s="200"/>
      <c r="F100" s="200"/>
      <c r="G100" s="200"/>
      <c r="H100" s="200"/>
      <c r="I100" s="201"/>
      <c r="J100" s="202">
        <f>J126</f>
        <v>0</v>
      </c>
      <c r="K100" s="127"/>
      <c r="L100" s="203"/>
    </row>
    <row r="101" spans="2:12" s="8" customFormat="1" ht="24.95" customHeight="1">
      <c r="B101" s="191"/>
      <c r="C101" s="192"/>
      <c r="D101" s="193" t="s">
        <v>154</v>
      </c>
      <c r="E101" s="194"/>
      <c r="F101" s="194"/>
      <c r="G101" s="194"/>
      <c r="H101" s="194"/>
      <c r="I101" s="195"/>
      <c r="J101" s="196">
        <f>J177</f>
        <v>0</v>
      </c>
      <c r="K101" s="192"/>
      <c r="L101" s="197"/>
    </row>
    <row r="102" spans="2:12" s="9" customFormat="1" ht="19.9" customHeight="1">
      <c r="B102" s="198"/>
      <c r="C102" s="127"/>
      <c r="D102" s="199" t="s">
        <v>157</v>
      </c>
      <c r="E102" s="200"/>
      <c r="F102" s="200"/>
      <c r="G102" s="200"/>
      <c r="H102" s="200"/>
      <c r="I102" s="201"/>
      <c r="J102" s="202">
        <f>J178</f>
        <v>0</v>
      </c>
      <c r="K102" s="127"/>
      <c r="L102" s="203"/>
    </row>
    <row r="103" spans="2:12" s="1" customFormat="1" ht="21.8" customHeight="1">
      <c r="B103" s="37"/>
      <c r="C103" s="38"/>
      <c r="D103" s="38"/>
      <c r="E103" s="38"/>
      <c r="F103" s="38"/>
      <c r="G103" s="38"/>
      <c r="H103" s="38"/>
      <c r="I103" s="148"/>
      <c r="J103" s="38"/>
      <c r="K103" s="38"/>
      <c r="L103" s="42"/>
    </row>
    <row r="104" spans="2:12" s="1" customFormat="1" ht="6.95" customHeight="1">
      <c r="B104" s="60"/>
      <c r="C104" s="61"/>
      <c r="D104" s="61"/>
      <c r="E104" s="61"/>
      <c r="F104" s="61"/>
      <c r="G104" s="61"/>
      <c r="H104" s="61"/>
      <c r="I104" s="181"/>
      <c r="J104" s="61"/>
      <c r="K104" s="61"/>
      <c r="L104" s="42"/>
    </row>
    <row r="108" spans="2:12" s="1" customFormat="1" ht="6.95" customHeight="1">
      <c r="B108" s="62"/>
      <c r="C108" s="63"/>
      <c r="D108" s="63"/>
      <c r="E108" s="63"/>
      <c r="F108" s="63"/>
      <c r="G108" s="63"/>
      <c r="H108" s="63"/>
      <c r="I108" s="184"/>
      <c r="J108" s="63"/>
      <c r="K108" s="63"/>
      <c r="L108" s="42"/>
    </row>
    <row r="109" spans="2:12" s="1" customFormat="1" ht="24.95" customHeight="1">
      <c r="B109" s="37"/>
      <c r="C109" s="22" t="s">
        <v>175</v>
      </c>
      <c r="D109" s="38"/>
      <c r="E109" s="38"/>
      <c r="F109" s="38"/>
      <c r="G109" s="38"/>
      <c r="H109" s="38"/>
      <c r="I109" s="148"/>
      <c r="J109" s="38"/>
      <c r="K109" s="38"/>
      <c r="L109" s="42"/>
    </row>
    <row r="110" spans="2:12" s="1" customFormat="1" ht="6.95" customHeight="1">
      <c r="B110" s="37"/>
      <c r="C110" s="38"/>
      <c r="D110" s="38"/>
      <c r="E110" s="38"/>
      <c r="F110" s="38"/>
      <c r="G110" s="38"/>
      <c r="H110" s="38"/>
      <c r="I110" s="148"/>
      <c r="J110" s="38"/>
      <c r="K110" s="38"/>
      <c r="L110" s="42"/>
    </row>
    <row r="111" spans="2:12" s="1" customFormat="1" ht="12" customHeight="1">
      <c r="B111" s="37"/>
      <c r="C111" s="31" t="s">
        <v>16</v>
      </c>
      <c r="D111" s="38"/>
      <c r="E111" s="38"/>
      <c r="F111" s="38"/>
      <c r="G111" s="38"/>
      <c r="H111" s="38"/>
      <c r="I111" s="148"/>
      <c r="J111" s="38"/>
      <c r="K111" s="38"/>
      <c r="L111" s="42"/>
    </row>
    <row r="112" spans="2:12" s="1" customFormat="1" ht="16.5" customHeight="1">
      <c r="B112" s="37"/>
      <c r="C112" s="38"/>
      <c r="D112" s="38"/>
      <c r="E112" s="185" t="str">
        <f>E7</f>
        <v>Modernizace energocentra – TS 1, Krajská zdravotní a.s. – Nemocnice Teplice o.z.</v>
      </c>
      <c r="F112" s="31"/>
      <c r="G112" s="31"/>
      <c r="H112" s="31"/>
      <c r="I112" s="148"/>
      <c r="J112" s="38"/>
      <c r="K112" s="38"/>
      <c r="L112" s="42"/>
    </row>
    <row r="113" spans="2:12" ht="12" customHeight="1">
      <c r="B113" s="20"/>
      <c r="C113" s="31" t="s">
        <v>129</v>
      </c>
      <c r="D113" s="21"/>
      <c r="E113" s="21"/>
      <c r="F113" s="21"/>
      <c r="G113" s="21"/>
      <c r="H113" s="21"/>
      <c r="I113" s="140"/>
      <c r="J113" s="21"/>
      <c r="K113" s="21"/>
      <c r="L113" s="19"/>
    </row>
    <row r="114" spans="2:12" s="1" customFormat="1" ht="16.5" customHeight="1">
      <c r="B114" s="37"/>
      <c r="C114" s="38"/>
      <c r="D114" s="38"/>
      <c r="E114" s="185" t="s">
        <v>130</v>
      </c>
      <c r="F114" s="38"/>
      <c r="G114" s="38"/>
      <c r="H114" s="38"/>
      <c r="I114" s="148"/>
      <c r="J114" s="38"/>
      <c r="K114" s="38"/>
      <c r="L114" s="42"/>
    </row>
    <row r="115" spans="2:12" s="1" customFormat="1" ht="12" customHeight="1">
      <c r="B115" s="37"/>
      <c r="C115" s="31" t="s">
        <v>131</v>
      </c>
      <c r="D115" s="38"/>
      <c r="E115" s="38"/>
      <c r="F115" s="38"/>
      <c r="G115" s="38"/>
      <c r="H115" s="38"/>
      <c r="I115" s="148"/>
      <c r="J115" s="38"/>
      <c r="K115" s="38"/>
      <c r="L115" s="42"/>
    </row>
    <row r="116" spans="2:12" s="1" customFormat="1" ht="16.5" customHeight="1">
      <c r="B116" s="37"/>
      <c r="C116" s="38"/>
      <c r="D116" s="38"/>
      <c r="E116" s="70" t="str">
        <f>E11</f>
        <v>D1_01_3 - Požárně bezpečnostní řešení</v>
      </c>
      <c r="F116" s="38"/>
      <c r="G116" s="38"/>
      <c r="H116" s="38"/>
      <c r="I116" s="148"/>
      <c r="J116" s="38"/>
      <c r="K116" s="38"/>
      <c r="L116" s="42"/>
    </row>
    <row r="117" spans="2:12" s="1" customFormat="1" ht="6.95" customHeight="1">
      <c r="B117" s="37"/>
      <c r="C117" s="38"/>
      <c r="D117" s="38"/>
      <c r="E117" s="38"/>
      <c r="F117" s="38"/>
      <c r="G117" s="38"/>
      <c r="H117" s="38"/>
      <c r="I117" s="148"/>
      <c r="J117" s="38"/>
      <c r="K117" s="38"/>
      <c r="L117" s="42"/>
    </row>
    <row r="118" spans="2:12" s="1" customFormat="1" ht="12" customHeight="1">
      <c r="B118" s="37"/>
      <c r="C118" s="31" t="s">
        <v>20</v>
      </c>
      <c r="D118" s="38"/>
      <c r="E118" s="38"/>
      <c r="F118" s="26" t="str">
        <f>F14</f>
        <v>Teplice</v>
      </c>
      <c r="G118" s="38"/>
      <c r="H118" s="38"/>
      <c r="I118" s="150" t="s">
        <v>22</v>
      </c>
      <c r="J118" s="73" t="str">
        <f>IF(J14="","",J14)</f>
        <v>5. 4. 2019</v>
      </c>
      <c r="K118" s="38"/>
      <c r="L118" s="42"/>
    </row>
    <row r="119" spans="2:12" s="1" customFormat="1" ht="6.95" customHeight="1">
      <c r="B119" s="37"/>
      <c r="C119" s="38"/>
      <c r="D119" s="38"/>
      <c r="E119" s="38"/>
      <c r="F119" s="38"/>
      <c r="G119" s="38"/>
      <c r="H119" s="38"/>
      <c r="I119" s="148"/>
      <c r="J119" s="38"/>
      <c r="K119" s="38"/>
      <c r="L119" s="42"/>
    </row>
    <row r="120" spans="2:12" s="1" customFormat="1" ht="43.05" customHeight="1">
      <c r="B120" s="37"/>
      <c r="C120" s="31" t="s">
        <v>24</v>
      </c>
      <c r="D120" s="38"/>
      <c r="E120" s="38"/>
      <c r="F120" s="26" t="str">
        <f>E17</f>
        <v>Krajská zdravotní a.s, Ústí nad Labem</v>
      </c>
      <c r="G120" s="38"/>
      <c r="H120" s="38"/>
      <c r="I120" s="150" t="s">
        <v>30</v>
      </c>
      <c r="J120" s="35" t="str">
        <f>E23</f>
        <v>Atelier Penta v.o.s., Mrštíkova 12, Jihlava</v>
      </c>
      <c r="K120" s="38"/>
      <c r="L120" s="42"/>
    </row>
    <row r="121" spans="2:12" s="1" customFormat="1" ht="15.15" customHeight="1">
      <c r="B121" s="37"/>
      <c r="C121" s="31" t="s">
        <v>28</v>
      </c>
      <c r="D121" s="38"/>
      <c r="E121" s="38"/>
      <c r="F121" s="26" t="str">
        <f>IF(E20="","",E20)</f>
        <v>Vyplň údaj</v>
      </c>
      <c r="G121" s="38"/>
      <c r="H121" s="38"/>
      <c r="I121" s="150" t="s">
        <v>33</v>
      </c>
      <c r="J121" s="35" t="str">
        <f>E26</f>
        <v>Ing. Polický</v>
      </c>
      <c r="K121" s="38"/>
      <c r="L121" s="42"/>
    </row>
    <row r="122" spans="2:12" s="1" customFormat="1" ht="10.3" customHeight="1">
      <c r="B122" s="37"/>
      <c r="C122" s="38"/>
      <c r="D122" s="38"/>
      <c r="E122" s="38"/>
      <c r="F122" s="38"/>
      <c r="G122" s="38"/>
      <c r="H122" s="38"/>
      <c r="I122" s="148"/>
      <c r="J122" s="38"/>
      <c r="K122" s="38"/>
      <c r="L122" s="42"/>
    </row>
    <row r="123" spans="2:20" s="10" customFormat="1" ht="29.25" customHeight="1">
      <c r="B123" s="204"/>
      <c r="C123" s="205" t="s">
        <v>176</v>
      </c>
      <c r="D123" s="206" t="s">
        <v>61</v>
      </c>
      <c r="E123" s="206" t="s">
        <v>57</v>
      </c>
      <c r="F123" s="206" t="s">
        <v>58</v>
      </c>
      <c r="G123" s="206" t="s">
        <v>177</v>
      </c>
      <c r="H123" s="206" t="s">
        <v>178</v>
      </c>
      <c r="I123" s="207" t="s">
        <v>179</v>
      </c>
      <c r="J123" s="206" t="s">
        <v>136</v>
      </c>
      <c r="K123" s="208" t="s">
        <v>180</v>
      </c>
      <c r="L123" s="209"/>
      <c r="M123" s="94" t="s">
        <v>1</v>
      </c>
      <c r="N123" s="95" t="s">
        <v>40</v>
      </c>
      <c r="O123" s="95" t="s">
        <v>181</v>
      </c>
      <c r="P123" s="95" t="s">
        <v>182</v>
      </c>
      <c r="Q123" s="95" t="s">
        <v>183</v>
      </c>
      <c r="R123" s="95" t="s">
        <v>184</v>
      </c>
      <c r="S123" s="95" t="s">
        <v>185</v>
      </c>
      <c r="T123" s="96" t="s">
        <v>186</v>
      </c>
    </row>
    <row r="124" spans="2:63" s="1" customFormat="1" ht="22.8" customHeight="1">
      <c r="B124" s="37"/>
      <c r="C124" s="101" t="s">
        <v>187</v>
      </c>
      <c r="D124" s="38"/>
      <c r="E124" s="38"/>
      <c r="F124" s="38"/>
      <c r="G124" s="38"/>
      <c r="H124" s="38"/>
      <c r="I124" s="148"/>
      <c r="J124" s="210">
        <f>BK124</f>
        <v>0</v>
      </c>
      <c r="K124" s="38"/>
      <c r="L124" s="42"/>
      <c r="M124" s="97"/>
      <c r="N124" s="98"/>
      <c r="O124" s="98"/>
      <c r="P124" s="211">
        <f>P125+P177</f>
        <v>0</v>
      </c>
      <c r="Q124" s="98"/>
      <c r="R124" s="211">
        <f>R125+R177</f>
        <v>0.042800000000000005</v>
      </c>
      <c r="S124" s="98"/>
      <c r="T124" s="212">
        <f>T125+T177</f>
        <v>0</v>
      </c>
      <c r="AT124" s="16" t="s">
        <v>75</v>
      </c>
      <c r="AU124" s="16" t="s">
        <v>138</v>
      </c>
      <c r="BK124" s="213">
        <f>BK125+BK177</f>
        <v>0</v>
      </c>
    </row>
    <row r="125" spans="2:63" s="11" customFormat="1" ht="25.9" customHeight="1">
      <c r="B125" s="214"/>
      <c r="C125" s="215"/>
      <c r="D125" s="216" t="s">
        <v>75</v>
      </c>
      <c r="E125" s="217" t="s">
        <v>188</v>
      </c>
      <c r="F125" s="217" t="s">
        <v>188</v>
      </c>
      <c r="G125" s="215"/>
      <c r="H125" s="215"/>
      <c r="I125" s="218"/>
      <c r="J125" s="219">
        <f>BK125</f>
        <v>0</v>
      </c>
      <c r="K125" s="215"/>
      <c r="L125" s="220"/>
      <c r="M125" s="221"/>
      <c r="N125" s="222"/>
      <c r="O125" s="222"/>
      <c r="P125" s="223">
        <f>P126</f>
        <v>0</v>
      </c>
      <c r="Q125" s="222"/>
      <c r="R125" s="223">
        <f>R126</f>
        <v>0.0248</v>
      </c>
      <c r="S125" s="222"/>
      <c r="T125" s="224">
        <f>T126</f>
        <v>0</v>
      </c>
      <c r="AR125" s="225" t="s">
        <v>83</v>
      </c>
      <c r="AT125" s="226" t="s">
        <v>75</v>
      </c>
      <c r="AU125" s="226" t="s">
        <v>76</v>
      </c>
      <c r="AY125" s="225" t="s">
        <v>190</v>
      </c>
      <c r="BK125" s="227">
        <f>BK126</f>
        <v>0</v>
      </c>
    </row>
    <row r="126" spans="2:63" s="11" customFormat="1" ht="22.8" customHeight="1">
      <c r="B126" s="214"/>
      <c r="C126" s="215"/>
      <c r="D126" s="216" t="s">
        <v>75</v>
      </c>
      <c r="E126" s="228" t="s">
        <v>1916</v>
      </c>
      <c r="F126" s="228" t="s">
        <v>1917</v>
      </c>
      <c r="G126" s="215"/>
      <c r="H126" s="215"/>
      <c r="I126" s="218"/>
      <c r="J126" s="229">
        <f>BK126</f>
        <v>0</v>
      </c>
      <c r="K126" s="215"/>
      <c r="L126" s="220"/>
      <c r="M126" s="221"/>
      <c r="N126" s="222"/>
      <c r="O126" s="222"/>
      <c r="P126" s="223">
        <f>SUM(P127:P176)</f>
        <v>0</v>
      </c>
      <c r="Q126" s="222"/>
      <c r="R126" s="223">
        <f>SUM(R127:R176)</f>
        <v>0.0248</v>
      </c>
      <c r="S126" s="222"/>
      <c r="T126" s="224">
        <f>SUM(T127:T176)</f>
        <v>0</v>
      </c>
      <c r="AR126" s="225" t="s">
        <v>83</v>
      </c>
      <c r="AT126" s="226" t="s">
        <v>75</v>
      </c>
      <c r="AU126" s="226" t="s">
        <v>83</v>
      </c>
      <c r="AY126" s="225" t="s">
        <v>190</v>
      </c>
      <c r="BK126" s="227">
        <f>SUM(BK127:BK176)</f>
        <v>0</v>
      </c>
    </row>
    <row r="127" spans="2:65" s="1" customFormat="1" ht="16.5" customHeight="1">
      <c r="B127" s="37"/>
      <c r="C127" s="230" t="s">
        <v>83</v>
      </c>
      <c r="D127" s="230" t="s">
        <v>192</v>
      </c>
      <c r="E127" s="231" t="s">
        <v>1918</v>
      </c>
      <c r="F127" s="232" t="s">
        <v>1919</v>
      </c>
      <c r="G127" s="233" t="s">
        <v>1920</v>
      </c>
      <c r="H127" s="234">
        <v>5</v>
      </c>
      <c r="I127" s="235"/>
      <c r="J127" s="236">
        <f>ROUND(I127*H127,2)</f>
        <v>0</v>
      </c>
      <c r="K127" s="232" t="s">
        <v>445</v>
      </c>
      <c r="L127" s="42"/>
      <c r="M127" s="237" t="s">
        <v>1</v>
      </c>
      <c r="N127" s="238" t="s">
        <v>41</v>
      </c>
      <c r="O127" s="85"/>
      <c r="P127" s="239">
        <f>O127*H127</f>
        <v>0</v>
      </c>
      <c r="Q127" s="239">
        <v>0</v>
      </c>
      <c r="R127" s="239">
        <f>Q127*H127</f>
        <v>0</v>
      </c>
      <c r="S127" s="239">
        <v>0</v>
      </c>
      <c r="T127" s="240">
        <f>S127*H127</f>
        <v>0</v>
      </c>
      <c r="AR127" s="241" t="s">
        <v>197</v>
      </c>
      <c r="AT127" s="241" t="s">
        <v>192</v>
      </c>
      <c r="AU127" s="241" t="s">
        <v>85</v>
      </c>
      <c r="AY127" s="16" t="s">
        <v>190</v>
      </c>
      <c r="BE127" s="242">
        <f>IF(N127="základní",J127,0)</f>
        <v>0</v>
      </c>
      <c r="BF127" s="242">
        <f>IF(N127="snížená",J127,0)</f>
        <v>0</v>
      </c>
      <c r="BG127" s="242">
        <f>IF(N127="zákl. přenesená",J127,0)</f>
        <v>0</v>
      </c>
      <c r="BH127" s="242">
        <f>IF(N127="sníž. přenesená",J127,0)</f>
        <v>0</v>
      </c>
      <c r="BI127" s="242">
        <f>IF(N127="nulová",J127,0)</f>
        <v>0</v>
      </c>
      <c r="BJ127" s="16" t="s">
        <v>83</v>
      </c>
      <c r="BK127" s="242">
        <f>ROUND(I127*H127,2)</f>
        <v>0</v>
      </c>
      <c r="BL127" s="16" t="s">
        <v>197</v>
      </c>
      <c r="BM127" s="241" t="s">
        <v>1921</v>
      </c>
    </row>
    <row r="128" spans="2:51" s="13" customFormat="1" ht="12">
      <c r="B128" s="254"/>
      <c r="C128" s="255"/>
      <c r="D128" s="245" t="s">
        <v>199</v>
      </c>
      <c r="E128" s="256" t="s">
        <v>1</v>
      </c>
      <c r="F128" s="257" t="s">
        <v>217</v>
      </c>
      <c r="G128" s="255"/>
      <c r="H128" s="258">
        <v>5</v>
      </c>
      <c r="I128" s="259"/>
      <c r="J128" s="255"/>
      <c r="K128" s="255"/>
      <c r="L128" s="260"/>
      <c r="M128" s="261"/>
      <c r="N128" s="262"/>
      <c r="O128" s="262"/>
      <c r="P128" s="262"/>
      <c r="Q128" s="262"/>
      <c r="R128" s="262"/>
      <c r="S128" s="262"/>
      <c r="T128" s="263"/>
      <c r="AT128" s="264" t="s">
        <v>199</v>
      </c>
      <c r="AU128" s="264" t="s">
        <v>85</v>
      </c>
      <c r="AV128" s="13" t="s">
        <v>85</v>
      </c>
      <c r="AW128" s="13" t="s">
        <v>32</v>
      </c>
      <c r="AX128" s="13" t="s">
        <v>76</v>
      </c>
      <c r="AY128" s="264" t="s">
        <v>190</v>
      </c>
    </row>
    <row r="129" spans="2:51" s="14" customFormat="1" ht="12">
      <c r="B129" s="279"/>
      <c r="C129" s="280"/>
      <c r="D129" s="245" t="s">
        <v>199</v>
      </c>
      <c r="E129" s="281" t="s">
        <v>1</v>
      </c>
      <c r="F129" s="282" t="s">
        <v>1922</v>
      </c>
      <c r="G129" s="280"/>
      <c r="H129" s="283">
        <v>5</v>
      </c>
      <c r="I129" s="284"/>
      <c r="J129" s="280"/>
      <c r="K129" s="280"/>
      <c r="L129" s="285"/>
      <c r="M129" s="286"/>
      <c r="N129" s="287"/>
      <c r="O129" s="287"/>
      <c r="P129" s="287"/>
      <c r="Q129" s="287"/>
      <c r="R129" s="287"/>
      <c r="S129" s="287"/>
      <c r="T129" s="288"/>
      <c r="AT129" s="289" t="s">
        <v>199</v>
      </c>
      <c r="AU129" s="289" t="s">
        <v>85</v>
      </c>
      <c r="AV129" s="14" t="s">
        <v>197</v>
      </c>
      <c r="AW129" s="14" t="s">
        <v>32</v>
      </c>
      <c r="AX129" s="14" t="s">
        <v>83</v>
      </c>
      <c r="AY129" s="289" t="s">
        <v>190</v>
      </c>
    </row>
    <row r="130" spans="2:65" s="1" customFormat="1" ht="16.5" customHeight="1">
      <c r="B130" s="37"/>
      <c r="C130" s="230" t="s">
        <v>85</v>
      </c>
      <c r="D130" s="230" t="s">
        <v>192</v>
      </c>
      <c r="E130" s="231" t="s">
        <v>1923</v>
      </c>
      <c r="F130" s="232" t="s">
        <v>1924</v>
      </c>
      <c r="G130" s="233" t="s">
        <v>1920</v>
      </c>
      <c r="H130" s="234">
        <v>6</v>
      </c>
      <c r="I130" s="235"/>
      <c r="J130" s="236">
        <f>ROUND(I130*H130,2)</f>
        <v>0</v>
      </c>
      <c r="K130" s="232" t="s">
        <v>445</v>
      </c>
      <c r="L130" s="42"/>
      <c r="M130" s="237" t="s">
        <v>1</v>
      </c>
      <c r="N130" s="238" t="s">
        <v>41</v>
      </c>
      <c r="O130" s="85"/>
      <c r="P130" s="239">
        <f>O130*H130</f>
        <v>0</v>
      </c>
      <c r="Q130" s="239">
        <v>0</v>
      </c>
      <c r="R130" s="239">
        <f>Q130*H130</f>
        <v>0</v>
      </c>
      <c r="S130" s="239">
        <v>0</v>
      </c>
      <c r="T130" s="240">
        <f>S130*H130</f>
        <v>0</v>
      </c>
      <c r="AR130" s="241" t="s">
        <v>197</v>
      </c>
      <c r="AT130" s="241" t="s">
        <v>192</v>
      </c>
      <c r="AU130" s="241" t="s">
        <v>85</v>
      </c>
      <c r="AY130" s="16" t="s">
        <v>190</v>
      </c>
      <c r="BE130" s="242">
        <f>IF(N130="základní",J130,0)</f>
        <v>0</v>
      </c>
      <c r="BF130" s="242">
        <f>IF(N130="snížená",J130,0)</f>
        <v>0</v>
      </c>
      <c r="BG130" s="242">
        <f>IF(N130="zákl. přenesená",J130,0)</f>
        <v>0</v>
      </c>
      <c r="BH130" s="242">
        <f>IF(N130="sníž. přenesená",J130,0)</f>
        <v>0</v>
      </c>
      <c r="BI130" s="242">
        <f>IF(N130="nulová",J130,0)</f>
        <v>0</v>
      </c>
      <c r="BJ130" s="16" t="s">
        <v>83</v>
      </c>
      <c r="BK130" s="242">
        <f>ROUND(I130*H130,2)</f>
        <v>0</v>
      </c>
      <c r="BL130" s="16" t="s">
        <v>197</v>
      </c>
      <c r="BM130" s="241" t="s">
        <v>1925</v>
      </c>
    </row>
    <row r="131" spans="2:51" s="13" customFormat="1" ht="12">
      <c r="B131" s="254"/>
      <c r="C131" s="255"/>
      <c r="D131" s="245" t="s">
        <v>199</v>
      </c>
      <c r="E131" s="256" t="s">
        <v>1</v>
      </c>
      <c r="F131" s="257" t="s">
        <v>221</v>
      </c>
      <c r="G131" s="255"/>
      <c r="H131" s="258">
        <v>6</v>
      </c>
      <c r="I131" s="259"/>
      <c r="J131" s="255"/>
      <c r="K131" s="255"/>
      <c r="L131" s="260"/>
      <c r="M131" s="261"/>
      <c r="N131" s="262"/>
      <c r="O131" s="262"/>
      <c r="P131" s="262"/>
      <c r="Q131" s="262"/>
      <c r="R131" s="262"/>
      <c r="S131" s="262"/>
      <c r="T131" s="263"/>
      <c r="AT131" s="264" t="s">
        <v>199</v>
      </c>
      <c r="AU131" s="264" t="s">
        <v>85</v>
      </c>
      <c r="AV131" s="13" t="s">
        <v>85</v>
      </c>
      <c r="AW131" s="13" t="s">
        <v>32</v>
      </c>
      <c r="AX131" s="13" t="s">
        <v>76</v>
      </c>
      <c r="AY131" s="264" t="s">
        <v>190</v>
      </c>
    </row>
    <row r="132" spans="2:51" s="14" customFormat="1" ht="12">
      <c r="B132" s="279"/>
      <c r="C132" s="280"/>
      <c r="D132" s="245" t="s">
        <v>199</v>
      </c>
      <c r="E132" s="281" t="s">
        <v>1</v>
      </c>
      <c r="F132" s="282" t="s">
        <v>1922</v>
      </c>
      <c r="G132" s="280"/>
      <c r="H132" s="283">
        <v>6</v>
      </c>
      <c r="I132" s="284"/>
      <c r="J132" s="280"/>
      <c r="K132" s="280"/>
      <c r="L132" s="285"/>
      <c r="M132" s="286"/>
      <c r="N132" s="287"/>
      <c r="O132" s="287"/>
      <c r="P132" s="287"/>
      <c r="Q132" s="287"/>
      <c r="R132" s="287"/>
      <c r="S132" s="287"/>
      <c r="T132" s="288"/>
      <c r="AT132" s="289" t="s">
        <v>199</v>
      </c>
      <c r="AU132" s="289" t="s">
        <v>85</v>
      </c>
      <c r="AV132" s="14" t="s">
        <v>197</v>
      </c>
      <c r="AW132" s="14" t="s">
        <v>32</v>
      </c>
      <c r="AX132" s="14" t="s">
        <v>83</v>
      </c>
      <c r="AY132" s="289" t="s">
        <v>190</v>
      </c>
    </row>
    <row r="133" spans="2:65" s="1" customFormat="1" ht="24" customHeight="1">
      <c r="B133" s="37"/>
      <c r="C133" s="265" t="s">
        <v>207</v>
      </c>
      <c r="D133" s="265" t="s">
        <v>430</v>
      </c>
      <c r="E133" s="266" t="s">
        <v>1926</v>
      </c>
      <c r="F133" s="267" t="s">
        <v>1927</v>
      </c>
      <c r="G133" s="268" t="s">
        <v>1920</v>
      </c>
      <c r="H133" s="269">
        <v>6</v>
      </c>
      <c r="I133" s="270"/>
      <c r="J133" s="271">
        <f>ROUND(I133*H133,2)</f>
        <v>0</v>
      </c>
      <c r="K133" s="267" t="s">
        <v>445</v>
      </c>
      <c r="L133" s="272"/>
      <c r="M133" s="273" t="s">
        <v>1</v>
      </c>
      <c r="N133" s="274" t="s">
        <v>41</v>
      </c>
      <c r="O133" s="85"/>
      <c r="P133" s="239">
        <f>O133*H133</f>
        <v>0</v>
      </c>
      <c r="Q133" s="239">
        <v>0.0004</v>
      </c>
      <c r="R133" s="239">
        <f>Q133*H133</f>
        <v>0.0024000000000000002</v>
      </c>
      <c r="S133" s="239">
        <v>0</v>
      </c>
      <c r="T133" s="240">
        <f>S133*H133</f>
        <v>0</v>
      </c>
      <c r="AR133" s="241" t="s">
        <v>229</v>
      </c>
      <c r="AT133" s="241" t="s">
        <v>430</v>
      </c>
      <c r="AU133" s="241" t="s">
        <v>85</v>
      </c>
      <c r="AY133" s="16" t="s">
        <v>190</v>
      </c>
      <c r="BE133" s="242">
        <f>IF(N133="základní",J133,0)</f>
        <v>0</v>
      </c>
      <c r="BF133" s="242">
        <f>IF(N133="snížená",J133,0)</f>
        <v>0</v>
      </c>
      <c r="BG133" s="242">
        <f>IF(N133="zákl. přenesená",J133,0)</f>
        <v>0</v>
      </c>
      <c r="BH133" s="242">
        <f>IF(N133="sníž. přenesená",J133,0)</f>
        <v>0</v>
      </c>
      <c r="BI133" s="242">
        <f>IF(N133="nulová",J133,0)</f>
        <v>0</v>
      </c>
      <c r="BJ133" s="16" t="s">
        <v>83</v>
      </c>
      <c r="BK133" s="242">
        <f>ROUND(I133*H133,2)</f>
        <v>0</v>
      </c>
      <c r="BL133" s="16" t="s">
        <v>197</v>
      </c>
      <c r="BM133" s="241" t="s">
        <v>1928</v>
      </c>
    </row>
    <row r="134" spans="2:51" s="13" customFormat="1" ht="12">
      <c r="B134" s="254"/>
      <c r="C134" s="255"/>
      <c r="D134" s="245" t="s">
        <v>199</v>
      </c>
      <c r="E134" s="256" t="s">
        <v>1</v>
      </c>
      <c r="F134" s="257" t="s">
        <v>221</v>
      </c>
      <c r="G134" s="255"/>
      <c r="H134" s="258">
        <v>6</v>
      </c>
      <c r="I134" s="259"/>
      <c r="J134" s="255"/>
      <c r="K134" s="255"/>
      <c r="L134" s="260"/>
      <c r="M134" s="261"/>
      <c r="N134" s="262"/>
      <c r="O134" s="262"/>
      <c r="P134" s="262"/>
      <c r="Q134" s="262"/>
      <c r="R134" s="262"/>
      <c r="S134" s="262"/>
      <c r="T134" s="263"/>
      <c r="AT134" s="264" t="s">
        <v>199</v>
      </c>
      <c r="AU134" s="264" t="s">
        <v>85</v>
      </c>
      <c r="AV134" s="13" t="s">
        <v>85</v>
      </c>
      <c r="AW134" s="13" t="s">
        <v>32</v>
      </c>
      <c r="AX134" s="13" t="s">
        <v>76</v>
      </c>
      <c r="AY134" s="264" t="s">
        <v>190</v>
      </c>
    </row>
    <row r="135" spans="2:51" s="14" customFormat="1" ht="12">
      <c r="B135" s="279"/>
      <c r="C135" s="280"/>
      <c r="D135" s="245" t="s">
        <v>199</v>
      </c>
      <c r="E135" s="281" t="s">
        <v>1</v>
      </c>
      <c r="F135" s="282" t="s">
        <v>1922</v>
      </c>
      <c r="G135" s="280"/>
      <c r="H135" s="283">
        <v>6</v>
      </c>
      <c r="I135" s="284"/>
      <c r="J135" s="280"/>
      <c r="K135" s="280"/>
      <c r="L135" s="285"/>
      <c r="M135" s="286"/>
      <c r="N135" s="287"/>
      <c r="O135" s="287"/>
      <c r="P135" s="287"/>
      <c r="Q135" s="287"/>
      <c r="R135" s="287"/>
      <c r="S135" s="287"/>
      <c r="T135" s="288"/>
      <c r="AT135" s="289" t="s">
        <v>199</v>
      </c>
      <c r="AU135" s="289" t="s">
        <v>85</v>
      </c>
      <c r="AV135" s="14" t="s">
        <v>197</v>
      </c>
      <c r="AW135" s="14" t="s">
        <v>32</v>
      </c>
      <c r="AX135" s="14" t="s">
        <v>83</v>
      </c>
      <c r="AY135" s="289" t="s">
        <v>190</v>
      </c>
    </row>
    <row r="136" spans="2:65" s="1" customFormat="1" ht="24" customHeight="1">
      <c r="B136" s="37"/>
      <c r="C136" s="265" t="s">
        <v>197</v>
      </c>
      <c r="D136" s="265" t="s">
        <v>430</v>
      </c>
      <c r="E136" s="266" t="s">
        <v>1929</v>
      </c>
      <c r="F136" s="267" t="s">
        <v>1930</v>
      </c>
      <c r="G136" s="268" t="s">
        <v>1920</v>
      </c>
      <c r="H136" s="269">
        <v>5</v>
      </c>
      <c r="I136" s="270"/>
      <c r="J136" s="271">
        <f>ROUND(I136*H136,2)</f>
        <v>0</v>
      </c>
      <c r="K136" s="267" t="s">
        <v>445</v>
      </c>
      <c r="L136" s="272"/>
      <c r="M136" s="273" t="s">
        <v>1</v>
      </c>
      <c r="N136" s="274" t="s">
        <v>41</v>
      </c>
      <c r="O136" s="85"/>
      <c r="P136" s="239">
        <f>O136*H136</f>
        <v>0</v>
      </c>
      <c r="Q136" s="239">
        <v>0.0004</v>
      </c>
      <c r="R136" s="239">
        <f>Q136*H136</f>
        <v>0.002</v>
      </c>
      <c r="S136" s="239">
        <v>0</v>
      </c>
      <c r="T136" s="240">
        <f>S136*H136</f>
        <v>0</v>
      </c>
      <c r="AR136" s="241" t="s">
        <v>229</v>
      </c>
      <c r="AT136" s="241" t="s">
        <v>430</v>
      </c>
      <c r="AU136" s="241" t="s">
        <v>85</v>
      </c>
      <c r="AY136" s="16" t="s">
        <v>190</v>
      </c>
      <c r="BE136" s="242">
        <f>IF(N136="základní",J136,0)</f>
        <v>0</v>
      </c>
      <c r="BF136" s="242">
        <f>IF(N136="snížená",J136,0)</f>
        <v>0</v>
      </c>
      <c r="BG136" s="242">
        <f>IF(N136="zákl. přenesená",J136,0)</f>
        <v>0</v>
      </c>
      <c r="BH136" s="242">
        <f>IF(N136="sníž. přenesená",J136,0)</f>
        <v>0</v>
      </c>
      <c r="BI136" s="242">
        <f>IF(N136="nulová",J136,0)</f>
        <v>0</v>
      </c>
      <c r="BJ136" s="16" t="s">
        <v>83</v>
      </c>
      <c r="BK136" s="242">
        <f>ROUND(I136*H136,2)</f>
        <v>0</v>
      </c>
      <c r="BL136" s="16" t="s">
        <v>197</v>
      </c>
      <c r="BM136" s="241" t="s">
        <v>1931</v>
      </c>
    </row>
    <row r="137" spans="2:51" s="13" customFormat="1" ht="12">
      <c r="B137" s="254"/>
      <c r="C137" s="255"/>
      <c r="D137" s="245" t="s">
        <v>199</v>
      </c>
      <c r="E137" s="256" t="s">
        <v>1</v>
      </c>
      <c r="F137" s="257" t="s">
        <v>217</v>
      </c>
      <c r="G137" s="255"/>
      <c r="H137" s="258">
        <v>5</v>
      </c>
      <c r="I137" s="259"/>
      <c r="J137" s="255"/>
      <c r="K137" s="255"/>
      <c r="L137" s="260"/>
      <c r="M137" s="261"/>
      <c r="N137" s="262"/>
      <c r="O137" s="262"/>
      <c r="P137" s="262"/>
      <c r="Q137" s="262"/>
      <c r="R137" s="262"/>
      <c r="S137" s="262"/>
      <c r="T137" s="263"/>
      <c r="AT137" s="264" t="s">
        <v>199</v>
      </c>
      <c r="AU137" s="264" t="s">
        <v>85</v>
      </c>
      <c r="AV137" s="13" t="s">
        <v>85</v>
      </c>
      <c r="AW137" s="13" t="s">
        <v>32</v>
      </c>
      <c r="AX137" s="13" t="s">
        <v>76</v>
      </c>
      <c r="AY137" s="264" t="s">
        <v>190</v>
      </c>
    </row>
    <row r="138" spans="2:51" s="14" customFormat="1" ht="12">
      <c r="B138" s="279"/>
      <c r="C138" s="280"/>
      <c r="D138" s="245" t="s">
        <v>199</v>
      </c>
      <c r="E138" s="281" t="s">
        <v>1</v>
      </c>
      <c r="F138" s="282" t="s">
        <v>1922</v>
      </c>
      <c r="G138" s="280"/>
      <c r="H138" s="283">
        <v>5</v>
      </c>
      <c r="I138" s="284"/>
      <c r="J138" s="280"/>
      <c r="K138" s="280"/>
      <c r="L138" s="285"/>
      <c r="M138" s="286"/>
      <c r="N138" s="287"/>
      <c r="O138" s="287"/>
      <c r="P138" s="287"/>
      <c r="Q138" s="287"/>
      <c r="R138" s="287"/>
      <c r="S138" s="287"/>
      <c r="T138" s="288"/>
      <c r="AT138" s="289" t="s">
        <v>199</v>
      </c>
      <c r="AU138" s="289" t="s">
        <v>85</v>
      </c>
      <c r="AV138" s="14" t="s">
        <v>197</v>
      </c>
      <c r="AW138" s="14" t="s">
        <v>32</v>
      </c>
      <c r="AX138" s="14" t="s">
        <v>83</v>
      </c>
      <c r="AY138" s="289" t="s">
        <v>190</v>
      </c>
    </row>
    <row r="139" spans="2:65" s="1" customFormat="1" ht="16.5" customHeight="1">
      <c r="B139" s="37"/>
      <c r="C139" s="265" t="s">
        <v>217</v>
      </c>
      <c r="D139" s="265" t="s">
        <v>430</v>
      </c>
      <c r="E139" s="266" t="s">
        <v>1932</v>
      </c>
      <c r="F139" s="267" t="s">
        <v>1933</v>
      </c>
      <c r="G139" s="268" t="s">
        <v>1920</v>
      </c>
      <c r="H139" s="269">
        <v>24</v>
      </c>
      <c r="I139" s="270"/>
      <c r="J139" s="271">
        <f>ROUND(I139*H139,2)</f>
        <v>0</v>
      </c>
      <c r="K139" s="267" t="s">
        <v>445</v>
      </c>
      <c r="L139" s="272"/>
      <c r="M139" s="273" t="s">
        <v>1</v>
      </c>
      <c r="N139" s="274" t="s">
        <v>41</v>
      </c>
      <c r="O139" s="85"/>
      <c r="P139" s="239">
        <f>O139*H139</f>
        <v>0</v>
      </c>
      <c r="Q139" s="239">
        <v>0.0004</v>
      </c>
      <c r="R139" s="239">
        <f>Q139*H139</f>
        <v>0.009600000000000001</v>
      </c>
      <c r="S139" s="239">
        <v>0</v>
      </c>
      <c r="T139" s="240">
        <f>S139*H139</f>
        <v>0</v>
      </c>
      <c r="AR139" s="241" t="s">
        <v>229</v>
      </c>
      <c r="AT139" s="241" t="s">
        <v>430</v>
      </c>
      <c r="AU139" s="241" t="s">
        <v>85</v>
      </c>
      <c r="AY139" s="16" t="s">
        <v>190</v>
      </c>
      <c r="BE139" s="242">
        <f>IF(N139="základní",J139,0)</f>
        <v>0</v>
      </c>
      <c r="BF139" s="242">
        <f>IF(N139="snížená",J139,0)</f>
        <v>0</v>
      </c>
      <c r="BG139" s="242">
        <f>IF(N139="zákl. přenesená",J139,0)</f>
        <v>0</v>
      </c>
      <c r="BH139" s="242">
        <f>IF(N139="sníž. přenesená",J139,0)</f>
        <v>0</v>
      </c>
      <c r="BI139" s="242">
        <f>IF(N139="nulová",J139,0)</f>
        <v>0</v>
      </c>
      <c r="BJ139" s="16" t="s">
        <v>83</v>
      </c>
      <c r="BK139" s="242">
        <f>ROUND(I139*H139,2)</f>
        <v>0</v>
      </c>
      <c r="BL139" s="16" t="s">
        <v>197</v>
      </c>
      <c r="BM139" s="241" t="s">
        <v>1934</v>
      </c>
    </row>
    <row r="140" spans="2:51" s="13" customFormat="1" ht="12">
      <c r="B140" s="254"/>
      <c r="C140" s="255"/>
      <c r="D140" s="245" t="s">
        <v>199</v>
      </c>
      <c r="E140" s="256" t="s">
        <v>1</v>
      </c>
      <c r="F140" s="257" t="s">
        <v>1935</v>
      </c>
      <c r="G140" s="255"/>
      <c r="H140" s="258">
        <v>24</v>
      </c>
      <c r="I140" s="259"/>
      <c r="J140" s="255"/>
      <c r="K140" s="255"/>
      <c r="L140" s="260"/>
      <c r="M140" s="261"/>
      <c r="N140" s="262"/>
      <c r="O140" s="262"/>
      <c r="P140" s="262"/>
      <c r="Q140" s="262"/>
      <c r="R140" s="262"/>
      <c r="S140" s="262"/>
      <c r="T140" s="263"/>
      <c r="AT140" s="264" t="s">
        <v>199</v>
      </c>
      <c r="AU140" s="264" t="s">
        <v>85</v>
      </c>
      <c r="AV140" s="13" t="s">
        <v>85</v>
      </c>
      <c r="AW140" s="13" t="s">
        <v>32</v>
      </c>
      <c r="AX140" s="13" t="s">
        <v>76</v>
      </c>
      <c r="AY140" s="264" t="s">
        <v>190</v>
      </c>
    </row>
    <row r="141" spans="2:51" s="14" customFormat="1" ht="12">
      <c r="B141" s="279"/>
      <c r="C141" s="280"/>
      <c r="D141" s="245" t="s">
        <v>199</v>
      </c>
      <c r="E141" s="281" t="s">
        <v>1</v>
      </c>
      <c r="F141" s="282" t="s">
        <v>1922</v>
      </c>
      <c r="G141" s="280"/>
      <c r="H141" s="283">
        <v>24</v>
      </c>
      <c r="I141" s="284"/>
      <c r="J141" s="280"/>
      <c r="K141" s="280"/>
      <c r="L141" s="285"/>
      <c r="M141" s="286"/>
      <c r="N141" s="287"/>
      <c r="O141" s="287"/>
      <c r="P141" s="287"/>
      <c r="Q141" s="287"/>
      <c r="R141" s="287"/>
      <c r="S141" s="287"/>
      <c r="T141" s="288"/>
      <c r="AT141" s="289" t="s">
        <v>199</v>
      </c>
      <c r="AU141" s="289" t="s">
        <v>85</v>
      </c>
      <c r="AV141" s="14" t="s">
        <v>197</v>
      </c>
      <c r="AW141" s="14" t="s">
        <v>32</v>
      </c>
      <c r="AX141" s="14" t="s">
        <v>83</v>
      </c>
      <c r="AY141" s="289" t="s">
        <v>190</v>
      </c>
    </row>
    <row r="142" spans="2:65" s="1" customFormat="1" ht="24" customHeight="1">
      <c r="B142" s="37"/>
      <c r="C142" s="230" t="s">
        <v>221</v>
      </c>
      <c r="D142" s="230" t="s">
        <v>192</v>
      </c>
      <c r="E142" s="231" t="s">
        <v>1936</v>
      </c>
      <c r="F142" s="232" t="s">
        <v>1937</v>
      </c>
      <c r="G142" s="233" t="s">
        <v>1920</v>
      </c>
      <c r="H142" s="234">
        <v>24</v>
      </c>
      <c r="I142" s="235"/>
      <c r="J142" s="236">
        <f>ROUND(I142*H142,2)</f>
        <v>0</v>
      </c>
      <c r="K142" s="232" t="s">
        <v>445</v>
      </c>
      <c r="L142" s="42"/>
      <c r="M142" s="237" t="s">
        <v>1</v>
      </c>
      <c r="N142" s="238" t="s">
        <v>41</v>
      </c>
      <c r="O142" s="85"/>
      <c r="P142" s="239">
        <f>O142*H142</f>
        <v>0</v>
      </c>
      <c r="Q142" s="239">
        <v>0</v>
      </c>
      <c r="R142" s="239">
        <f>Q142*H142</f>
        <v>0</v>
      </c>
      <c r="S142" s="239">
        <v>0</v>
      </c>
      <c r="T142" s="240">
        <f>S142*H142</f>
        <v>0</v>
      </c>
      <c r="AR142" s="241" t="s">
        <v>197</v>
      </c>
      <c r="AT142" s="241" t="s">
        <v>192</v>
      </c>
      <c r="AU142" s="241" t="s">
        <v>85</v>
      </c>
      <c r="AY142" s="16" t="s">
        <v>190</v>
      </c>
      <c r="BE142" s="242">
        <f>IF(N142="základní",J142,0)</f>
        <v>0</v>
      </c>
      <c r="BF142" s="242">
        <f>IF(N142="snížená",J142,0)</f>
        <v>0</v>
      </c>
      <c r="BG142" s="242">
        <f>IF(N142="zákl. přenesená",J142,0)</f>
        <v>0</v>
      </c>
      <c r="BH142" s="242">
        <f>IF(N142="sníž. přenesená",J142,0)</f>
        <v>0</v>
      </c>
      <c r="BI142" s="242">
        <f>IF(N142="nulová",J142,0)</f>
        <v>0</v>
      </c>
      <c r="BJ142" s="16" t="s">
        <v>83</v>
      </c>
      <c r="BK142" s="242">
        <f>ROUND(I142*H142,2)</f>
        <v>0</v>
      </c>
      <c r="BL142" s="16" t="s">
        <v>197</v>
      </c>
      <c r="BM142" s="241" t="s">
        <v>1938</v>
      </c>
    </row>
    <row r="143" spans="2:51" s="13" customFormat="1" ht="12">
      <c r="B143" s="254"/>
      <c r="C143" s="255"/>
      <c r="D143" s="245" t="s">
        <v>199</v>
      </c>
      <c r="E143" s="256" t="s">
        <v>1</v>
      </c>
      <c r="F143" s="257" t="s">
        <v>1935</v>
      </c>
      <c r="G143" s="255"/>
      <c r="H143" s="258">
        <v>24</v>
      </c>
      <c r="I143" s="259"/>
      <c r="J143" s="255"/>
      <c r="K143" s="255"/>
      <c r="L143" s="260"/>
      <c r="M143" s="261"/>
      <c r="N143" s="262"/>
      <c r="O143" s="262"/>
      <c r="P143" s="262"/>
      <c r="Q143" s="262"/>
      <c r="R143" s="262"/>
      <c r="S143" s="262"/>
      <c r="T143" s="263"/>
      <c r="AT143" s="264" t="s">
        <v>199</v>
      </c>
      <c r="AU143" s="264" t="s">
        <v>85</v>
      </c>
      <c r="AV143" s="13" t="s">
        <v>85</v>
      </c>
      <c r="AW143" s="13" t="s">
        <v>32</v>
      </c>
      <c r="AX143" s="13" t="s">
        <v>76</v>
      </c>
      <c r="AY143" s="264" t="s">
        <v>190</v>
      </c>
    </row>
    <row r="144" spans="2:51" s="14" customFormat="1" ht="12">
      <c r="B144" s="279"/>
      <c r="C144" s="280"/>
      <c r="D144" s="245" t="s">
        <v>199</v>
      </c>
      <c r="E144" s="281" t="s">
        <v>1</v>
      </c>
      <c r="F144" s="282" t="s">
        <v>1922</v>
      </c>
      <c r="G144" s="280"/>
      <c r="H144" s="283">
        <v>24</v>
      </c>
      <c r="I144" s="284"/>
      <c r="J144" s="280"/>
      <c r="K144" s="280"/>
      <c r="L144" s="285"/>
      <c r="M144" s="286"/>
      <c r="N144" s="287"/>
      <c r="O144" s="287"/>
      <c r="P144" s="287"/>
      <c r="Q144" s="287"/>
      <c r="R144" s="287"/>
      <c r="S144" s="287"/>
      <c r="T144" s="288"/>
      <c r="AT144" s="289" t="s">
        <v>199</v>
      </c>
      <c r="AU144" s="289" t="s">
        <v>85</v>
      </c>
      <c r="AV144" s="14" t="s">
        <v>197</v>
      </c>
      <c r="AW144" s="14" t="s">
        <v>32</v>
      </c>
      <c r="AX144" s="14" t="s">
        <v>83</v>
      </c>
      <c r="AY144" s="289" t="s">
        <v>190</v>
      </c>
    </row>
    <row r="145" spans="2:65" s="1" customFormat="1" ht="24" customHeight="1">
      <c r="B145" s="37"/>
      <c r="C145" s="265" t="s">
        <v>225</v>
      </c>
      <c r="D145" s="265" t="s">
        <v>430</v>
      </c>
      <c r="E145" s="266" t="s">
        <v>1939</v>
      </c>
      <c r="F145" s="267" t="s">
        <v>1940</v>
      </c>
      <c r="G145" s="268" t="s">
        <v>1920</v>
      </c>
      <c r="H145" s="269">
        <v>4</v>
      </c>
      <c r="I145" s="270"/>
      <c r="J145" s="271">
        <f>ROUND(I145*H145,2)</f>
        <v>0</v>
      </c>
      <c r="K145" s="267" t="s">
        <v>445</v>
      </c>
      <c r="L145" s="272"/>
      <c r="M145" s="273" t="s">
        <v>1</v>
      </c>
      <c r="N145" s="274" t="s">
        <v>41</v>
      </c>
      <c r="O145" s="85"/>
      <c r="P145" s="239">
        <f>O145*H145</f>
        <v>0</v>
      </c>
      <c r="Q145" s="239">
        <v>0.0004</v>
      </c>
      <c r="R145" s="239">
        <f>Q145*H145</f>
        <v>0.0016</v>
      </c>
      <c r="S145" s="239">
        <v>0</v>
      </c>
      <c r="T145" s="240">
        <f>S145*H145</f>
        <v>0</v>
      </c>
      <c r="AR145" s="241" t="s">
        <v>229</v>
      </c>
      <c r="AT145" s="241" t="s">
        <v>430</v>
      </c>
      <c r="AU145" s="241" t="s">
        <v>85</v>
      </c>
      <c r="AY145" s="16" t="s">
        <v>190</v>
      </c>
      <c r="BE145" s="242">
        <f>IF(N145="základní",J145,0)</f>
        <v>0</v>
      </c>
      <c r="BF145" s="242">
        <f>IF(N145="snížená",J145,0)</f>
        <v>0</v>
      </c>
      <c r="BG145" s="242">
        <f>IF(N145="zákl. přenesená",J145,0)</f>
        <v>0</v>
      </c>
      <c r="BH145" s="242">
        <f>IF(N145="sníž. přenesená",J145,0)</f>
        <v>0</v>
      </c>
      <c r="BI145" s="242">
        <f>IF(N145="nulová",J145,0)</f>
        <v>0</v>
      </c>
      <c r="BJ145" s="16" t="s">
        <v>83</v>
      </c>
      <c r="BK145" s="242">
        <f>ROUND(I145*H145,2)</f>
        <v>0</v>
      </c>
      <c r="BL145" s="16" t="s">
        <v>197</v>
      </c>
      <c r="BM145" s="241" t="s">
        <v>1941</v>
      </c>
    </row>
    <row r="146" spans="2:51" s="13" customFormat="1" ht="12">
      <c r="B146" s="254"/>
      <c r="C146" s="255"/>
      <c r="D146" s="245" t="s">
        <v>199</v>
      </c>
      <c r="E146" s="256" t="s">
        <v>1</v>
      </c>
      <c r="F146" s="257" t="s">
        <v>197</v>
      </c>
      <c r="G146" s="255"/>
      <c r="H146" s="258">
        <v>4</v>
      </c>
      <c r="I146" s="259"/>
      <c r="J146" s="255"/>
      <c r="K146" s="255"/>
      <c r="L146" s="260"/>
      <c r="M146" s="261"/>
      <c r="N146" s="262"/>
      <c r="O146" s="262"/>
      <c r="P146" s="262"/>
      <c r="Q146" s="262"/>
      <c r="R146" s="262"/>
      <c r="S146" s="262"/>
      <c r="T146" s="263"/>
      <c r="AT146" s="264" t="s">
        <v>199</v>
      </c>
      <c r="AU146" s="264" t="s">
        <v>85</v>
      </c>
      <c r="AV146" s="13" t="s">
        <v>85</v>
      </c>
      <c r="AW146" s="13" t="s">
        <v>32</v>
      </c>
      <c r="AX146" s="13" t="s">
        <v>76</v>
      </c>
      <c r="AY146" s="264" t="s">
        <v>190</v>
      </c>
    </row>
    <row r="147" spans="2:51" s="14" customFormat="1" ht="12">
      <c r="B147" s="279"/>
      <c r="C147" s="280"/>
      <c r="D147" s="245" t="s">
        <v>199</v>
      </c>
      <c r="E147" s="281" t="s">
        <v>1</v>
      </c>
      <c r="F147" s="282" t="s">
        <v>1922</v>
      </c>
      <c r="G147" s="280"/>
      <c r="H147" s="283">
        <v>4</v>
      </c>
      <c r="I147" s="284"/>
      <c r="J147" s="280"/>
      <c r="K147" s="280"/>
      <c r="L147" s="285"/>
      <c r="M147" s="286"/>
      <c r="N147" s="287"/>
      <c r="O147" s="287"/>
      <c r="P147" s="287"/>
      <c r="Q147" s="287"/>
      <c r="R147" s="287"/>
      <c r="S147" s="287"/>
      <c r="T147" s="288"/>
      <c r="AT147" s="289" t="s">
        <v>199</v>
      </c>
      <c r="AU147" s="289" t="s">
        <v>85</v>
      </c>
      <c r="AV147" s="14" t="s">
        <v>197</v>
      </c>
      <c r="AW147" s="14" t="s">
        <v>32</v>
      </c>
      <c r="AX147" s="14" t="s">
        <v>83</v>
      </c>
      <c r="AY147" s="289" t="s">
        <v>190</v>
      </c>
    </row>
    <row r="148" spans="2:65" s="1" customFormat="1" ht="24" customHeight="1">
      <c r="B148" s="37"/>
      <c r="C148" s="265" t="s">
        <v>229</v>
      </c>
      <c r="D148" s="265" t="s">
        <v>430</v>
      </c>
      <c r="E148" s="266" t="s">
        <v>1942</v>
      </c>
      <c r="F148" s="267" t="s">
        <v>1943</v>
      </c>
      <c r="G148" s="268" t="s">
        <v>1920</v>
      </c>
      <c r="H148" s="269">
        <v>2</v>
      </c>
      <c r="I148" s="270"/>
      <c r="J148" s="271">
        <f>ROUND(I148*H148,2)</f>
        <v>0</v>
      </c>
      <c r="K148" s="267" t="s">
        <v>445</v>
      </c>
      <c r="L148" s="272"/>
      <c r="M148" s="273" t="s">
        <v>1</v>
      </c>
      <c r="N148" s="274" t="s">
        <v>41</v>
      </c>
      <c r="O148" s="85"/>
      <c r="P148" s="239">
        <f>O148*H148</f>
        <v>0</v>
      </c>
      <c r="Q148" s="239">
        <v>0.0004</v>
      </c>
      <c r="R148" s="239">
        <f>Q148*H148</f>
        <v>0.0008</v>
      </c>
      <c r="S148" s="239">
        <v>0</v>
      </c>
      <c r="T148" s="240">
        <f>S148*H148</f>
        <v>0</v>
      </c>
      <c r="AR148" s="241" t="s">
        <v>229</v>
      </c>
      <c r="AT148" s="241" t="s">
        <v>430</v>
      </c>
      <c r="AU148" s="241" t="s">
        <v>85</v>
      </c>
      <c r="AY148" s="16" t="s">
        <v>190</v>
      </c>
      <c r="BE148" s="242">
        <f>IF(N148="základní",J148,0)</f>
        <v>0</v>
      </c>
      <c r="BF148" s="242">
        <f>IF(N148="snížená",J148,0)</f>
        <v>0</v>
      </c>
      <c r="BG148" s="242">
        <f>IF(N148="zákl. přenesená",J148,0)</f>
        <v>0</v>
      </c>
      <c r="BH148" s="242">
        <f>IF(N148="sníž. přenesená",J148,0)</f>
        <v>0</v>
      </c>
      <c r="BI148" s="242">
        <f>IF(N148="nulová",J148,0)</f>
        <v>0</v>
      </c>
      <c r="BJ148" s="16" t="s">
        <v>83</v>
      </c>
      <c r="BK148" s="242">
        <f>ROUND(I148*H148,2)</f>
        <v>0</v>
      </c>
      <c r="BL148" s="16" t="s">
        <v>197</v>
      </c>
      <c r="BM148" s="241" t="s">
        <v>1944</v>
      </c>
    </row>
    <row r="149" spans="2:51" s="13" customFormat="1" ht="12">
      <c r="B149" s="254"/>
      <c r="C149" s="255"/>
      <c r="D149" s="245" t="s">
        <v>199</v>
      </c>
      <c r="E149" s="256" t="s">
        <v>1</v>
      </c>
      <c r="F149" s="257" t="s">
        <v>1585</v>
      </c>
      <c r="G149" s="255"/>
      <c r="H149" s="258">
        <v>2</v>
      </c>
      <c r="I149" s="259"/>
      <c r="J149" s="255"/>
      <c r="K149" s="255"/>
      <c r="L149" s="260"/>
      <c r="M149" s="261"/>
      <c r="N149" s="262"/>
      <c r="O149" s="262"/>
      <c r="P149" s="262"/>
      <c r="Q149" s="262"/>
      <c r="R149" s="262"/>
      <c r="S149" s="262"/>
      <c r="T149" s="263"/>
      <c r="AT149" s="264" t="s">
        <v>199</v>
      </c>
      <c r="AU149" s="264" t="s">
        <v>85</v>
      </c>
      <c r="AV149" s="13" t="s">
        <v>85</v>
      </c>
      <c r="AW149" s="13" t="s">
        <v>32</v>
      </c>
      <c r="AX149" s="13" t="s">
        <v>83</v>
      </c>
      <c r="AY149" s="264" t="s">
        <v>190</v>
      </c>
    </row>
    <row r="150" spans="2:65" s="1" customFormat="1" ht="24" customHeight="1">
      <c r="B150" s="37"/>
      <c r="C150" s="265" t="s">
        <v>233</v>
      </c>
      <c r="D150" s="265" t="s">
        <v>430</v>
      </c>
      <c r="E150" s="266" t="s">
        <v>1945</v>
      </c>
      <c r="F150" s="267" t="s">
        <v>1946</v>
      </c>
      <c r="G150" s="268" t="s">
        <v>1920</v>
      </c>
      <c r="H150" s="269">
        <v>5</v>
      </c>
      <c r="I150" s="270"/>
      <c r="J150" s="271">
        <f>ROUND(I150*H150,2)</f>
        <v>0</v>
      </c>
      <c r="K150" s="267" t="s">
        <v>445</v>
      </c>
      <c r="L150" s="272"/>
      <c r="M150" s="273" t="s">
        <v>1</v>
      </c>
      <c r="N150" s="274" t="s">
        <v>41</v>
      </c>
      <c r="O150" s="85"/>
      <c r="P150" s="239">
        <f>O150*H150</f>
        <v>0</v>
      </c>
      <c r="Q150" s="239">
        <v>0.0004</v>
      </c>
      <c r="R150" s="239">
        <f>Q150*H150</f>
        <v>0.002</v>
      </c>
      <c r="S150" s="239">
        <v>0</v>
      </c>
      <c r="T150" s="240">
        <f>S150*H150</f>
        <v>0</v>
      </c>
      <c r="AR150" s="241" t="s">
        <v>229</v>
      </c>
      <c r="AT150" s="241" t="s">
        <v>430</v>
      </c>
      <c r="AU150" s="241" t="s">
        <v>85</v>
      </c>
      <c r="AY150" s="16" t="s">
        <v>190</v>
      </c>
      <c r="BE150" s="242">
        <f>IF(N150="základní",J150,0)</f>
        <v>0</v>
      </c>
      <c r="BF150" s="242">
        <f>IF(N150="snížená",J150,0)</f>
        <v>0</v>
      </c>
      <c r="BG150" s="242">
        <f>IF(N150="zákl. přenesená",J150,0)</f>
        <v>0</v>
      </c>
      <c r="BH150" s="242">
        <f>IF(N150="sníž. přenesená",J150,0)</f>
        <v>0</v>
      </c>
      <c r="BI150" s="242">
        <f>IF(N150="nulová",J150,0)</f>
        <v>0</v>
      </c>
      <c r="BJ150" s="16" t="s">
        <v>83</v>
      </c>
      <c r="BK150" s="242">
        <f>ROUND(I150*H150,2)</f>
        <v>0</v>
      </c>
      <c r="BL150" s="16" t="s">
        <v>197</v>
      </c>
      <c r="BM150" s="241" t="s">
        <v>1947</v>
      </c>
    </row>
    <row r="151" spans="2:51" s="13" customFormat="1" ht="12">
      <c r="B151" s="254"/>
      <c r="C151" s="255"/>
      <c r="D151" s="245" t="s">
        <v>199</v>
      </c>
      <c r="E151" s="256" t="s">
        <v>1</v>
      </c>
      <c r="F151" s="257" t="s">
        <v>1948</v>
      </c>
      <c r="G151" s="255"/>
      <c r="H151" s="258">
        <v>5</v>
      </c>
      <c r="I151" s="259"/>
      <c r="J151" s="255"/>
      <c r="K151" s="255"/>
      <c r="L151" s="260"/>
      <c r="M151" s="261"/>
      <c r="N151" s="262"/>
      <c r="O151" s="262"/>
      <c r="P151" s="262"/>
      <c r="Q151" s="262"/>
      <c r="R151" s="262"/>
      <c r="S151" s="262"/>
      <c r="T151" s="263"/>
      <c r="AT151" s="264" t="s">
        <v>199</v>
      </c>
      <c r="AU151" s="264" t="s">
        <v>85</v>
      </c>
      <c r="AV151" s="13" t="s">
        <v>85</v>
      </c>
      <c r="AW151" s="13" t="s">
        <v>32</v>
      </c>
      <c r="AX151" s="13" t="s">
        <v>76</v>
      </c>
      <c r="AY151" s="264" t="s">
        <v>190</v>
      </c>
    </row>
    <row r="152" spans="2:51" s="14" customFormat="1" ht="12">
      <c r="B152" s="279"/>
      <c r="C152" s="280"/>
      <c r="D152" s="245" t="s">
        <v>199</v>
      </c>
      <c r="E152" s="281" t="s">
        <v>1</v>
      </c>
      <c r="F152" s="282" t="s">
        <v>1922</v>
      </c>
      <c r="G152" s="280"/>
      <c r="H152" s="283">
        <v>5</v>
      </c>
      <c r="I152" s="284"/>
      <c r="J152" s="280"/>
      <c r="K152" s="280"/>
      <c r="L152" s="285"/>
      <c r="M152" s="286"/>
      <c r="N152" s="287"/>
      <c r="O152" s="287"/>
      <c r="P152" s="287"/>
      <c r="Q152" s="287"/>
      <c r="R152" s="287"/>
      <c r="S152" s="287"/>
      <c r="T152" s="288"/>
      <c r="AT152" s="289" t="s">
        <v>199</v>
      </c>
      <c r="AU152" s="289" t="s">
        <v>85</v>
      </c>
      <c r="AV152" s="14" t="s">
        <v>197</v>
      </c>
      <c r="AW152" s="14" t="s">
        <v>32</v>
      </c>
      <c r="AX152" s="14" t="s">
        <v>83</v>
      </c>
      <c r="AY152" s="289" t="s">
        <v>190</v>
      </c>
    </row>
    <row r="153" spans="2:65" s="1" customFormat="1" ht="24" customHeight="1">
      <c r="B153" s="37"/>
      <c r="C153" s="265" t="s">
        <v>238</v>
      </c>
      <c r="D153" s="265" t="s">
        <v>430</v>
      </c>
      <c r="E153" s="266" t="s">
        <v>1949</v>
      </c>
      <c r="F153" s="267" t="s">
        <v>1950</v>
      </c>
      <c r="G153" s="268" t="s">
        <v>1920</v>
      </c>
      <c r="H153" s="269">
        <v>1</v>
      </c>
      <c r="I153" s="270"/>
      <c r="J153" s="271">
        <f>ROUND(I153*H153,2)</f>
        <v>0</v>
      </c>
      <c r="K153" s="267" t="s">
        <v>445</v>
      </c>
      <c r="L153" s="272"/>
      <c r="M153" s="273" t="s">
        <v>1</v>
      </c>
      <c r="N153" s="274" t="s">
        <v>41</v>
      </c>
      <c r="O153" s="85"/>
      <c r="P153" s="239">
        <f>O153*H153</f>
        <v>0</v>
      </c>
      <c r="Q153" s="239">
        <v>0.0004</v>
      </c>
      <c r="R153" s="239">
        <f>Q153*H153</f>
        <v>0.0004</v>
      </c>
      <c r="S153" s="239">
        <v>0</v>
      </c>
      <c r="T153" s="240">
        <f>S153*H153</f>
        <v>0</v>
      </c>
      <c r="AR153" s="241" t="s">
        <v>229</v>
      </c>
      <c r="AT153" s="241" t="s">
        <v>430</v>
      </c>
      <c r="AU153" s="241" t="s">
        <v>85</v>
      </c>
      <c r="AY153" s="16" t="s">
        <v>190</v>
      </c>
      <c r="BE153" s="242">
        <f>IF(N153="základní",J153,0)</f>
        <v>0</v>
      </c>
      <c r="BF153" s="242">
        <f>IF(N153="snížená",J153,0)</f>
        <v>0</v>
      </c>
      <c r="BG153" s="242">
        <f>IF(N153="zákl. přenesená",J153,0)</f>
        <v>0</v>
      </c>
      <c r="BH153" s="242">
        <f>IF(N153="sníž. přenesená",J153,0)</f>
        <v>0</v>
      </c>
      <c r="BI153" s="242">
        <f>IF(N153="nulová",J153,0)</f>
        <v>0</v>
      </c>
      <c r="BJ153" s="16" t="s">
        <v>83</v>
      </c>
      <c r="BK153" s="242">
        <f>ROUND(I153*H153,2)</f>
        <v>0</v>
      </c>
      <c r="BL153" s="16" t="s">
        <v>197</v>
      </c>
      <c r="BM153" s="241" t="s">
        <v>1951</v>
      </c>
    </row>
    <row r="154" spans="2:51" s="13" customFormat="1" ht="12">
      <c r="B154" s="254"/>
      <c r="C154" s="255"/>
      <c r="D154" s="245" t="s">
        <v>199</v>
      </c>
      <c r="E154" s="256" t="s">
        <v>1</v>
      </c>
      <c r="F154" s="257" t="s">
        <v>83</v>
      </c>
      <c r="G154" s="255"/>
      <c r="H154" s="258">
        <v>1</v>
      </c>
      <c r="I154" s="259"/>
      <c r="J154" s="255"/>
      <c r="K154" s="255"/>
      <c r="L154" s="260"/>
      <c r="M154" s="261"/>
      <c r="N154" s="262"/>
      <c r="O154" s="262"/>
      <c r="P154" s="262"/>
      <c r="Q154" s="262"/>
      <c r="R154" s="262"/>
      <c r="S154" s="262"/>
      <c r="T154" s="263"/>
      <c r="AT154" s="264" t="s">
        <v>199</v>
      </c>
      <c r="AU154" s="264" t="s">
        <v>85</v>
      </c>
      <c r="AV154" s="13" t="s">
        <v>85</v>
      </c>
      <c r="AW154" s="13" t="s">
        <v>32</v>
      </c>
      <c r="AX154" s="13" t="s">
        <v>76</v>
      </c>
      <c r="AY154" s="264" t="s">
        <v>190</v>
      </c>
    </row>
    <row r="155" spans="2:51" s="14" customFormat="1" ht="12">
      <c r="B155" s="279"/>
      <c r="C155" s="280"/>
      <c r="D155" s="245" t="s">
        <v>199</v>
      </c>
      <c r="E155" s="281" t="s">
        <v>1</v>
      </c>
      <c r="F155" s="282" t="s">
        <v>1922</v>
      </c>
      <c r="G155" s="280"/>
      <c r="H155" s="283">
        <v>1</v>
      </c>
      <c r="I155" s="284"/>
      <c r="J155" s="280"/>
      <c r="K155" s="280"/>
      <c r="L155" s="285"/>
      <c r="M155" s="286"/>
      <c r="N155" s="287"/>
      <c r="O155" s="287"/>
      <c r="P155" s="287"/>
      <c r="Q155" s="287"/>
      <c r="R155" s="287"/>
      <c r="S155" s="287"/>
      <c r="T155" s="288"/>
      <c r="AT155" s="289" t="s">
        <v>199</v>
      </c>
      <c r="AU155" s="289" t="s">
        <v>85</v>
      </c>
      <c r="AV155" s="14" t="s">
        <v>197</v>
      </c>
      <c r="AW155" s="14" t="s">
        <v>32</v>
      </c>
      <c r="AX155" s="14" t="s">
        <v>83</v>
      </c>
      <c r="AY155" s="289" t="s">
        <v>190</v>
      </c>
    </row>
    <row r="156" spans="2:65" s="1" customFormat="1" ht="16.5" customHeight="1">
      <c r="B156" s="37"/>
      <c r="C156" s="230" t="s">
        <v>242</v>
      </c>
      <c r="D156" s="230" t="s">
        <v>192</v>
      </c>
      <c r="E156" s="231" t="s">
        <v>1952</v>
      </c>
      <c r="F156" s="232" t="s">
        <v>1953</v>
      </c>
      <c r="G156" s="233" t="s">
        <v>1920</v>
      </c>
      <c r="H156" s="234">
        <v>12</v>
      </c>
      <c r="I156" s="235"/>
      <c r="J156" s="236">
        <f>ROUND(I156*H156,2)</f>
        <v>0</v>
      </c>
      <c r="K156" s="232" t="s">
        <v>445</v>
      </c>
      <c r="L156" s="42"/>
      <c r="M156" s="237" t="s">
        <v>1</v>
      </c>
      <c r="N156" s="238" t="s">
        <v>41</v>
      </c>
      <c r="O156" s="85"/>
      <c r="P156" s="239">
        <f>O156*H156</f>
        <v>0</v>
      </c>
      <c r="Q156" s="239">
        <v>0</v>
      </c>
      <c r="R156" s="239">
        <f>Q156*H156</f>
        <v>0</v>
      </c>
      <c r="S156" s="239">
        <v>0</v>
      </c>
      <c r="T156" s="240">
        <f>S156*H156</f>
        <v>0</v>
      </c>
      <c r="AR156" s="241" t="s">
        <v>197</v>
      </c>
      <c r="AT156" s="241" t="s">
        <v>192</v>
      </c>
      <c r="AU156" s="241" t="s">
        <v>85</v>
      </c>
      <c r="AY156" s="16" t="s">
        <v>190</v>
      </c>
      <c r="BE156" s="242">
        <f>IF(N156="základní",J156,0)</f>
        <v>0</v>
      </c>
      <c r="BF156" s="242">
        <f>IF(N156="snížená",J156,0)</f>
        <v>0</v>
      </c>
      <c r="BG156" s="242">
        <f>IF(N156="zákl. přenesená",J156,0)</f>
        <v>0</v>
      </c>
      <c r="BH156" s="242">
        <f>IF(N156="sníž. přenesená",J156,0)</f>
        <v>0</v>
      </c>
      <c r="BI156" s="242">
        <f>IF(N156="nulová",J156,0)</f>
        <v>0</v>
      </c>
      <c r="BJ156" s="16" t="s">
        <v>83</v>
      </c>
      <c r="BK156" s="242">
        <f>ROUND(I156*H156,2)</f>
        <v>0</v>
      </c>
      <c r="BL156" s="16" t="s">
        <v>197</v>
      </c>
      <c r="BM156" s="241" t="s">
        <v>1954</v>
      </c>
    </row>
    <row r="157" spans="2:51" s="13" customFormat="1" ht="12">
      <c r="B157" s="254"/>
      <c r="C157" s="255"/>
      <c r="D157" s="245" t="s">
        <v>199</v>
      </c>
      <c r="E157" s="256" t="s">
        <v>1</v>
      </c>
      <c r="F157" s="257" t="s">
        <v>1955</v>
      </c>
      <c r="G157" s="255"/>
      <c r="H157" s="258">
        <v>12</v>
      </c>
      <c r="I157" s="259"/>
      <c r="J157" s="255"/>
      <c r="K157" s="255"/>
      <c r="L157" s="260"/>
      <c r="M157" s="261"/>
      <c r="N157" s="262"/>
      <c r="O157" s="262"/>
      <c r="P157" s="262"/>
      <c r="Q157" s="262"/>
      <c r="R157" s="262"/>
      <c r="S157" s="262"/>
      <c r="T157" s="263"/>
      <c r="AT157" s="264" t="s">
        <v>199</v>
      </c>
      <c r="AU157" s="264" t="s">
        <v>85</v>
      </c>
      <c r="AV157" s="13" t="s">
        <v>85</v>
      </c>
      <c r="AW157" s="13" t="s">
        <v>32</v>
      </c>
      <c r="AX157" s="13" t="s">
        <v>76</v>
      </c>
      <c r="AY157" s="264" t="s">
        <v>190</v>
      </c>
    </row>
    <row r="158" spans="2:51" s="14" customFormat="1" ht="12">
      <c r="B158" s="279"/>
      <c r="C158" s="280"/>
      <c r="D158" s="245" t="s">
        <v>199</v>
      </c>
      <c r="E158" s="281" t="s">
        <v>1</v>
      </c>
      <c r="F158" s="282" t="s">
        <v>1922</v>
      </c>
      <c r="G158" s="280"/>
      <c r="H158" s="283">
        <v>12</v>
      </c>
      <c r="I158" s="284"/>
      <c r="J158" s="280"/>
      <c r="K158" s="280"/>
      <c r="L158" s="285"/>
      <c r="M158" s="286"/>
      <c r="N158" s="287"/>
      <c r="O158" s="287"/>
      <c r="P158" s="287"/>
      <c r="Q158" s="287"/>
      <c r="R158" s="287"/>
      <c r="S158" s="287"/>
      <c r="T158" s="288"/>
      <c r="AT158" s="289" t="s">
        <v>199</v>
      </c>
      <c r="AU158" s="289" t="s">
        <v>85</v>
      </c>
      <c r="AV158" s="14" t="s">
        <v>197</v>
      </c>
      <c r="AW158" s="14" t="s">
        <v>32</v>
      </c>
      <c r="AX158" s="14" t="s">
        <v>83</v>
      </c>
      <c r="AY158" s="289" t="s">
        <v>190</v>
      </c>
    </row>
    <row r="159" spans="2:65" s="1" customFormat="1" ht="16.5" customHeight="1">
      <c r="B159" s="37"/>
      <c r="C159" s="265" t="s">
        <v>248</v>
      </c>
      <c r="D159" s="265" t="s">
        <v>430</v>
      </c>
      <c r="E159" s="266" t="s">
        <v>1956</v>
      </c>
      <c r="F159" s="267" t="s">
        <v>1957</v>
      </c>
      <c r="G159" s="268" t="s">
        <v>1708</v>
      </c>
      <c r="H159" s="269">
        <v>1</v>
      </c>
      <c r="I159" s="270"/>
      <c r="J159" s="271">
        <f>ROUND(I159*H159,2)</f>
        <v>0</v>
      </c>
      <c r="K159" s="267" t="s">
        <v>445</v>
      </c>
      <c r="L159" s="272"/>
      <c r="M159" s="273" t="s">
        <v>1</v>
      </c>
      <c r="N159" s="274" t="s">
        <v>41</v>
      </c>
      <c r="O159" s="85"/>
      <c r="P159" s="239">
        <f>O159*H159</f>
        <v>0</v>
      </c>
      <c r="Q159" s="239">
        <v>0.0024</v>
      </c>
      <c r="R159" s="239">
        <f>Q159*H159</f>
        <v>0.0024</v>
      </c>
      <c r="S159" s="239">
        <v>0</v>
      </c>
      <c r="T159" s="240">
        <f>S159*H159</f>
        <v>0</v>
      </c>
      <c r="AR159" s="241" t="s">
        <v>390</v>
      </c>
      <c r="AT159" s="241" t="s">
        <v>430</v>
      </c>
      <c r="AU159" s="241" t="s">
        <v>85</v>
      </c>
      <c r="AY159" s="16" t="s">
        <v>190</v>
      </c>
      <c r="BE159" s="242">
        <f>IF(N159="základní",J159,0)</f>
        <v>0</v>
      </c>
      <c r="BF159" s="242">
        <f>IF(N159="snížená",J159,0)</f>
        <v>0</v>
      </c>
      <c r="BG159" s="242">
        <f>IF(N159="zákl. přenesená",J159,0)</f>
        <v>0</v>
      </c>
      <c r="BH159" s="242">
        <f>IF(N159="sníž. přenesená",J159,0)</f>
        <v>0</v>
      </c>
      <c r="BI159" s="242">
        <f>IF(N159="nulová",J159,0)</f>
        <v>0</v>
      </c>
      <c r="BJ159" s="16" t="s">
        <v>83</v>
      </c>
      <c r="BK159" s="242">
        <f>ROUND(I159*H159,2)</f>
        <v>0</v>
      </c>
      <c r="BL159" s="16" t="s">
        <v>272</v>
      </c>
      <c r="BM159" s="241" t="s">
        <v>1958</v>
      </c>
    </row>
    <row r="160" spans="2:51" s="13" customFormat="1" ht="12">
      <c r="B160" s="254"/>
      <c r="C160" s="255"/>
      <c r="D160" s="245" t="s">
        <v>199</v>
      </c>
      <c r="E160" s="256" t="s">
        <v>1</v>
      </c>
      <c r="F160" s="257" t="s">
        <v>83</v>
      </c>
      <c r="G160" s="255"/>
      <c r="H160" s="258">
        <v>1</v>
      </c>
      <c r="I160" s="259"/>
      <c r="J160" s="255"/>
      <c r="K160" s="255"/>
      <c r="L160" s="260"/>
      <c r="M160" s="261"/>
      <c r="N160" s="262"/>
      <c r="O160" s="262"/>
      <c r="P160" s="262"/>
      <c r="Q160" s="262"/>
      <c r="R160" s="262"/>
      <c r="S160" s="262"/>
      <c r="T160" s="263"/>
      <c r="AT160" s="264" t="s">
        <v>199</v>
      </c>
      <c r="AU160" s="264" t="s">
        <v>85</v>
      </c>
      <c r="AV160" s="13" t="s">
        <v>85</v>
      </c>
      <c r="AW160" s="13" t="s">
        <v>32</v>
      </c>
      <c r="AX160" s="13" t="s">
        <v>76</v>
      </c>
      <c r="AY160" s="264" t="s">
        <v>190</v>
      </c>
    </row>
    <row r="161" spans="2:51" s="14" customFormat="1" ht="12">
      <c r="B161" s="279"/>
      <c r="C161" s="280"/>
      <c r="D161" s="245" t="s">
        <v>199</v>
      </c>
      <c r="E161" s="281" t="s">
        <v>1</v>
      </c>
      <c r="F161" s="282" t="s">
        <v>1922</v>
      </c>
      <c r="G161" s="280"/>
      <c r="H161" s="283">
        <v>1</v>
      </c>
      <c r="I161" s="284"/>
      <c r="J161" s="280"/>
      <c r="K161" s="280"/>
      <c r="L161" s="285"/>
      <c r="M161" s="286"/>
      <c r="N161" s="287"/>
      <c r="O161" s="287"/>
      <c r="P161" s="287"/>
      <c r="Q161" s="287"/>
      <c r="R161" s="287"/>
      <c r="S161" s="287"/>
      <c r="T161" s="288"/>
      <c r="AT161" s="289" t="s">
        <v>199</v>
      </c>
      <c r="AU161" s="289" t="s">
        <v>85</v>
      </c>
      <c r="AV161" s="14" t="s">
        <v>197</v>
      </c>
      <c r="AW161" s="14" t="s">
        <v>32</v>
      </c>
      <c r="AX161" s="14" t="s">
        <v>83</v>
      </c>
      <c r="AY161" s="289" t="s">
        <v>190</v>
      </c>
    </row>
    <row r="162" spans="2:65" s="1" customFormat="1" ht="16.5" customHeight="1">
      <c r="B162" s="37"/>
      <c r="C162" s="230" t="s">
        <v>252</v>
      </c>
      <c r="D162" s="230" t="s">
        <v>192</v>
      </c>
      <c r="E162" s="231" t="s">
        <v>1959</v>
      </c>
      <c r="F162" s="232" t="s">
        <v>1960</v>
      </c>
      <c r="G162" s="233" t="s">
        <v>1961</v>
      </c>
      <c r="H162" s="234">
        <v>1</v>
      </c>
      <c r="I162" s="235"/>
      <c r="J162" s="236">
        <f>ROUND(I162*H162,2)</f>
        <v>0</v>
      </c>
      <c r="K162" s="232" t="s">
        <v>445</v>
      </c>
      <c r="L162" s="42"/>
      <c r="M162" s="237" t="s">
        <v>1</v>
      </c>
      <c r="N162" s="238" t="s">
        <v>41</v>
      </c>
      <c r="O162" s="85"/>
      <c r="P162" s="239">
        <f>O162*H162</f>
        <v>0</v>
      </c>
      <c r="Q162" s="239">
        <v>0</v>
      </c>
      <c r="R162" s="239">
        <f>Q162*H162</f>
        <v>0</v>
      </c>
      <c r="S162" s="239">
        <v>0</v>
      </c>
      <c r="T162" s="240">
        <f>S162*H162</f>
        <v>0</v>
      </c>
      <c r="AR162" s="241" t="s">
        <v>272</v>
      </c>
      <c r="AT162" s="241" t="s">
        <v>192</v>
      </c>
      <c r="AU162" s="241" t="s">
        <v>85</v>
      </c>
      <c r="AY162" s="16" t="s">
        <v>190</v>
      </c>
      <c r="BE162" s="242">
        <f>IF(N162="základní",J162,0)</f>
        <v>0</v>
      </c>
      <c r="BF162" s="242">
        <f>IF(N162="snížená",J162,0)</f>
        <v>0</v>
      </c>
      <c r="BG162" s="242">
        <f>IF(N162="zákl. přenesená",J162,0)</f>
        <v>0</v>
      </c>
      <c r="BH162" s="242">
        <f>IF(N162="sníž. přenesená",J162,0)</f>
        <v>0</v>
      </c>
      <c r="BI162" s="242">
        <f>IF(N162="nulová",J162,0)</f>
        <v>0</v>
      </c>
      <c r="BJ162" s="16" t="s">
        <v>83</v>
      </c>
      <c r="BK162" s="242">
        <f>ROUND(I162*H162,2)</f>
        <v>0</v>
      </c>
      <c r="BL162" s="16" t="s">
        <v>272</v>
      </c>
      <c r="BM162" s="241" t="s">
        <v>1962</v>
      </c>
    </row>
    <row r="163" spans="2:51" s="13" customFormat="1" ht="12">
      <c r="B163" s="254"/>
      <c r="C163" s="255"/>
      <c r="D163" s="245" t="s">
        <v>199</v>
      </c>
      <c r="E163" s="256" t="s">
        <v>1</v>
      </c>
      <c r="F163" s="257" t="s">
        <v>83</v>
      </c>
      <c r="G163" s="255"/>
      <c r="H163" s="258">
        <v>1</v>
      </c>
      <c r="I163" s="259"/>
      <c r="J163" s="255"/>
      <c r="K163" s="255"/>
      <c r="L163" s="260"/>
      <c r="M163" s="261"/>
      <c r="N163" s="262"/>
      <c r="O163" s="262"/>
      <c r="P163" s="262"/>
      <c r="Q163" s="262"/>
      <c r="R163" s="262"/>
      <c r="S163" s="262"/>
      <c r="T163" s="263"/>
      <c r="AT163" s="264" t="s">
        <v>199</v>
      </c>
      <c r="AU163" s="264" t="s">
        <v>85</v>
      </c>
      <c r="AV163" s="13" t="s">
        <v>85</v>
      </c>
      <c r="AW163" s="13" t="s">
        <v>32</v>
      </c>
      <c r="AX163" s="13" t="s">
        <v>76</v>
      </c>
      <c r="AY163" s="264" t="s">
        <v>190</v>
      </c>
    </row>
    <row r="164" spans="2:51" s="14" customFormat="1" ht="12">
      <c r="B164" s="279"/>
      <c r="C164" s="280"/>
      <c r="D164" s="245" t="s">
        <v>199</v>
      </c>
      <c r="E164" s="281" t="s">
        <v>1</v>
      </c>
      <c r="F164" s="282" t="s">
        <v>1922</v>
      </c>
      <c r="G164" s="280"/>
      <c r="H164" s="283">
        <v>1</v>
      </c>
      <c r="I164" s="284"/>
      <c r="J164" s="280"/>
      <c r="K164" s="280"/>
      <c r="L164" s="285"/>
      <c r="M164" s="286"/>
      <c r="N164" s="287"/>
      <c r="O164" s="287"/>
      <c r="P164" s="287"/>
      <c r="Q164" s="287"/>
      <c r="R164" s="287"/>
      <c r="S164" s="287"/>
      <c r="T164" s="288"/>
      <c r="AT164" s="289" t="s">
        <v>199</v>
      </c>
      <c r="AU164" s="289" t="s">
        <v>85</v>
      </c>
      <c r="AV164" s="14" t="s">
        <v>197</v>
      </c>
      <c r="AW164" s="14" t="s">
        <v>32</v>
      </c>
      <c r="AX164" s="14" t="s">
        <v>83</v>
      </c>
      <c r="AY164" s="289" t="s">
        <v>190</v>
      </c>
    </row>
    <row r="165" spans="2:65" s="1" customFormat="1" ht="16.5" customHeight="1">
      <c r="B165" s="37"/>
      <c r="C165" s="265" t="s">
        <v>261</v>
      </c>
      <c r="D165" s="265" t="s">
        <v>430</v>
      </c>
      <c r="E165" s="266" t="s">
        <v>1963</v>
      </c>
      <c r="F165" s="267" t="s">
        <v>1964</v>
      </c>
      <c r="G165" s="268" t="s">
        <v>1920</v>
      </c>
      <c r="H165" s="269">
        <v>9</v>
      </c>
      <c r="I165" s="270"/>
      <c r="J165" s="271">
        <f>ROUND(I165*H165,2)</f>
        <v>0</v>
      </c>
      <c r="K165" s="267" t="s">
        <v>445</v>
      </c>
      <c r="L165" s="272"/>
      <c r="M165" s="273" t="s">
        <v>1</v>
      </c>
      <c r="N165" s="274" t="s">
        <v>41</v>
      </c>
      <c r="O165" s="85"/>
      <c r="P165" s="239">
        <f>O165*H165</f>
        <v>0</v>
      </c>
      <c r="Q165" s="239">
        <v>0.0004</v>
      </c>
      <c r="R165" s="239">
        <f>Q165*H165</f>
        <v>0.0036000000000000003</v>
      </c>
      <c r="S165" s="239">
        <v>0</v>
      </c>
      <c r="T165" s="240">
        <f>S165*H165</f>
        <v>0</v>
      </c>
      <c r="AR165" s="241" t="s">
        <v>229</v>
      </c>
      <c r="AT165" s="241" t="s">
        <v>430</v>
      </c>
      <c r="AU165" s="241" t="s">
        <v>85</v>
      </c>
      <c r="AY165" s="16" t="s">
        <v>190</v>
      </c>
      <c r="BE165" s="242">
        <f>IF(N165="základní",J165,0)</f>
        <v>0</v>
      </c>
      <c r="BF165" s="242">
        <f>IF(N165="snížená",J165,0)</f>
        <v>0</v>
      </c>
      <c r="BG165" s="242">
        <f>IF(N165="zákl. přenesená",J165,0)</f>
        <v>0</v>
      </c>
      <c r="BH165" s="242">
        <f>IF(N165="sníž. přenesená",J165,0)</f>
        <v>0</v>
      </c>
      <c r="BI165" s="242">
        <f>IF(N165="nulová",J165,0)</f>
        <v>0</v>
      </c>
      <c r="BJ165" s="16" t="s">
        <v>83</v>
      </c>
      <c r="BK165" s="242">
        <f>ROUND(I165*H165,2)</f>
        <v>0</v>
      </c>
      <c r="BL165" s="16" t="s">
        <v>197</v>
      </c>
      <c r="BM165" s="241" t="s">
        <v>1965</v>
      </c>
    </row>
    <row r="166" spans="2:51" s="13" customFormat="1" ht="12">
      <c r="B166" s="254"/>
      <c r="C166" s="255"/>
      <c r="D166" s="245" t="s">
        <v>199</v>
      </c>
      <c r="E166" s="256" t="s">
        <v>1</v>
      </c>
      <c r="F166" s="257" t="s">
        <v>233</v>
      </c>
      <c r="G166" s="255"/>
      <c r="H166" s="258">
        <v>9</v>
      </c>
      <c r="I166" s="259"/>
      <c r="J166" s="255"/>
      <c r="K166" s="255"/>
      <c r="L166" s="260"/>
      <c r="M166" s="261"/>
      <c r="N166" s="262"/>
      <c r="O166" s="262"/>
      <c r="P166" s="262"/>
      <c r="Q166" s="262"/>
      <c r="R166" s="262"/>
      <c r="S166" s="262"/>
      <c r="T166" s="263"/>
      <c r="AT166" s="264" t="s">
        <v>199</v>
      </c>
      <c r="AU166" s="264" t="s">
        <v>85</v>
      </c>
      <c r="AV166" s="13" t="s">
        <v>85</v>
      </c>
      <c r="AW166" s="13" t="s">
        <v>32</v>
      </c>
      <c r="AX166" s="13" t="s">
        <v>76</v>
      </c>
      <c r="AY166" s="264" t="s">
        <v>190</v>
      </c>
    </row>
    <row r="167" spans="2:51" s="14" customFormat="1" ht="12">
      <c r="B167" s="279"/>
      <c r="C167" s="280"/>
      <c r="D167" s="245" t="s">
        <v>199</v>
      </c>
      <c r="E167" s="281" t="s">
        <v>1</v>
      </c>
      <c r="F167" s="282" t="s">
        <v>1922</v>
      </c>
      <c r="G167" s="280"/>
      <c r="H167" s="283">
        <v>9</v>
      </c>
      <c r="I167" s="284"/>
      <c r="J167" s="280"/>
      <c r="K167" s="280"/>
      <c r="L167" s="285"/>
      <c r="M167" s="286"/>
      <c r="N167" s="287"/>
      <c r="O167" s="287"/>
      <c r="P167" s="287"/>
      <c r="Q167" s="287"/>
      <c r="R167" s="287"/>
      <c r="S167" s="287"/>
      <c r="T167" s="288"/>
      <c r="AT167" s="289" t="s">
        <v>199</v>
      </c>
      <c r="AU167" s="289" t="s">
        <v>85</v>
      </c>
      <c r="AV167" s="14" t="s">
        <v>197</v>
      </c>
      <c r="AW167" s="14" t="s">
        <v>32</v>
      </c>
      <c r="AX167" s="14" t="s">
        <v>83</v>
      </c>
      <c r="AY167" s="289" t="s">
        <v>190</v>
      </c>
    </row>
    <row r="168" spans="2:65" s="1" customFormat="1" ht="16.5" customHeight="1">
      <c r="B168" s="37"/>
      <c r="C168" s="230" t="s">
        <v>8</v>
      </c>
      <c r="D168" s="230" t="s">
        <v>192</v>
      </c>
      <c r="E168" s="231" t="s">
        <v>1966</v>
      </c>
      <c r="F168" s="232" t="s">
        <v>1967</v>
      </c>
      <c r="G168" s="233" t="s">
        <v>1920</v>
      </c>
      <c r="H168" s="234">
        <v>9</v>
      </c>
      <c r="I168" s="235"/>
      <c r="J168" s="236">
        <f>ROUND(I168*H168,2)</f>
        <v>0</v>
      </c>
      <c r="K168" s="232" t="s">
        <v>445</v>
      </c>
      <c r="L168" s="42"/>
      <c r="M168" s="237" t="s">
        <v>1</v>
      </c>
      <c r="N168" s="238" t="s">
        <v>41</v>
      </c>
      <c r="O168" s="85"/>
      <c r="P168" s="239">
        <f>O168*H168</f>
        <v>0</v>
      </c>
      <c r="Q168" s="239">
        <v>0</v>
      </c>
      <c r="R168" s="239">
        <f>Q168*H168</f>
        <v>0</v>
      </c>
      <c r="S168" s="239">
        <v>0</v>
      </c>
      <c r="T168" s="240">
        <f>S168*H168</f>
        <v>0</v>
      </c>
      <c r="AR168" s="241" t="s">
        <v>197</v>
      </c>
      <c r="AT168" s="241" t="s">
        <v>192</v>
      </c>
      <c r="AU168" s="241" t="s">
        <v>85</v>
      </c>
      <c r="AY168" s="16" t="s">
        <v>190</v>
      </c>
      <c r="BE168" s="242">
        <f>IF(N168="základní",J168,0)</f>
        <v>0</v>
      </c>
      <c r="BF168" s="242">
        <f>IF(N168="snížená",J168,0)</f>
        <v>0</v>
      </c>
      <c r="BG168" s="242">
        <f>IF(N168="zákl. přenesená",J168,0)</f>
        <v>0</v>
      </c>
      <c r="BH168" s="242">
        <f>IF(N168="sníž. přenesená",J168,0)</f>
        <v>0</v>
      </c>
      <c r="BI168" s="242">
        <f>IF(N168="nulová",J168,0)</f>
        <v>0</v>
      </c>
      <c r="BJ168" s="16" t="s">
        <v>83</v>
      </c>
      <c r="BK168" s="242">
        <f>ROUND(I168*H168,2)</f>
        <v>0</v>
      </c>
      <c r="BL168" s="16" t="s">
        <v>197</v>
      </c>
      <c r="BM168" s="241" t="s">
        <v>1968</v>
      </c>
    </row>
    <row r="169" spans="2:51" s="13" customFormat="1" ht="12">
      <c r="B169" s="254"/>
      <c r="C169" s="255"/>
      <c r="D169" s="245" t="s">
        <v>199</v>
      </c>
      <c r="E169" s="256" t="s">
        <v>1</v>
      </c>
      <c r="F169" s="257" t="s">
        <v>233</v>
      </c>
      <c r="G169" s="255"/>
      <c r="H169" s="258">
        <v>9</v>
      </c>
      <c r="I169" s="259"/>
      <c r="J169" s="255"/>
      <c r="K169" s="255"/>
      <c r="L169" s="260"/>
      <c r="M169" s="261"/>
      <c r="N169" s="262"/>
      <c r="O169" s="262"/>
      <c r="P169" s="262"/>
      <c r="Q169" s="262"/>
      <c r="R169" s="262"/>
      <c r="S169" s="262"/>
      <c r="T169" s="263"/>
      <c r="AT169" s="264" t="s">
        <v>199</v>
      </c>
      <c r="AU169" s="264" t="s">
        <v>85</v>
      </c>
      <c r="AV169" s="13" t="s">
        <v>85</v>
      </c>
      <c r="AW169" s="13" t="s">
        <v>32</v>
      </c>
      <c r="AX169" s="13" t="s">
        <v>76</v>
      </c>
      <c r="AY169" s="264" t="s">
        <v>190</v>
      </c>
    </row>
    <row r="170" spans="2:51" s="14" customFormat="1" ht="12">
      <c r="B170" s="279"/>
      <c r="C170" s="280"/>
      <c r="D170" s="245" t="s">
        <v>199</v>
      </c>
      <c r="E170" s="281" t="s">
        <v>1</v>
      </c>
      <c r="F170" s="282" t="s">
        <v>1922</v>
      </c>
      <c r="G170" s="280"/>
      <c r="H170" s="283">
        <v>9</v>
      </c>
      <c r="I170" s="284"/>
      <c r="J170" s="280"/>
      <c r="K170" s="280"/>
      <c r="L170" s="285"/>
      <c r="M170" s="286"/>
      <c r="N170" s="287"/>
      <c r="O170" s="287"/>
      <c r="P170" s="287"/>
      <c r="Q170" s="287"/>
      <c r="R170" s="287"/>
      <c r="S170" s="287"/>
      <c r="T170" s="288"/>
      <c r="AT170" s="289" t="s">
        <v>199</v>
      </c>
      <c r="AU170" s="289" t="s">
        <v>85</v>
      </c>
      <c r="AV170" s="14" t="s">
        <v>197</v>
      </c>
      <c r="AW170" s="14" t="s">
        <v>32</v>
      </c>
      <c r="AX170" s="14" t="s">
        <v>83</v>
      </c>
      <c r="AY170" s="289" t="s">
        <v>190</v>
      </c>
    </row>
    <row r="171" spans="2:65" s="1" customFormat="1" ht="16.5" customHeight="1">
      <c r="B171" s="37"/>
      <c r="C171" s="230" t="s">
        <v>272</v>
      </c>
      <c r="D171" s="230" t="s">
        <v>192</v>
      </c>
      <c r="E171" s="231" t="s">
        <v>1969</v>
      </c>
      <c r="F171" s="232" t="s">
        <v>1970</v>
      </c>
      <c r="G171" s="233" t="s">
        <v>1920</v>
      </c>
      <c r="H171" s="234">
        <v>9</v>
      </c>
      <c r="I171" s="235"/>
      <c r="J171" s="236">
        <f>ROUND(I171*H171,2)</f>
        <v>0</v>
      </c>
      <c r="K171" s="232" t="s">
        <v>445</v>
      </c>
      <c r="L171" s="42"/>
      <c r="M171" s="237" t="s">
        <v>1</v>
      </c>
      <c r="N171" s="238" t="s">
        <v>41</v>
      </c>
      <c r="O171" s="85"/>
      <c r="P171" s="239">
        <f>O171*H171</f>
        <v>0</v>
      </c>
      <c r="Q171" s="239">
        <v>0</v>
      </c>
      <c r="R171" s="239">
        <f>Q171*H171</f>
        <v>0</v>
      </c>
      <c r="S171" s="239">
        <v>0</v>
      </c>
      <c r="T171" s="240">
        <f>S171*H171</f>
        <v>0</v>
      </c>
      <c r="AR171" s="241" t="s">
        <v>197</v>
      </c>
      <c r="AT171" s="241" t="s">
        <v>192</v>
      </c>
      <c r="AU171" s="241" t="s">
        <v>85</v>
      </c>
      <c r="AY171" s="16" t="s">
        <v>190</v>
      </c>
      <c r="BE171" s="242">
        <f>IF(N171="základní",J171,0)</f>
        <v>0</v>
      </c>
      <c r="BF171" s="242">
        <f>IF(N171="snížená",J171,0)</f>
        <v>0</v>
      </c>
      <c r="BG171" s="242">
        <f>IF(N171="zákl. přenesená",J171,0)</f>
        <v>0</v>
      </c>
      <c r="BH171" s="242">
        <f>IF(N171="sníž. přenesená",J171,0)</f>
        <v>0</v>
      </c>
      <c r="BI171" s="242">
        <f>IF(N171="nulová",J171,0)</f>
        <v>0</v>
      </c>
      <c r="BJ171" s="16" t="s">
        <v>83</v>
      </c>
      <c r="BK171" s="242">
        <f>ROUND(I171*H171,2)</f>
        <v>0</v>
      </c>
      <c r="BL171" s="16" t="s">
        <v>197</v>
      </c>
      <c r="BM171" s="241" t="s">
        <v>1971</v>
      </c>
    </row>
    <row r="172" spans="2:51" s="13" customFormat="1" ht="12">
      <c r="B172" s="254"/>
      <c r="C172" s="255"/>
      <c r="D172" s="245" t="s">
        <v>199</v>
      </c>
      <c r="E172" s="256" t="s">
        <v>1</v>
      </c>
      <c r="F172" s="257" t="s">
        <v>233</v>
      </c>
      <c r="G172" s="255"/>
      <c r="H172" s="258">
        <v>9</v>
      </c>
      <c r="I172" s="259"/>
      <c r="J172" s="255"/>
      <c r="K172" s="255"/>
      <c r="L172" s="260"/>
      <c r="M172" s="261"/>
      <c r="N172" s="262"/>
      <c r="O172" s="262"/>
      <c r="P172" s="262"/>
      <c r="Q172" s="262"/>
      <c r="R172" s="262"/>
      <c r="S172" s="262"/>
      <c r="T172" s="263"/>
      <c r="AT172" s="264" t="s">
        <v>199</v>
      </c>
      <c r="AU172" s="264" t="s">
        <v>85</v>
      </c>
      <c r="AV172" s="13" t="s">
        <v>85</v>
      </c>
      <c r="AW172" s="13" t="s">
        <v>32</v>
      </c>
      <c r="AX172" s="13" t="s">
        <v>76</v>
      </c>
      <c r="AY172" s="264" t="s">
        <v>190</v>
      </c>
    </row>
    <row r="173" spans="2:51" s="14" customFormat="1" ht="12">
      <c r="B173" s="279"/>
      <c r="C173" s="280"/>
      <c r="D173" s="245" t="s">
        <v>199</v>
      </c>
      <c r="E173" s="281" t="s">
        <v>1</v>
      </c>
      <c r="F173" s="282" t="s">
        <v>1922</v>
      </c>
      <c r="G173" s="280"/>
      <c r="H173" s="283">
        <v>9</v>
      </c>
      <c r="I173" s="284"/>
      <c r="J173" s="280"/>
      <c r="K173" s="280"/>
      <c r="L173" s="285"/>
      <c r="M173" s="286"/>
      <c r="N173" s="287"/>
      <c r="O173" s="287"/>
      <c r="P173" s="287"/>
      <c r="Q173" s="287"/>
      <c r="R173" s="287"/>
      <c r="S173" s="287"/>
      <c r="T173" s="288"/>
      <c r="AT173" s="289" t="s">
        <v>199</v>
      </c>
      <c r="AU173" s="289" t="s">
        <v>85</v>
      </c>
      <c r="AV173" s="14" t="s">
        <v>197</v>
      </c>
      <c r="AW173" s="14" t="s">
        <v>32</v>
      </c>
      <c r="AX173" s="14" t="s">
        <v>83</v>
      </c>
      <c r="AY173" s="289" t="s">
        <v>190</v>
      </c>
    </row>
    <row r="174" spans="2:65" s="1" customFormat="1" ht="16.5" customHeight="1">
      <c r="B174" s="37"/>
      <c r="C174" s="230" t="s">
        <v>277</v>
      </c>
      <c r="D174" s="230" t="s">
        <v>192</v>
      </c>
      <c r="E174" s="231" t="s">
        <v>1972</v>
      </c>
      <c r="F174" s="232" t="s">
        <v>1973</v>
      </c>
      <c r="G174" s="233" t="s">
        <v>1920</v>
      </c>
      <c r="H174" s="234">
        <v>1</v>
      </c>
      <c r="I174" s="235"/>
      <c r="J174" s="236">
        <f>ROUND(I174*H174,2)</f>
        <v>0</v>
      </c>
      <c r="K174" s="232" t="s">
        <v>445</v>
      </c>
      <c r="L174" s="42"/>
      <c r="M174" s="237" t="s">
        <v>1</v>
      </c>
      <c r="N174" s="238" t="s">
        <v>41</v>
      </c>
      <c r="O174" s="85"/>
      <c r="P174" s="239">
        <f>O174*H174</f>
        <v>0</v>
      </c>
      <c r="Q174" s="239">
        <v>0</v>
      </c>
      <c r="R174" s="239">
        <f>Q174*H174</f>
        <v>0</v>
      </c>
      <c r="S174" s="239">
        <v>0</v>
      </c>
      <c r="T174" s="240">
        <f>S174*H174</f>
        <v>0</v>
      </c>
      <c r="AR174" s="241" t="s">
        <v>197</v>
      </c>
      <c r="AT174" s="241" t="s">
        <v>192</v>
      </c>
      <c r="AU174" s="241" t="s">
        <v>85</v>
      </c>
      <c r="AY174" s="16" t="s">
        <v>190</v>
      </c>
      <c r="BE174" s="242">
        <f>IF(N174="základní",J174,0)</f>
        <v>0</v>
      </c>
      <c r="BF174" s="242">
        <f>IF(N174="snížená",J174,0)</f>
        <v>0</v>
      </c>
      <c r="BG174" s="242">
        <f>IF(N174="zákl. přenesená",J174,0)</f>
        <v>0</v>
      </c>
      <c r="BH174" s="242">
        <f>IF(N174="sníž. přenesená",J174,0)</f>
        <v>0</v>
      </c>
      <c r="BI174" s="242">
        <f>IF(N174="nulová",J174,0)</f>
        <v>0</v>
      </c>
      <c r="BJ174" s="16" t="s">
        <v>83</v>
      </c>
      <c r="BK174" s="242">
        <f>ROUND(I174*H174,2)</f>
        <v>0</v>
      </c>
      <c r="BL174" s="16" t="s">
        <v>197</v>
      </c>
      <c r="BM174" s="241" t="s">
        <v>1974</v>
      </c>
    </row>
    <row r="175" spans="2:51" s="13" customFormat="1" ht="12">
      <c r="B175" s="254"/>
      <c r="C175" s="255"/>
      <c r="D175" s="245" t="s">
        <v>199</v>
      </c>
      <c r="E175" s="256" t="s">
        <v>1</v>
      </c>
      <c r="F175" s="257" t="s">
        <v>83</v>
      </c>
      <c r="G175" s="255"/>
      <c r="H175" s="258">
        <v>1</v>
      </c>
      <c r="I175" s="259"/>
      <c r="J175" s="255"/>
      <c r="K175" s="255"/>
      <c r="L175" s="260"/>
      <c r="M175" s="261"/>
      <c r="N175" s="262"/>
      <c r="O175" s="262"/>
      <c r="P175" s="262"/>
      <c r="Q175" s="262"/>
      <c r="R175" s="262"/>
      <c r="S175" s="262"/>
      <c r="T175" s="263"/>
      <c r="AT175" s="264" t="s">
        <v>199</v>
      </c>
      <c r="AU175" s="264" t="s">
        <v>85</v>
      </c>
      <c r="AV175" s="13" t="s">
        <v>85</v>
      </c>
      <c r="AW175" s="13" t="s">
        <v>32</v>
      </c>
      <c r="AX175" s="13" t="s">
        <v>76</v>
      </c>
      <c r="AY175" s="264" t="s">
        <v>190</v>
      </c>
    </row>
    <row r="176" spans="2:51" s="14" customFormat="1" ht="12">
      <c r="B176" s="279"/>
      <c r="C176" s="280"/>
      <c r="D176" s="245" t="s">
        <v>199</v>
      </c>
      <c r="E176" s="281" t="s">
        <v>1</v>
      </c>
      <c r="F176" s="282" t="s">
        <v>1922</v>
      </c>
      <c r="G176" s="280"/>
      <c r="H176" s="283">
        <v>1</v>
      </c>
      <c r="I176" s="284"/>
      <c r="J176" s="280"/>
      <c r="K176" s="280"/>
      <c r="L176" s="285"/>
      <c r="M176" s="286"/>
      <c r="N176" s="287"/>
      <c r="O176" s="287"/>
      <c r="P176" s="287"/>
      <c r="Q176" s="287"/>
      <c r="R176" s="287"/>
      <c r="S176" s="287"/>
      <c r="T176" s="288"/>
      <c r="AT176" s="289" t="s">
        <v>199</v>
      </c>
      <c r="AU176" s="289" t="s">
        <v>85</v>
      </c>
      <c r="AV176" s="14" t="s">
        <v>197</v>
      </c>
      <c r="AW176" s="14" t="s">
        <v>32</v>
      </c>
      <c r="AX176" s="14" t="s">
        <v>83</v>
      </c>
      <c r="AY176" s="289" t="s">
        <v>190</v>
      </c>
    </row>
    <row r="177" spans="2:63" s="11" customFormat="1" ht="25.9" customHeight="1">
      <c r="B177" s="214"/>
      <c r="C177" s="215"/>
      <c r="D177" s="216" t="s">
        <v>75</v>
      </c>
      <c r="E177" s="217" t="s">
        <v>1192</v>
      </c>
      <c r="F177" s="217" t="s">
        <v>1193</v>
      </c>
      <c r="G177" s="215"/>
      <c r="H177" s="215"/>
      <c r="I177" s="218"/>
      <c r="J177" s="219">
        <f>BK177</f>
        <v>0</v>
      </c>
      <c r="K177" s="215"/>
      <c r="L177" s="220"/>
      <c r="M177" s="221"/>
      <c r="N177" s="222"/>
      <c r="O177" s="222"/>
      <c r="P177" s="223">
        <f>P178</f>
        <v>0</v>
      </c>
      <c r="Q177" s="222"/>
      <c r="R177" s="223">
        <f>R178</f>
        <v>0.018000000000000002</v>
      </c>
      <c r="S177" s="222"/>
      <c r="T177" s="224">
        <f>T178</f>
        <v>0</v>
      </c>
      <c r="AR177" s="225" t="s">
        <v>85</v>
      </c>
      <c r="AT177" s="226" t="s">
        <v>75</v>
      </c>
      <c r="AU177" s="226" t="s">
        <v>76</v>
      </c>
      <c r="AY177" s="225" t="s">
        <v>190</v>
      </c>
      <c r="BK177" s="227">
        <f>BK178</f>
        <v>0</v>
      </c>
    </row>
    <row r="178" spans="2:63" s="11" customFormat="1" ht="22.8" customHeight="1">
      <c r="B178" s="214"/>
      <c r="C178" s="215"/>
      <c r="D178" s="216" t="s">
        <v>75</v>
      </c>
      <c r="E178" s="228" t="s">
        <v>1314</v>
      </c>
      <c r="F178" s="228" t="s">
        <v>1315</v>
      </c>
      <c r="G178" s="215"/>
      <c r="H178" s="215"/>
      <c r="I178" s="218"/>
      <c r="J178" s="229">
        <f>BK178</f>
        <v>0</v>
      </c>
      <c r="K178" s="215"/>
      <c r="L178" s="220"/>
      <c r="M178" s="221"/>
      <c r="N178" s="222"/>
      <c r="O178" s="222"/>
      <c r="P178" s="223">
        <f>SUM(P179:P184)</f>
        <v>0</v>
      </c>
      <c r="Q178" s="222"/>
      <c r="R178" s="223">
        <f>SUM(R179:R184)</f>
        <v>0.018000000000000002</v>
      </c>
      <c r="S178" s="222"/>
      <c r="T178" s="224">
        <f>SUM(T179:T184)</f>
        <v>0</v>
      </c>
      <c r="AR178" s="225" t="s">
        <v>85</v>
      </c>
      <c r="AT178" s="226" t="s">
        <v>75</v>
      </c>
      <c r="AU178" s="226" t="s">
        <v>83</v>
      </c>
      <c r="AY178" s="225" t="s">
        <v>190</v>
      </c>
      <c r="BK178" s="227">
        <f>SUM(BK179:BK184)</f>
        <v>0</v>
      </c>
    </row>
    <row r="179" spans="2:65" s="1" customFormat="1" ht="24" customHeight="1">
      <c r="B179" s="37"/>
      <c r="C179" s="265" t="s">
        <v>282</v>
      </c>
      <c r="D179" s="265" t="s">
        <v>430</v>
      </c>
      <c r="E179" s="266" t="s">
        <v>1975</v>
      </c>
      <c r="F179" s="267" t="s">
        <v>1976</v>
      </c>
      <c r="G179" s="268" t="s">
        <v>255</v>
      </c>
      <c r="H179" s="269">
        <v>20</v>
      </c>
      <c r="I179" s="270"/>
      <c r="J179" s="271">
        <f>ROUND(I179*H179,2)</f>
        <v>0</v>
      </c>
      <c r="K179" s="267" t="s">
        <v>445</v>
      </c>
      <c r="L179" s="272"/>
      <c r="M179" s="273" t="s">
        <v>1</v>
      </c>
      <c r="N179" s="274" t="s">
        <v>41</v>
      </c>
      <c r="O179" s="85"/>
      <c r="P179" s="239">
        <f>O179*H179</f>
        <v>0</v>
      </c>
      <c r="Q179" s="239">
        <v>0.0008</v>
      </c>
      <c r="R179" s="239">
        <f>Q179*H179</f>
        <v>0.016</v>
      </c>
      <c r="S179" s="239">
        <v>0</v>
      </c>
      <c r="T179" s="240">
        <f>S179*H179</f>
        <v>0</v>
      </c>
      <c r="AR179" s="241" t="s">
        <v>390</v>
      </c>
      <c r="AT179" s="241" t="s">
        <v>430</v>
      </c>
      <c r="AU179" s="241" t="s">
        <v>85</v>
      </c>
      <c r="AY179" s="16" t="s">
        <v>190</v>
      </c>
      <c r="BE179" s="242">
        <f>IF(N179="základní",J179,0)</f>
        <v>0</v>
      </c>
      <c r="BF179" s="242">
        <f>IF(N179="snížená",J179,0)</f>
        <v>0</v>
      </c>
      <c r="BG179" s="242">
        <f>IF(N179="zákl. přenesená",J179,0)</f>
        <v>0</v>
      </c>
      <c r="BH179" s="242">
        <f>IF(N179="sníž. přenesená",J179,0)</f>
        <v>0</v>
      </c>
      <c r="BI179" s="242">
        <f>IF(N179="nulová",J179,0)</f>
        <v>0</v>
      </c>
      <c r="BJ179" s="16" t="s">
        <v>83</v>
      </c>
      <c r="BK179" s="242">
        <f>ROUND(I179*H179,2)</f>
        <v>0</v>
      </c>
      <c r="BL179" s="16" t="s">
        <v>272</v>
      </c>
      <c r="BM179" s="241" t="s">
        <v>1977</v>
      </c>
    </row>
    <row r="180" spans="2:51" s="13" customFormat="1" ht="12">
      <c r="B180" s="254"/>
      <c r="C180" s="255"/>
      <c r="D180" s="245" t="s">
        <v>199</v>
      </c>
      <c r="E180" s="256" t="s">
        <v>1</v>
      </c>
      <c r="F180" s="257" t="s">
        <v>293</v>
      </c>
      <c r="G180" s="255"/>
      <c r="H180" s="258">
        <v>20</v>
      </c>
      <c r="I180" s="259"/>
      <c r="J180" s="255"/>
      <c r="K180" s="255"/>
      <c r="L180" s="260"/>
      <c r="M180" s="261"/>
      <c r="N180" s="262"/>
      <c r="O180" s="262"/>
      <c r="P180" s="262"/>
      <c r="Q180" s="262"/>
      <c r="R180" s="262"/>
      <c r="S180" s="262"/>
      <c r="T180" s="263"/>
      <c r="AT180" s="264" t="s">
        <v>199</v>
      </c>
      <c r="AU180" s="264" t="s">
        <v>85</v>
      </c>
      <c r="AV180" s="13" t="s">
        <v>85</v>
      </c>
      <c r="AW180" s="13" t="s">
        <v>32</v>
      </c>
      <c r="AX180" s="13" t="s">
        <v>76</v>
      </c>
      <c r="AY180" s="264" t="s">
        <v>190</v>
      </c>
    </row>
    <row r="181" spans="2:51" s="14" customFormat="1" ht="12">
      <c r="B181" s="279"/>
      <c r="C181" s="280"/>
      <c r="D181" s="245" t="s">
        <v>199</v>
      </c>
      <c r="E181" s="281" t="s">
        <v>1</v>
      </c>
      <c r="F181" s="282" t="s">
        <v>1922</v>
      </c>
      <c r="G181" s="280"/>
      <c r="H181" s="283">
        <v>20</v>
      </c>
      <c r="I181" s="284"/>
      <c r="J181" s="280"/>
      <c r="K181" s="280"/>
      <c r="L181" s="285"/>
      <c r="M181" s="286"/>
      <c r="N181" s="287"/>
      <c r="O181" s="287"/>
      <c r="P181" s="287"/>
      <c r="Q181" s="287"/>
      <c r="R181" s="287"/>
      <c r="S181" s="287"/>
      <c r="T181" s="288"/>
      <c r="AT181" s="289" t="s">
        <v>199</v>
      </c>
      <c r="AU181" s="289" t="s">
        <v>85</v>
      </c>
      <c r="AV181" s="14" t="s">
        <v>197</v>
      </c>
      <c r="AW181" s="14" t="s">
        <v>32</v>
      </c>
      <c r="AX181" s="14" t="s">
        <v>83</v>
      </c>
      <c r="AY181" s="289" t="s">
        <v>190</v>
      </c>
    </row>
    <row r="182" spans="2:65" s="1" customFormat="1" ht="16.5" customHeight="1">
      <c r="B182" s="37"/>
      <c r="C182" s="230" t="s">
        <v>286</v>
      </c>
      <c r="D182" s="230" t="s">
        <v>192</v>
      </c>
      <c r="E182" s="231" t="s">
        <v>1978</v>
      </c>
      <c r="F182" s="232" t="s">
        <v>1979</v>
      </c>
      <c r="G182" s="233" t="s">
        <v>255</v>
      </c>
      <c r="H182" s="234">
        <v>20</v>
      </c>
      <c r="I182" s="235"/>
      <c r="J182" s="236">
        <f>ROUND(I182*H182,2)</f>
        <v>0</v>
      </c>
      <c r="K182" s="232" t="s">
        <v>445</v>
      </c>
      <c r="L182" s="42"/>
      <c r="M182" s="237" t="s">
        <v>1</v>
      </c>
      <c r="N182" s="238" t="s">
        <v>41</v>
      </c>
      <c r="O182" s="85"/>
      <c r="P182" s="239">
        <f>O182*H182</f>
        <v>0</v>
      </c>
      <c r="Q182" s="239">
        <v>0.0001</v>
      </c>
      <c r="R182" s="239">
        <f>Q182*H182</f>
        <v>0.002</v>
      </c>
      <c r="S182" s="239">
        <v>0</v>
      </c>
      <c r="T182" s="240">
        <f>S182*H182</f>
        <v>0</v>
      </c>
      <c r="AR182" s="241" t="s">
        <v>272</v>
      </c>
      <c r="AT182" s="241" t="s">
        <v>192</v>
      </c>
      <c r="AU182" s="241" t="s">
        <v>85</v>
      </c>
      <c r="AY182" s="16" t="s">
        <v>190</v>
      </c>
      <c r="BE182" s="242">
        <f>IF(N182="základní",J182,0)</f>
        <v>0</v>
      </c>
      <c r="BF182" s="242">
        <f>IF(N182="snížená",J182,0)</f>
        <v>0</v>
      </c>
      <c r="BG182" s="242">
        <f>IF(N182="zákl. přenesená",J182,0)</f>
        <v>0</v>
      </c>
      <c r="BH182" s="242">
        <f>IF(N182="sníž. přenesená",J182,0)</f>
        <v>0</v>
      </c>
      <c r="BI182" s="242">
        <f>IF(N182="nulová",J182,0)</f>
        <v>0</v>
      </c>
      <c r="BJ182" s="16" t="s">
        <v>83</v>
      </c>
      <c r="BK182" s="242">
        <f>ROUND(I182*H182,2)</f>
        <v>0</v>
      </c>
      <c r="BL182" s="16" t="s">
        <v>272</v>
      </c>
      <c r="BM182" s="241" t="s">
        <v>1980</v>
      </c>
    </row>
    <row r="183" spans="2:51" s="13" customFormat="1" ht="12">
      <c r="B183" s="254"/>
      <c r="C183" s="255"/>
      <c r="D183" s="245" t="s">
        <v>199</v>
      </c>
      <c r="E183" s="256" t="s">
        <v>1</v>
      </c>
      <c r="F183" s="257" t="s">
        <v>293</v>
      </c>
      <c r="G183" s="255"/>
      <c r="H183" s="258">
        <v>20</v>
      </c>
      <c r="I183" s="259"/>
      <c r="J183" s="255"/>
      <c r="K183" s="255"/>
      <c r="L183" s="260"/>
      <c r="M183" s="261"/>
      <c r="N183" s="262"/>
      <c r="O183" s="262"/>
      <c r="P183" s="262"/>
      <c r="Q183" s="262"/>
      <c r="R183" s="262"/>
      <c r="S183" s="262"/>
      <c r="T183" s="263"/>
      <c r="AT183" s="264" t="s">
        <v>199</v>
      </c>
      <c r="AU183" s="264" t="s">
        <v>85</v>
      </c>
      <c r="AV183" s="13" t="s">
        <v>85</v>
      </c>
      <c r="AW183" s="13" t="s">
        <v>32</v>
      </c>
      <c r="AX183" s="13" t="s">
        <v>76</v>
      </c>
      <c r="AY183" s="264" t="s">
        <v>190</v>
      </c>
    </row>
    <row r="184" spans="2:51" s="14" customFormat="1" ht="12">
      <c r="B184" s="279"/>
      <c r="C184" s="280"/>
      <c r="D184" s="245" t="s">
        <v>199</v>
      </c>
      <c r="E184" s="281" t="s">
        <v>1</v>
      </c>
      <c r="F184" s="282" t="s">
        <v>1922</v>
      </c>
      <c r="G184" s="280"/>
      <c r="H184" s="283">
        <v>20</v>
      </c>
      <c r="I184" s="284"/>
      <c r="J184" s="280"/>
      <c r="K184" s="280"/>
      <c r="L184" s="285"/>
      <c r="M184" s="290"/>
      <c r="N184" s="291"/>
      <c r="O184" s="291"/>
      <c r="P184" s="291"/>
      <c r="Q184" s="291"/>
      <c r="R184" s="291"/>
      <c r="S184" s="291"/>
      <c r="T184" s="292"/>
      <c r="AT184" s="289" t="s">
        <v>199</v>
      </c>
      <c r="AU184" s="289" t="s">
        <v>85</v>
      </c>
      <c r="AV184" s="14" t="s">
        <v>197</v>
      </c>
      <c r="AW184" s="14" t="s">
        <v>32</v>
      </c>
      <c r="AX184" s="14" t="s">
        <v>83</v>
      </c>
      <c r="AY184" s="289" t="s">
        <v>190</v>
      </c>
    </row>
    <row r="185" spans="2:12" s="1" customFormat="1" ht="6.95" customHeight="1">
      <c r="B185" s="60"/>
      <c r="C185" s="61"/>
      <c r="D185" s="61"/>
      <c r="E185" s="61"/>
      <c r="F185" s="61"/>
      <c r="G185" s="61"/>
      <c r="H185" s="61"/>
      <c r="I185" s="181"/>
      <c r="J185" s="61"/>
      <c r="K185" s="61"/>
      <c r="L185" s="42"/>
    </row>
  </sheetData>
  <sheetProtection password="CC35" sheet="1" objects="1" scenarios="1" formatColumns="0" formatRows="0" autoFilter="0"/>
  <autoFilter ref="C123:K18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8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96</v>
      </c>
    </row>
    <row r="3" spans="2:46" ht="6.95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19"/>
      <c r="AT3" s="16" t="s">
        <v>85</v>
      </c>
    </row>
    <row r="4" spans="2:46" ht="24.95" customHeight="1">
      <c r="B4" s="19"/>
      <c r="D4" s="144" t="s">
        <v>128</v>
      </c>
      <c r="L4" s="19"/>
      <c r="M4" s="14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6" t="s">
        <v>16</v>
      </c>
      <c r="L6" s="19"/>
    </row>
    <row r="7" spans="2:12" ht="16.5" customHeight="1">
      <c r="B7" s="19"/>
      <c r="E7" s="147" t="str">
        <f>'Rekapitulace stavby'!K6</f>
        <v>Modernizace energocentra – TS 1, Krajská zdravotní a.s. – Nemocnice Teplice o.z.</v>
      </c>
      <c r="F7" s="146"/>
      <c r="G7" s="146"/>
      <c r="H7" s="146"/>
      <c r="L7" s="19"/>
    </row>
    <row r="8" spans="2:12" ht="12" customHeight="1">
      <c r="B8" s="19"/>
      <c r="D8" s="146" t="s">
        <v>129</v>
      </c>
      <c r="L8" s="19"/>
    </row>
    <row r="9" spans="2:12" s="1" customFormat="1" ht="16.5" customHeight="1">
      <c r="B9" s="42"/>
      <c r="E9" s="147" t="s">
        <v>130</v>
      </c>
      <c r="F9" s="1"/>
      <c r="G9" s="1"/>
      <c r="H9" s="1"/>
      <c r="I9" s="148"/>
      <c r="L9" s="42"/>
    </row>
    <row r="10" spans="2:12" s="1" customFormat="1" ht="12" customHeight="1">
      <c r="B10" s="42"/>
      <c r="D10" s="146" t="s">
        <v>131</v>
      </c>
      <c r="I10" s="148"/>
      <c r="L10" s="42"/>
    </row>
    <row r="11" spans="2:12" s="1" customFormat="1" ht="36.95" customHeight="1">
      <c r="B11" s="42"/>
      <c r="E11" s="149" t="s">
        <v>1981</v>
      </c>
      <c r="F11" s="1"/>
      <c r="G11" s="1"/>
      <c r="H11" s="1"/>
      <c r="I11" s="148"/>
      <c r="L11" s="42"/>
    </row>
    <row r="12" spans="2:12" s="1" customFormat="1" ht="12">
      <c r="B12" s="42"/>
      <c r="I12" s="148"/>
      <c r="L12" s="42"/>
    </row>
    <row r="13" spans="2:12" s="1" customFormat="1" ht="12" customHeight="1">
      <c r="B13" s="42"/>
      <c r="D13" s="146" t="s">
        <v>18</v>
      </c>
      <c r="F13" s="135" t="s">
        <v>1</v>
      </c>
      <c r="I13" s="150" t="s">
        <v>19</v>
      </c>
      <c r="J13" s="135" t="s">
        <v>1</v>
      </c>
      <c r="L13" s="42"/>
    </row>
    <row r="14" spans="2:12" s="1" customFormat="1" ht="12" customHeight="1">
      <c r="B14" s="42"/>
      <c r="D14" s="146" t="s">
        <v>20</v>
      </c>
      <c r="F14" s="135" t="s">
        <v>21</v>
      </c>
      <c r="I14" s="150" t="s">
        <v>22</v>
      </c>
      <c r="J14" s="151" t="str">
        <f>'Rekapitulace stavby'!AN8</f>
        <v>5. 4. 2019</v>
      </c>
      <c r="L14" s="42"/>
    </row>
    <row r="15" spans="2:12" s="1" customFormat="1" ht="10.8" customHeight="1">
      <c r="B15" s="42"/>
      <c r="I15" s="148"/>
      <c r="L15" s="42"/>
    </row>
    <row r="16" spans="2:12" s="1" customFormat="1" ht="12" customHeight="1">
      <c r="B16" s="42"/>
      <c r="D16" s="146" t="s">
        <v>24</v>
      </c>
      <c r="I16" s="150" t="s">
        <v>25</v>
      </c>
      <c r="J16" s="135" t="s">
        <v>1</v>
      </c>
      <c r="L16" s="42"/>
    </row>
    <row r="17" spans="2:12" s="1" customFormat="1" ht="18" customHeight="1">
      <c r="B17" s="42"/>
      <c r="E17" s="135" t="s">
        <v>133</v>
      </c>
      <c r="I17" s="150" t="s">
        <v>27</v>
      </c>
      <c r="J17" s="135" t="s">
        <v>1</v>
      </c>
      <c r="L17" s="42"/>
    </row>
    <row r="18" spans="2:12" s="1" customFormat="1" ht="6.95" customHeight="1">
      <c r="B18" s="42"/>
      <c r="I18" s="148"/>
      <c r="L18" s="42"/>
    </row>
    <row r="19" spans="2:12" s="1" customFormat="1" ht="12" customHeight="1">
      <c r="B19" s="42"/>
      <c r="D19" s="146" t="s">
        <v>28</v>
      </c>
      <c r="I19" s="150" t="s">
        <v>25</v>
      </c>
      <c r="J19" s="32" t="str">
        <f>'Rekapitulace stavby'!AN13</f>
        <v>Vyplň údaj</v>
      </c>
      <c r="L19" s="42"/>
    </row>
    <row r="20" spans="2:12" s="1" customFormat="1" ht="18" customHeight="1">
      <c r="B20" s="42"/>
      <c r="E20" s="32" t="str">
        <f>'Rekapitulace stavby'!E14</f>
        <v>Vyplň údaj</v>
      </c>
      <c r="F20" s="135"/>
      <c r="G20" s="135"/>
      <c r="H20" s="135"/>
      <c r="I20" s="150" t="s">
        <v>27</v>
      </c>
      <c r="J20" s="32" t="str">
        <f>'Rekapitulace stavby'!AN14</f>
        <v>Vyplň údaj</v>
      </c>
      <c r="L20" s="42"/>
    </row>
    <row r="21" spans="2:12" s="1" customFormat="1" ht="6.95" customHeight="1">
      <c r="B21" s="42"/>
      <c r="I21" s="148"/>
      <c r="L21" s="42"/>
    </row>
    <row r="22" spans="2:12" s="1" customFormat="1" ht="12" customHeight="1">
      <c r="B22" s="42"/>
      <c r="D22" s="146" t="s">
        <v>30</v>
      </c>
      <c r="I22" s="150" t="s">
        <v>25</v>
      </c>
      <c r="J22" s="135" t="s">
        <v>1</v>
      </c>
      <c r="L22" s="42"/>
    </row>
    <row r="23" spans="2:12" s="1" customFormat="1" ht="18" customHeight="1">
      <c r="B23" s="42"/>
      <c r="E23" s="135" t="s">
        <v>31</v>
      </c>
      <c r="I23" s="150" t="s">
        <v>27</v>
      </c>
      <c r="J23" s="135" t="s">
        <v>1</v>
      </c>
      <c r="L23" s="42"/>
    </row>
    <row r="24" spans="2:12" s="1" customFormat="1" ht="6.95" customHeight="1">
      <c r="B24" s="42"/>
      <c r="I24" s="148"/>
      <c r="L24" s="42"/>
    </row>
    <row r="25" spans="2:12" s="1" customFormat="1" ht="12" customHeight="1">
      <c r="B25" s="42"/>
      <c r="D25" s="146" t="s">
        <v>33</v>
      </c>
      <c r="I25" s="150" t="s">
        <v>25</v>
      </c>
      <c r="J25" s="135" t="s">
        <v>1</v>
      </c>
      <c r="L25" s="42"/>
    </row>
    <row r="26" spans="2:12" s="1" customFormat="1" ht="18" customHeight="1">
      <c r="B26" s="42"/>
      <c r="E26" s="135" t="s">
        <v>1982</v>
      </c>
      <c r="I26" s="150" t="s">
        <v>27</v>
      </c>
      <c r="J26" s="135" t="s">
        <v>1</v>
      </c>
      <c r="L26" s="42"/>
    </row>
    <row r="27" spans="2:12" s="1" customFormat="1" ht="6.95" customHeight="1">
      <c r="B27" s="42"/>
      <c r="I27" s="148"/>
      <c r="L27" s="42"/>
    </row>
    <row r="28" spans="2:12" s="1" customFormat="1" ht="12" customHeight="1">
      <c r="B28" s="42"/>
      <c r="D28" s="146" t="s">
        <v>35</v>
      </c>
      <c r="I28" s="148"/>
      <c r="L28" s="42"/>
    </row>
    <row r="29" spans="2:12" s="7" customFormat="1" ht="16.5" customHeight="1">
      <c r="B29" s="152"/>
      <c r="E29" s="153" t="s">
        <v>1</v>
      </c>
      <c r="F29" s="153"/>
      <c r="G29" s="153"/>
      <c r="H29" s="153"/>
      <c r="I29" s="154"/>
      <c r="L29" s="152"/>
    </row>
    <row r="30" spans="2:12" s="1" customFormat="1" ht="6.95" customHeight="1">
      <c r="B30" s="42"/>
      <c r="I30" s="148"/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5"/>
      <c r="J31" s="77"/>
      <c r="K31" s="77"/>
      <c r="L31" s="42"/>
    </row>
    <row r="32" spans="2:12" s="1" customFormat="1" ht="25.4" customHeight="1">
      <c r="B32" s="42"/>
      <c r="D32" s="156" t="s">
        <v>36</v>
      </c>
      <c r="I32" s="148"/>
      <c r="J32" s="157">
        <f>ROUND(J124,2)</f>
        <v>0</v>
      </c>
      <c r="L32" s="42"/>
    </row>
    <row r="33" spans="2:12" s="1" customFormat="1" ht="6.95" customHeight="1">
      <c r="B33" s="42"/>
      <c r="D33" s="77"/>
      <c r="E33" s="77"/>
      <c r="F33" s="77"/>
      <c r="G33" s="77"/>
      <c r="H33" s="77"/>
      <c r="I33" s="155"/>
      <c r="J33" s="77"/>
      <c r="K33" s="77"/>
      <c r="L33" s="42"/>
    </row>
    <row r="34" spans="2:12" s="1" customFormat="1" ht="14.4" customHeight="1">
      <c r="B34" s="42"/>
      <c r="F34" s="158" t="s">
        <v>38</v>
      </c>
      <c r="I34" s="159" t="s">
        <v>37</v>
      </c>
      <c r="J34" s="158" t="s">
        <v>39</v>
      </c>
      <c r="L34" s="42"/>
    </row>
    <row r="35" spans="2:12" s="1" customFormat="1" ht="14.4" customHeight="1">
      <c r="B35" s="42"/>
      <c r="D35" s="160" t="s">
        <v>40</v>
      </c>
      <c r="E35" s="146" t="s">
        <v>41</v>
      </c>
      <c r="F35" s="161">
        <f>ROUND((SUM(BE124:BE182)),2)</f>
        <v>0</v>
      </c>
      <c r="I35" s="162">
        <v>0.21</v>
      </c>
      <c r="J35" s="161">
        <f>ROUND(((SUM(BE124:BE182))*I35),2)</f>
        <v>0</v>
      </c>
      <c r="L35" s="42"/>
    </row>
    <row r="36" spans="2:12" s="1" customFormat="1" ht="14.4" customHeight="1">
      <c r="B36" s="42"/>
      <c r="E36" s="146" t="s">
        <v>42</v>
      </c>
      <c r="F36" s="161">
        <f>ROUND((SUM(BF124:BF182)),2)</f>
        <v>0</v>
      </c>
      <c r="I36" s="162">
        <v>0.15</v>
      </c>
      <c r="J36" s="161">
        <f>ROUND(((SUM(BF124:BF182))*I36),2)</f>
        <v>0</v>
      </c>
      <c r="L36" s="42"/>
    </row>
    <row r="37" spans="2:12" s="1" customFormat="1" ht="14.4" customHeight="1" hidden="1">
      <c r="B37" s="42"/>
      <c r="E37" s="146" t="s">
        <v>43</v>
      </c>
      <c r="F37" s="161">
        <f>ROUND((SUM(BG124:BG182)),2)</f>
        <v>0</v>
      </c>
      <c r="I37" s="162">
        <v>0.21</v>
      </c>
      <c r="J37" s="161">
        <f>0</f>
        <v>0</v>
      </c>
      <c r="L37" s="42"/>
    </row>
    <row r="38" spans="2:12" s="1" customFormat="1" ht="14.4" customHeight="1" hidden="1">
      <c r="B38" s="42"/>
      <c r="E38" s="146" t="s">
        <v>44</v>
      </c>
      <c r="F38" s="161">
        <f>ROUND((SUM(BH124:BH182)),2)</f>
        <v>0</v>
      </c>
      <c r="I38" s="162">
        <v>0.15</v>
      </c>
      <c r="J38" s="161">
        <f>0</f>
        <v>0</v>
      </c>
      <c r="L38" s="42"/>
    </row>
    <row r="39" spans="2:12" s="1" customFormat="1" ht="14.4" customHeight="1" hidden="1">
      <c r="B39" s="42"/>
      <c r="E39" s="146" t="s">
        <v>45</v>
      </c>
      <c r="F39" s="161">
        <f>ROUND((SUM(BI124:BI182)),2)</f>
        <v>0</v>
      </c>
      <c r="I39" s="162">
        <v>0</v>
      </c>
      <c r="J39" s="161">
        <f>0</f>
        <v>0</v>
      </c>
      <c r="L39" s="42"/>
    </row>
    <row r="40" spans="2:12" s="1" customFormat="1" ht="6.95" customHeight="1">
      <c r="B40" s="42"/>
      <c r="I40" s="148"/>
      <c r="L40" s="42"/>
    </row>
    <row r="41" spans="2:12" s="1" customFormat="1" ht="25.4" customHeight="1">
      <c r="B41" s="42"/>
      <c r="C41" s="163"/>
      <c r="D41" s="164" t="s">
        <v>46</v>
      </c>
      <c r="E41" s="165"/>
      <c r="F41" s="165"/>
      <c r="G41" s="166" t="s">
        <v>47</v>
      </c>
      <c r="H41" s="167" t="s">
        <v>48</v>
      </c>
      <c r="I41" s="168"/>
      <c r="J41" s="169">
        <f>SUM(J32:J39)</f>
        <v>0</v>
      </c>
      <c r="K41" s="170"/>
      <c r="L41" s="42"/>
    </row>
    <row r="42" spans="2:12" s="1" customFormat="1" ht="14.4" customHeight="1">
      <c r="B42" s="42"/>
      <c r="I42" s="148"/>
      <c r="L42" s="42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1" t="s">
        <v>49</v>
      </c>
      <c r="E50" s="172"/>
      <c r="F50" s="172"/>
      <c r="G50" s="171" t="s">
        <v>50</v>
      </c>
      <c r="H50" s="172"/>
      <c r="I50" s="173"/>
      <c r="J50" s="172"/>
      <c r="K50" s="172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4" t="s">
        <v>51</v>
      </c>
      <c r="E61" s="175"/>
      <c r="F61" s="176" t="s">
        <v>52</v>
      </c>
      <c r="G61" s="174" t="s">
        <v>51</v>
      </c>
      <c r="H61" s="175"/>
      <c r="I61" s="177"/>
      <c r="J61" s="178" t="s">
        <v>52</v>
      </c>
      <c r="K61" s="175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1" t="s">
        <v>53</v>
      </c>
      <c r="E65" s="172"/>
      <c r="F65" s="172"/>
      <c r="G65" s="171" t="s">
        <v>54</v>
      </c>
      <c r="H65" s="172"/>
      <c r="I65" s="173"/>
      <c r="J65" s="172"/>
      <c r="K65" s="172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4" t="s">
        <v>51</v>
      </c>
      <c r="E76" s="175"/>
      <c r="F76" s="176" t="s">
        <v>52</v>
      </c>
      <c r="G76" s="174" t="s">
        <v>51</v>
      </c>
      <c r="H76" s="175"/>
      <c r="I76" s="177"/>
      <c r="J76" s="178" t="s">
        <v>52</v>
      </c>
      <c r="K76" s="175"/>
      <c r="L76" s="42"/>
    </row>
    <row r="77" spans="2:12" s="1" customFormat="1" ht="14.4" customHeight="1"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42"/>
    </row>
    <row r="81" spans="2:12" s="1" customFormat="1" ht="6.95" customHeight="1"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42"/>
    </row>
    <row r="82" spans="2:12" s="1" customFormat="1" ht="24.95" customHeight="1">
      <c r="B82" s="37"/>
      <c r="C82" s="22" t="s">
        <v>134</v>
      </c>
      <c r="D82" s="38"/>
      <c r="E82" s="38"/>
      <c r="F82" s="38"/>
      <c r="G82" s="38"/>
      <c r="H82" s="38"/>
      <c r="I82" s="148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8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8"/>
      <c r="J84" s="38"/>
      <c r="K84" s="38"/>
      <c r="L84" s="42"/>
    </row>
    <row r="85" spans="2:12" s="1" customFormat="1" ht="16.5" customHeight="1">
      <c r="B85" s="37"/>
      <c r="C85" s="38"/>
      <c r="D85" s="38"/>
      <c r="E85" s="185" t="str">
        <f>E7</f>
        <v>Modernizace energocentra – TS 1, Krajská zdravotní a.s. – Nemocnice Teplice o.z.</v>
      </c>
      <c r="F85" s="31"/>
      <c r="G85" s="31"/>
      <c r="H85" s="31"/>
      <c r="I85" s="148"/>
      <c r="J85" s="38"/>
      <c r="K85" s="38"/>
      <c r="L85" s="42"/>
    </row>
    <row r="86" spans="2:12" ht="12" customHeight="1">
      <c r="B86" s="20"/>
      <c r="C86" s="31" t="s">
        <v>129</v>
      </c>
      <c r="D86" s="21"/>
      <c r="E86" s="21"/>
      <c r="F86" s="21"/>
      <c r="G86" s="21"/>
      <c r="H86" s="21"/>
      <c r="I86" s="140"/>
      <c r="J86" s="21"/>
      <c r="K86" s="21"/>
      <c r="L86" s="19"/>
    </row>
    <row r="87" spans="2:12" s="1" customFormat="1" ht="16.5" customHeight="1">
      <c r="B87" s="37"/>
      <c r="C87" s="38"/>
      <c r="D87" s="38"/>
      <c r="E87" s="185" t="s">
        <v>130</v>
      </c>
      <c r="F87" s="38"/>
      <c r="G87" s="38"/>
      <c r="H87" s="38"/>
      <c r="I87" s="148"/>
      <c r="J87" s="38"/>
      <c r="K87" s="38"/>
      <c r="L87" s="42"/>
    </row>
    <row r="88" spans="2:12" s="1" customFormat="1" ht="12" customHeight="1">
      <c r="B88" s="37"/>
      <c r="C88" s="31" t="s">
        <v>131</v>
      </c>
      <c r="D88" s="38"/>
      <c r="E88" s="38"/>
      <c r="F88" s="38"/>
      <c r="G88" s="38"/>
      <c r="H88" s="38"/>
      <c r="I88" s="148"/>
      <c r="J88" s="38"/>
      <c r="K88" s="38"/>
      <c r="L88" s="42"/>
    </row>
    <row r="89" spans="2:12" s="1" customFormat="1" ht="16.5" customHeight="1">
      <c r="B89" s="37"/>
      <c r="C89" s="38"/>
      <c r="D89" s="38"/>
      <c r="E89" s="70" t="str">
        <f>E11</f>
        <v>D1_01_4e - Zdravotně technické instalace</v>
      </c>
      <c r="F89" s="38"/>
      <c r="G89" s="38"/>
      <c r="H89" s="38"/>
      <c r="I89" s="148"/>
      <c r="J89" s="38"/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8"/>
      <c r="J90" s="38"/>
      <c r="K90" s="38"/>
      <c r="L90" s="42"/>
    </row>
    <row r="91" spans="2:12" s="1" customFormat="1" ht="12" customHeight="1">
      <c r="B91" s="37"/>
      <c r="C91" s="31" t="s">
        <v>20</v>
      </c>
      <c r="D91" s="38"/>
      <c r="E91" s="38"/>
      <c r="F91" s="26" t="str">
        <f>F14</f>
        <v>Teplice</v>
      </c>
      <c r="G91" s="38"/>
      <c r="H91" s="38"/>
      <c r="I91" s="150" t="s">
        <v>22</v>
      </c>
      <c r="J91" s="73" t="str">
        <f>IF(J14="","",J14)</f>
        <v>5. 4. 2019</v>
      </c>
      <c r="K91" s="38"/>
      <c r="L91" s="42"/>
    </row>
    <row r="92" spans="2:12" s="1" customFormat="1" ht="6.95" customHeight="1">
      <c r="B92" s="37"/>
      <c r="C92" s="38"/>
      <c r="D92" s="38"/>
      <c r="E92" s="38"/>
      <c r="F92" s="38"/>
      <c r="G92" s="38"/>
      <c r="H92" s="38"/>
      <c r="I92" s="148"/>
      <c r="J92" s="38"/>
      <c r="K92" s="38"/>
      <c r="L92" s="42"/>
    </row>
    <row r="93" spans="2:12" s="1" customFormat="1" ht="43.05" customHeight="1">
      <c r="B93" s="37"/>
      <c r="C93" s="31" t="s">
        <v>24</v>
      </c>
      <c r="D93" s="38"/>
      <c r="E93" s="38"/>
      <c r="F93" s="26" t="str">
        <f>E17</f>
        <v>Krajská zdravotní a.s, Ústí nad Labem</v>
      </c>
      <c r="G93" s="38"/>
      <c r="H93" s="38"/>
      <c r="I93" s="150" t="s">
        <v>30</v>
      </c>
      <c r="J93" s="35" t="str">
        <f>E23</f>
        <v>Atelier Penta v.o.s., Mrštíkova 12, Jihlava</v>
      </c>
      <c r="K93" s="38"/>
      <c r="L93" s="42"/>
    </row>
    <row r="94" spans="2:12" s="1" customFormat="1" ht="15.15" customHeight="1">
      <c r="B94" s="37"/>
      <c r="C94" s="31" t="s">
        <v>28</v>
      </c>
      <c r="D94" s="38"/>
      <c r="E94" s="38"/>
      <c r="F94" s="26" t="str">
        <f>IF(E20="","",E20)</f>
        <v>Vyplň údaj</v>
      </c>
      <c r="G94" s="38"/>
      <c r="H94" s="38"/>
      <c r="I94" s="150" t="s">
        <v>33</v>
      </c>
      <c r="J94" s="35" t="str">
        <f>E26</f>
        <v>Ing. Brožová</v>
      </c>
      <c r="K94" s="3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8"/>
      <c r="J95" s="38"/>
      <c r="K95" s="38"/>
      <c r="L95" s="42"/>
    </row>
    <row r="96" spans="2:12" s="1" customFormat="1" ht="29.25" customHeight="1">
      <c r="B96" s="37"/>
      <c r="C96" s="186" t="s">
        <v>135</v>
      </c>
      <c r="D96" s="187"/>
      <c r="E96" s="187"/>
      <c r="F96" s="187"/>
      <c r="G96" s="187"/>
      <c r="H96" s="187"/>
      <c r="I96" s="188"/>
      <c r="J96" s="189" t="s">
        <v>136</v>
      </c>
      <c r="K96" s="187"/>
      <c r="L96" s="42"/>
    </row>
    <row r="97" spans="2:12" s="1" customFormat="1" ht="10.3" customHeight="1">
      <c r="B97" s="37"/>
      <c r="C97" s="38"/>
      <c r="D97" s="38"/>
      <c r="E97" s="38"/>
      <c r="F97" s="38"/>
      <c r="G97" s="38"/>
      <c r="H97" s="38"/>
      <c r="I97" s="148"/>
      <c r="J97" s="38"/>
      <c r="K97" s="38"/>
      <c r="L97" s="42"/>
    </row>
    <row r="98" spans="2:47" s="1" customFormat="1" ht="22.8" customHeight="1">
      <c r="B98" s="37"/>
      <c r="C98" s="190" t="s">
        <v>137</v>
      </c>
      <c r="D98" s="38"/>
      <c r="E98" s="38"/>
      <c r="F98" s="38"/>
      <c r="G98" s="38"/>
      <c r="H98" s="38"/>
      <c r="I98" s="148"/>
      <c r="J98" s="104">
        <f>J124</f>
        <v>0</v>
      </c>
      <c r="K98" s="38"/>
      <c r="L98" s="42"/>
      <c r="AU98" s="16" t="s">
        <v>138</v>
      </c>
    </row>
    <row r="99" spans="2:12" s="8" customFormat="1" ht="24.95" customHeight="1">
      <c r="B99" s="191"/>
      <c r="C99" s="192"/>
      <c r="D99" s="193" t="s">
        <v>1981</v>
      </c>
      <c r="E99" s="194"/>
      <c r="F99" s="194"/>
      <c r="G99" s="194"/>
      <c r="H99" s="194"/>
      <c r="I99" s="195"/>
      <c r="J99" s="196">
        <f>J125</f>
        <v>0</v>
      </c>
      <c r="K99" s="192"/>
      <c r="L99" s="197"/>
    </row>
    <row r="100" spans="2:12" s="9" customFormat="1" ht="19.9" customHeight="1">
      <c r="B100" s="198"/>
      <c r="C100" s="127"/>
      <c r="D100" s="199" t="s">
        <v>1983</v>
      </c>
      <c r="E100" s="200"/>
      <c r="F100" s="200"/>
      <c r="G100" s="200"/>
      <c r="H100" s="200"/>
      <c r="I100" s="201"/>
      <c r="J100" s="202">
        <f>J126</f>
        <v>0</v>
      </c>
      <c r="K100" s="127"/>
      <c r="L100" s="203"/>
    </row>
    <row r="101" spans="2:12" s="9" customFormat="1" ht="19.9" customHeight="1">
      <c r="B101" s="198"/>
      <c r="C101" s="127"/>
      <c r="D101" s="199" t="s">
        <v>1984</v>
      </c>
      <c r="E101" s="200"/>
      <c r="F101" s="200"/>
      <c r="G101" s="200"/>
      <c r="H101" s="200"/>
      <c r="I101" s="201"/>
      <c r="J101" s="202">
        <f>J142</f>
        <v>0</v>
      </c>
      <c r="K101" s="127"/>
      <c r="L101" s="203"/>
    </row>
    <row r="102" spans="2:12" s="9" customFormat="1" ht="19.9" customHeight="1">
      <c r="B102" s="198"/>
      <c r="C102" s="127"/>
      <c r="D102" s="199" t="s">
        <v>1985</v>
      </c>
      <c r="E102" s="200"/>
      <c r="F102" s="200"/>
      <c r="G102" s="200"/>
      <c r="H102" s="200"/>
      <c r="I102" s="201"/>
      <c r="J102" s="202">
        <f>J164</f>
        <v>0</v>
      </c>
      <c r="K102" s="127"/>
      <c r="L102" s="203"/>
    </row>
    <row r="103" spans="2:12" s="1" customFormat="1" ht="21.8" customHeight="1">
      <c r="B103" s="37"/>
      <c r="C103" s="38"/>
      <c r="D103" s="38"/>
      <c r="E103" s="38"/>
      <c r="F103" s="38"/>
      <c r="G103" s="38"/>
      <c r="H103" s="38"/>
      <c r="I103" s="148"/>
      <c r="J103" s="38"/>
      <c r="K103" s="38"/>
      <c r="L103" s="42"/>
    </row>
    <row r="104" spans="2:12" s="1" customFormat="1" ht="6.95" customHeight="1">
      <c r="B104" s="60"/>
      <c r="C104" s="61"/>
      <c r="D104" s="61"/>
      <c r="E104" s="61"/>
      <c r="F104" s="61"/>
      <c r="G104" s="61"/>
      <c r="H104" s="61"/>
      <c r="I104" s="181"/>
      <c r="J104" s="61"/>
      <c r="K104" s="61"/>
      <c r="L104" s="42"/>
    </row>
    <row r="108" spans="2:12" s="1" customFormat="1" ht="6.95" customHeight="1">
      <c r="B108" s="62"/>
      <c r="C108" s="63"/>
      <c r="D108" s="63"/>
      <c r="E108" s="63"/>
      <c r="F108" s="63"/>
      <c r="G108" s="63"/>
      <c r="H108" s="63"/>
      <c r="I108" s="184"/>
      <c r="J108" s="63"/>
      <c r="K108" s="63"/>
      <c r="L108" s="42"/>
    </row>
    <row r="109" spans="2:12" s="1" customFormat="1" ht="24.95" customHeight="1">
      <c r="B109" s="37"/>
      <c r="C109" s="22" t="s">
        <v>175</v>
      </c>
      <c r="D109" s="38"/>
      <c r="E109" s="38"/>
      <c r="F109" s="38"/>
      <c r="G109" s="38"/>
      <c r="H109" s="38"/>
      <c r="I109" s="148"/>
      <c r="J109" s="38"/>
      <c r="K109" s="38"/>
      <c r="L109" s="42"/>
    </row>
    <row r="110" spans="2:12" s="1" customFormat="1" ht="6.95" customHeight="1">
      <c r="B110" s="37"/>
      <c r="C110" s="38"/>
      <c r="D110" s="38"/>
      <c r="E110" s="38"/>
      <c r="F110" s="38"/>
      <c r="G110" s="38"/>
      <c r="H110" s="38"/>
      <c r="I110" s="148"/>
      <c r="J110" s="38"/>
      <c r="K110" s="38"/>
      <c r="L110" s="42"/>
    </row>
    <row r="111" spans="2:12" s="1" customFormat="1" ht="12" customHeight="1">
      <c r="B111" s="37"/>
      <c r="C111" s="31" t="s">
        <v>16</v>
      </c>
      <c r="D111" s="38"/>
      <c r="E111" s="38"/>
      <c r="F111" s="38"/>
      <c r="G111" s="38"/>
      <c r="H111" s="38"/>
      <c r="I111" s="148"/>
      <c r="J111" s="38"/>
      <c r="K111" s="38"/>
      <c r="L111" s="42"/>
    </row>
    <row r="112" spans="2:12" s="1" customFormat="1" ht="16.5" customHeight="1">
      <c r="B112" s="37"/>
      <c r="C112" s="38"/>
      <c r="D112" s="38"/>
      <c r="E112" s="185" t="str">
        <f>E7</f>
        <v>Modernizace energocentra – TS 1, Krajská zdravotní a.s. – Nemocnice Teplice o.z.</v>
      </c>
      <c r="F112" s="31"/>
      <c r="G112" s="31"/>
      <c r="H112" s="31"/>
      <c r="I112" s="148"/>
      <c r="J112" s="38"/>
      <c r="K112" s="38"/>
      <c r="L112" s="42"/>
    </row>
    <row r="113" spans="2:12" ht="12" customHeight="1">
      <c r="B113" s="20"/>
      <c r="C113" s="31" t="s">
        <v>129</v>
      </c>
      <c r="D113" s="21"/>
      <c r="E113" s="21"/>
      <c r="F113" s="21"/>
      <c r="G113" s="21"/>
      <c r="H113" s="21"/>
      <c r="I113" s="140"/>
      <c r="J113" s="21"/>
      <c r="K113" s="21"/>
      <c r="L113" s="19"/>
    </row>
    <row r="114" spans="2:12" s="1" customFormat="1" ht="16.5" customHeight="1">
      <c r="B114" s="37"/>
      <c r="C114" s="38"/>
      <c r="D114" s="38"/>
      <c r="E114" s="185" t="s">
        <v>130</v>
      </c>
      <c r="F114" s="38"/>
      <c r="G114" s="38"/>
      <c r="H114" s="38"/>
      <c r="I114" s="148"/>
      <c r="J114" s="38"/>
      <c r="K114" s="38"/>
      <c r="L114" s="42"/>
    </row>
    <row r="115" spans="2:12" s="1" customFormat="1" ht="12" customHeight="1">
      <c r="B115" s="37"/>
      <c r="C115" s="31" t="s">
        <v>131</v>
      </c>
      <c r="D115" s="38"/>
      <c r="E115" s="38"/>
      <c r="F115" s="38"/>
      <c r="G115" s="38"/>
      <c r="H115" s="38"/>
      <c r="I115" s="148"/>
      <c r="J115" s="38"/>
      <c r="K115" s="38"/>
      <c r="L115" s="42"/>
    </row>
    <row r="116" spans="2:12" s="1" customFormat="1" ht="16.5" customHeight="1">
      <c r="B116" s="37"/>
      <c r="C116" s="38"/>
      <c r="D116" s="38"/>
      <c r="E116" s="70" t="str">
        <f>E11</f>
        <v>D1_01_4e - Zdravotně technické instalace</v>
      </c>
      <c r="F116" s="38"/>
      <c r="G116" s="38"/>
      <c r="H116" s="38"/>
      <c r="I116" s="148"/>
      <c r="J116" s="38"/>
      <c r="K116" s="38"/>
      <c r="L116" s="42"/>
    </row>
    <row r="117" spans="2:12" s="1" customFormat="1" ht="6.95" customHeight="1">
      <c r="B117" s="37"/>
      <c r="C117" s="38"/>
      <c r="D117" s="38"/>
      <c r="E117" s="38"/>
      <c r="F117" s="38"/>
      <c r="G117" s="38"/>
      <c r="H117" s="38"/>
      <c r="I117" s="148"/>
      <c r="J117" s="38"/>
      <c r="K117" s="38"/>
      <c r="L117" s="42"/>
    </row>
    <row r="118" spans="2:12" s="1" customFormat="1" ht="12" customHeight="1">
      <c r="B118" s="37"/>
      <c r="C118" s="31" t="s">
        <v>20</v>
      </c>
      <c r="D118" s="38"/>
      <c r="E118" s="38"/>
      <c r="F118" s="26" t="str">
        <f>F14</f>
        <v>Teplice</v>
      </c>
      <c r="G118" s="38"/>
      <c r="H118" s="38"/>
      <c r="I118" s="150" t="s">
        <v>22</v>
      </c>
      <c r="J118" s="73" t="str">
        <f>IF(J14="","",J14)</f>
        <v>5. 4. 2019</v>
      </c>
      <c r="K118" s="38"/>
      <c r="L118" s="42"/>
    </row>
    <row r="119" spans="2:12" s="1" customFormat="1" ht="6.95" customHeight="1">
      <c r="B119" s="37"/>
      <c r="C119" s="38"/>
      <c r="D119" s="38"/>
      <c r="E119" s="38"/>
      <c r="F119" s="38"/>
      <c r="G119" s="38"/>
      <c r="H119" s="38"/>
      <c r="I119" s="148"/>
      <c r="J119" s="38"/>
      <c r="K119" s="38"/>
      <c r="L119" s="42"/>
    </row>
    <row r="120" spans="2:12" s="1" customFormat="1" ht="43.05" customHeight="1">
      <c r="B120" s="37"/>
      <c r="C120" s="31" t="s">
        <v>24</v>
      </c>
      <c r="D120" s="38"/>
      <c r="E120" s="38"/>
      <c r="F120" s="26" t="str">
        <f>E17</f>
        <v>Krajská zdravotní a.s, Ústí nad Labem</v>
      </c>
      <c r="G120" s="38"/>
      <c r="H120" s="38"/>
      <c r="I120" s="150" t="s">
        <v>30</v>
      </c>
      <c r="J120" s="35" t="str">
        <f>E23</f>
        <v>Atelier Penta v.o.s., Mrštíkova 12, Jihlava</v>
      </c>
      <c r="K120" s="38"/>
      <c r="L120" s="42"/>
    </row>
    <row r="121" spans="2:12" s="1" customFormat="1" ht="15.15" customHeight="1">
      <c r="B121" s="37"/>
      <c r="C121" s="31" t="s">
        <v>28</v>
      </c>
      <c r="D121" s="38"/>
      <c r="E121" s="38"/>
      <c r="F121" s="26" t="str">
        <f>IF(E20="","",E20)</f>
        <v>Vyplň údaj</v>
      </c>
      <c r="G121" s="38"/>
      <c r="H121" s="38"/>
      <c r="I121" s="150" t="s">
        <v>33</v>
      </c>
      <c r="J121" s="35" t="str">
        <f>E26</f>
        <v>Ing. Brožová</v>
      </c>
      <c r="K121" s="38"/>
      <c r="L121" s="42"/>
    </row>
    <row r="122" spans="2:12" s="1" customFormat="1" ht="10.3" customHeight="1">
      <c r="B122" s="37"/>
      <c r="C122" s="38"/>
      <c r="D122" s="38"/>
      <c r="E122" s="38"/>
      <c r="F122" s="38"/>
      <c r="G122" s="38"/>
      <c r="H122" s="38"/>
      <c r="I122" s="148"/>
      <c r="J122" s="38"/>
      <c r="K122" s="38"/>
      <c r="L122" s="42"/>
    </row>
    <row r="123" spans="2:20" s="10" customFormat="1" ht="29.25" customHeight="1">
      <c r="B123" s="204"/>
      <c r="C123" s="205" t="s">
        <v>176</v>
      </c>
      <c r="D123" s="206" t="s">
        <v>61</v>
      </c>
      <c r="E123" s="206" t="s">
        <v>57</v>
      </c>
      <c r="F123" s="206" t="s">
        <v>58</v>
      </c>
      <c r="G123" s="206" t="s">
        <v>177</v>
      </c>
      <c r="H123" s="206" t="s">
        <v>178</v>
      </c>
      <c r="I123" s="207" t="s">
        <v>179</v>
      </c>
      <c r="J123" s="206" t="s">
        <v>136</v>
      </c>
      <c r="K123" s="208" t="s">
        <v>180</v>
      </c>
      <c r="L123" s="209"/>
      <c r="M123" s="94" t="s">
        <v>1</v>
      </c>
      <c r="N123" s="95" t="s">
        <v>40</v>
      </c>
      <c r="O123" s="95" t="s">
        <v>181</v>
      </c>
      <c r="P123" s="95" t="s">
        <v>182</v>
      </c>
      <c r="Q123" s="95" t="s">
        <v>183</v>
      </c>
      <c r="R123" s="95" t="s">
        <v>184</v>
      </c>
      <c r="S123" s="95" t="s">
        <v>185</v>
      </c>
      <c r="T123" s="96" t="s">
        <v>186</v>
      </c>
    </row>
    <row r="124" spans="2:63" s="1" customFormat="1" ht="22.8" customHeight="1">
      <c r="B124" s="37"/>
      <c r="C124" s="101" t="s">
        <v>187</v>
      </c>
      <c r="D124" s="38"/>
      <c r="E124" s="38"/>
      <c r="F124" s="38"/>
      <c r="G124" s="38"/>
      <c r="H124" s="38"/>
      <c r="I124" s="148"/>
      <c r="J124" s="210">
        <f>BK124</f>
        <v>0</v>
      </c>
      <c r="K124" s="38"/>
      <c r="L124" s="42"/>
      <c r="M124" s="97"/>
      <c r="N124" s="98"/>
      <c r="O124" s="98"/>
      <c r="P124" s="211">
        <f>P125</f>
        <v>0</v>
      </c>
      <c r="Q124" s="98"/>
      <c r="R124" s="211">
        <f>R125</f>
        <v>0.08236</v>
      </c>
      <c r="S124" s="98"/>
      <c r="T124" s="212">
        <f>T125</f>
        <v>0.07428000000000001</v>
      </c>
      <c r="AT124" s="16" t="s">
        <v>75</v>
      </c>
      <c r="AU124" s="16" t="s">
        <v>138</v>
      </c>
      <c r="BK124" s="213">
        <f>BK125</f>
        <v>0</v>
      </c>
    </row>
    <row r="125" spans="2:63" s="11" customFormat="1" ht="25.9" customHeight="1">
      <c r="B125" s="214"/>
      <c r="C125" s="215"/>
      <c r="D125" s="216" t="s">
        <v>75</v>
      </c>
      <c r="E125" s="217" t="s">
        <v>94</v>
      </c>
      <c r="F125" s="217" t="s">
        <v>95</v>
      </c>
      <c r="G125" s="215"/>
      <c r="H125" s="215"/>
      <c r="I125" s="218"/>
      <c r="J125" s="219">
        <f>BK125</f>
        <v>0</v>
      </c>
      <c r="K125" s="215"/>
      <c r="L125" s="220"/>
      <c r="M125" s="221"/>
      <c r="N125" s="222"/>
      <c r="O125" s="222"/>
      <c r="P125" s="223">
        <f>P126+P142+P164</f>
        <v>0</v>
      </c>
      <c r="Q125" s="222"/>
      <c r="R125" s="223">
        <f>R126+R142+R164</f>
        <v>0.08236</v>
      </c>
      <c r="S125" s="222"/>
      <c r="T125" s="224">
        <f>T126+T142+T164</f>
        <v>0.07428000000000001</v>
      </c>
      <c r="AR125" s="225" t="s">
        <v>85</v>
      </c>
      <c r="AT125" s="226" t="s">
        <v>75</v>
      </c>
      <c r="AU125" s="226" t="s">
        <v>76</v>
      </c>
      <c r="AY125" s="225" t="s">
        <v>190</v>
      </c>
      <c r="BK125" s="227">
        <f>BK126+BK142+BK164</f>
        <v>0</v>
      </c>
    </row>
    <row r="126" spans="2:63" s="11" customFormat="1" ht="22.8" customHeight="1">
      <c r="B126" s="214"/>
      <c r="C126" s="215"/>
      <c r="D126" s="216" t="s">
        <v>75</v>
      </c>
      <c r="E126" s="228" t="s">
        <v>1986</v>
      </c>
      <c r="F126" s="228" t="s">
        <v>1987</v>
      </c>
      <c r="G126" s="215"/>
      <c r="H126" s="215"/>
      <c r="I126" s="218"/>
      <c r="J126" s="229">
        <f>BK126</f>
        <v>0</v>
      </c>
      <c r="K126" s="215"/>
      <c r="L126" s="220"/>
      <c r="M126" s="221"/>
      <c r="N126" s="222"/>
      <c r="O126" s="222"/>
      <c r="P126" s="223">
        <f>SUM(P127:P141)</f>
        <v>0</v>
      </c>
      <c r="Q126" s="222"/>
      <c r="R126" s="223">
        <f>SUM(R127:R141)</f>
        <v>0.0015</v>
      </c>
      <c r="S126" s="222"/>
      <c r="T126" s="224">
        <f>SUM(T127:T141)</f>
        <v>0.03275</v>
      </c>
      <c r="AR126" s="225" t="s">
        <v>85</v>
      </c>
      <c r="AT126" s="226" t="s">
        <v>75</v>
      </c>
      <c r="AU126" s="226" t="s">
        <v>83</v>
      </c>
      <c r="AY126" s="225" t="s">
        <v>190</v>
      </c>
      <c r="BK126" s="227">
        <f>SUM(BK127:BK141)</f>
        <v>0</v>
      </c>
    </row>
    <row r="127" spans="2:65" s="1" customFormat="1" ht="16.5" customHeight="1">
      <c r="B127" s="37"/>
      <c r="C127" s="230" t="s">
        <v>83</v>
      </c>
      <c r="D127" s="230" t="s">
        <v>192</v>
      </c>
      <c r="E127" s="231" t="s">
        <v>1988</v>
      </c>
      <c r="F127" s="232" t="s">
        <v>1989</v>
      </c>
      <c r="G127" s="233" t="s">
        <v>398</v>
      </c>
      <c r="H127" s="234">
        <v>1</v>
      </c>
      <c r="I127" s="235"/>
      <c r="J127" s="236">
        <f>ROUND(I127*H127,2)</f>
        <v>0</v>
      </c>
      <c r="K127" s="232" t="s">
        <v>196</v>
      </c>
      <c r="L127" s="42"/>
      <c r="M127" s="237" t="s">
        <v>1</v>
      </c>
      <c r="N127" s="238" t="s">
        <v>41</v>
      </c>
      <c r="O127" s="85"/>
      <c r="P127" s="239">
        <f>O127*H127</f>
        <v>0</v>
      </c>
      <c r="Q127" s="239">
        <v>0</v>
      </c>
      <c r="R127" s="239">
        <f>Q127*H127</f>
        <v>0</v>
      </c>
      <c r="S127" s="239">
        <v>0.03065</v>
      </c>
      <c r="T127" s="240">
        <f>S127*H127</f>
        <v>0.03065</v>
      </c>
      <c r="AR127" s="241" t="s">
        <v>272</v>
      </c>
      <c r="AT127" s="241" t="s">
        <v>192</v>
      </c>
      <c r="AU127" s="241" t="s">
        <v>85</v>
      </c>
      <c r="AY127" s="16" t="s">
        <v>190</v>
      </c>
      <c r="BE127" s="242">
        <f>IF(N127="základní",J127,0)</f>
        <v>0</v>
      </c>
      <c r="BF127" s="242">
        <f>IF(N127="snížená",J127,0)</f>
        <v>0</v>
      </c>
      <c r="BG127" s="242">
        <f>IF(N127="zákl. přenesená",J127,0)</f>
        <v>0</v>
      </c>
      <c r="BH127" s="242">
        <f>IF(N127="sníž. přenesená",J127,0)</f>
        <v>0</v>
      </c>
      <c r="BI127" s="242">
        <f>IF(N127="nulová",J127,0)</f>
        <v>0</v>
      </c>
      <c r="BJ127" s="16" t="s">
        <v>83</v>
      </c>
      <c r="BK127" s="242">
        <f>ROUND(I127*H127,2)</f>
        <v>0</v>
      </c>
      <c r="BL127" s="16" t="s">
        <v>272</v>
      </c>
      <c r="BM127" s="241" t="s">
        <v>1990</v>
      </c>
    </row>
    <row r="128" spans="2:51" s="13" customFormat="1" ht="12">
      <c r="B128" s="254"/>
      <c r="C128" s="255"/>
      <c r="D128" s="245" t="s">
        <v>199</v>
      </c>
      <c r="E128" s="256" t="s">
        <v>1</v>
      </c>
      <c r="F128" s="257" t="s">
        <v>83</v>
      </c>
      <c r="G128" s="255"/>
      <c r="H128" s="258">
        <v>1</v>
      </c>
      <c r="I128" s="259"/>
      <c r="J128" s="255"/>
      <c r="K128" s="255"/>
      <c r="L128" s="260"/>
      <c r="M128" s="261"/>
      <c r="N128" s="262"/>
      <c r="O128" s="262"/>
      <c r="P128" s="262"/>
      <c r="Q128" s="262"/>
      <c r="R128" s="262"/>
      <c r="S128" s="262"/>
      <c r="T128" s="263"/>
      <c r="AT128" s="264" t="s">
        <v>199</v>
      </c>
      <c r="AU128" s="264" t="s">
        <v>85</v>
      </c>
      <c r="AV128" s="13" t="s">
        <v>85</v>
      </c>
      <c r="AW128" s="13" t="s">
        <v>32</v>
      </c>
      <c r="AX128" s="13" t="s">
        <v>76</v>
      </c>
      <c r="AY128" s="264" t="s">
        <v>190</v>
      </c>
    </row>
    <row r="129" spans="2:65" s="1" customFormat="1" ht="16.5" customHeight="1">
      <c r="B129" s="37"/>
      <c r="C129" s="230" t="s">
        <v>85</v>
      </c>
      <c r="D129" s="230" t="s">
        <v>192</v>
      </c>
      <c r="E129" s="231" t="s">
        <v>1991</v>
      </c>
      <c r="F129" s="232" t="s">
        <v>1992</v>
      </c>
      <c r="G129" s="233" t="s">
        <v>398</v>
      </c>
      <c r="H129" s="234">
        <v>1</v>
      </c>
      <c r="I129" s="235"/>
      <c r="J129" s="236">
        <f>ROUND(I129*H129,2)</f>
        <v>0</v>
      </c>
      <c r="K129" s="232" t="s">
        <v>196</v>
      </c>
      <c r="L129" s="42"/>
      <c r="M129" s="237" t="s">
        <v>1</v>
      </c>
      <c r="N129" s="238" t="s">
        <v>41</v>
      </c>
      <c r="O129" s="85"/>
      <c r="P129" s="239">
        <f>O129*H129</f>
        <v>0</v>
      </c>
      <c r="Q129" s="239">
        <v>0</v>
      </c>
      <c r="R129" s="239">
        <f>Q129*H129</f>
        <v>0</v>
      </c>
      <c r="S129" s="239">
        <v>0.0021</v>
      </c>
      <c r="T129" s="240">
        <f>S129*H129</f>
        <v>0.0021</v>
      </c>
      <c r="AR129" s="241" t="s">
        <v>272</v>
      </c>
      <c r="AT129" s="241" t="s">
        <v>192</v>
      </c>
      <c r="AU129" s="241" t="s">
        <v>85</v>
      </c>
      <c r="AY129" s="16" t="s">
        <v>190</v>
      </c>
      <c r="BE129" s="242">
        <f>IF(N129="základní",J129,0)</f>
        <v>0</v>
      </c>
      <c r="BF129" s="242">
        <f>IF(N129="snížená",J129,0)</f>
        <v>0</v>
      </c>
      <c r="BG129" s="242">
        <f>IF(N129="zákl. přenesená",J129,0)</f>
        <v>0</v>
      </c>
      <c r="BH129" s="242">
        <f>IF(N129="sníž. přenesená",J129,0)</f>
        <v>0</v>
      </c>
      <c r="BI129" s="242">
        <f>IF(N129="nulová",J129,0)</f>
        <v>0</v>
      </c>
      <c r="BJ129" s="16" t="s">
        <v>83</v>
      </c>
      <c r="BK129" s="242">
        <f>ROUND(I129*H129,2)</f>
        <v>0</v>
      </c>
      <c r="BL129" s="16" t="s">
        <v>272</v>
      </c>
      <c r="BM129" s="241" t="s">
        <v>1993</v>
      </c>
    </row>
    <row r="130" spans="2:51" s="13" customFormat="1" ht="12">
      <c r="B130" s="254"/>
      <c r="C130" s="255"/>
      <c r="D130" s="245" t="s">
        <v>199</v>
      </c>
      <c r="E130" s="256" t="s">
        <v>1</v>
      </c>
      <c r="F130" s="257" t="s">
        <v>83</v>
      </c>
      <c r="G130" s="255"/>
      <c r="H130" s="258">
        <v>1</v>
      </c>
      <c r="I130" s="259"/>
      <c r="J130" s="255"/>
      <c r="K130" s="255"/>
      <c r="L130" s="260"/>
      <c r="M130" s="261"/>
      <c r="N130" s="262"/>
      <c r="O130" s="262"/>
      <c r="P130" s="262"/>
      <c r="Q130" s="262"/>
      <c r="R130" s="262"/>
      <c r="S130" s="262"/>
      <c r="T130" s="263"/>
      <c r="AT130" s="264" t="s">
        <v>199</v>
      </c>
      <c r="AU130" s="264" t="s">
        <v>85</v>
      </c>
      <c r="AV130" s="13" t="s">
        <v>85</v>
      </c>
      <c r="AW130" s="13" t="s">
        <v>32</v>
      </c>
      <c r="AX130" s="13" t="s">
        <v>76</v>
      </c>
      <c r="AY130" s="264" t="s">
        <v>190</v>
      </c>
    </row>
    <row r="131" spans="2:65" s="1" customFormat="1" ht="16.5" customHeight="1">
      <c r="B131" s="37"/>
      <c r="C131" s="230" t="s">
        <v>207</v>
      </c>
      <c r="D131" s="230" t="s">
        <v>192</v>
      </c>
      <c r="E131" s="231" t="s">
        <v>1994</v>
      </c>
      <c r="F131" s="232" t="s">
        <v>1995</v>
      </c>
      <c r="G131" s="233" t="s">
        <v>398</v>
      </c>
      <c r="H131" s="234">
        <v>1</v>
      </c>
      <c r="I131" s="235"/>
      <c r="J131" s="236">
        <f>ROUND(I131*H131,2)</f>
        <v>0</v>
      </c>
      <c r="K131" s="232" t="s">
        <v>196</v>
      </c>
      <c r="L131" s="42"/>
      <c r="M131" s="237" t="s">
        <v>1</v>
      </c>
      <c r="N131" s="238" t="s">
        <v>41</v>
      </c>
      <c r="O131" s="85"/>
      <c r="P131" s="239">
        <f>O131*H131</f>
        <v>0</v>
      </c>
      <c r="Q131" s="239">
        <v>0.00121</v>
      </c>
      <c r="R131" s="239">
        <f>Q131*H131</f>
        <v>0.00121</v>
      </c>
      <c r="S131" s="239">
        <v>0</v>
      </c>
      <c r="T131" s="240">
        <f>S131*H131</f>
        <v>0</v>
      </c>
      <c r="AR131" s="241" t="s">
        <v>272</v>
      </c>
      <c r="AT131" s="241" t="s">
        <v>192</v>
      </c>
      <c r="AU131" s="241" t="s">
        <v>85</v>
      </c>
      <c r="AY131" s="16" t="s">
        <v>190</v>
      </c>
      <c r="BE131" s="242">
        <f>IF(N131="základní",J131,0)</f>
        <v>0</v>
      </c>
      <c r="BF131" s="242">
        <f>IF(N131="snížená",J131,0)</f>
        <v>0</v>
      </c>
      <c r="BG131" s="242">
        <f>IF(N131="zákl. přenesená",J131,0)</f>
        <v>0</v>
      </c>
      <c r="BH131" s="242">
        <f>IF(N131="sníž. přenesená",J131,0)</f>
        <v>0</v>
      </c>
      <c r="BI131" s="242">
        <f>IF(N131="nulová",J131,0)</f>
        <v>0</v>
      </c>
      <c r="BJ131" s="16" t="s">
        <v>83</v>
      </c>
      <c r="BK131" s="242">
        <f>ROUND(I131*H131,2)</f>
        <v>0</v>
      </c>
      <c r="BL131" s="16" t="s">
        <v>272</v>
      </c>
      <c r="BM131" s="241" t="s">
        <v>1996</v>
      </c>
    </row>
    <row r="132" spans="2:51" s="13" customFormat="1" ht="12">
      <c r="B132" s="254"/>
      <c r="C132" s="255"/>
      <c r="D132" s="245" t="s">
        <v>199</v>
      </c>
      <c r="E132" s="256" t="s">
        <v>1</v>
      </c>
      <c r="F132" s="257" t="s">
        <v>83</v>
      </c>
      <c r="G132" s="255"/>
      <c r="H132" s="258">
        <v>1</v>
      </c>
      <c r="I132" s="259"/>
      <c r="J132" s="255"/>
      <c r="K132" s="255"/>
      <c r="L132" s="260"/>
      <c r="M132" s="261"/>
      <c r="N132" s="262"/>
      <c r="O132" s="262"/>
      <c r="P132" s="262"/>
      <c r="Q132" s="262"/>
      <c r="R132" s="262"/>
      <c r="S132" s="262"/>
      <c r="T132" s="263"/>
      <c r="AT132" s="264" t="s">
        <v>199</v>
      </c>
      <c r="AU132" s="264" t="s">
        <v>85</v>
      </c>
      <c r="AV132" s="13" t="s">
        <v>85</v>
      </c>
      <c r="AW132" s="13" t="s">
        <v>32</v>
      </c>
      <c r="AX132" s="13" t="s">
        <v>76</v>
      </c>
      <c r="AY132" s="264" t="s">
        <v>190</v>
      </c>
    </row>
    <row r="133" spans="2:65" s="1" customFormat="1" ht="16.5" customHeight="1">
      <c r="B133" s="37"/>
      <c r="C133" s="230" t="s">
        <v>197</v>
      </c>
      <c r="D133" s="230" t="s">
        <v>192</v>
      </c>
      <c r="E133" s="231" t="s">
        <v>1997</v>
      </c>
      <c r="F133" s="232" t="s">
        <v>1998</v>
      </c>
      <c r="G133" s="233" t="s">
        <v>398</v>
      </c>
      <c r="H133" s="234">
        <v>1</v>
      </c>
      <c r="I133" s="235"/>
      <c r="J133" s="236">
        <f>ROUND(I133*H133,2)</f>
        <v>0</v>
      </c>
      <c r="K133" s="232" t="s">
        <v>196</v>
      </c>
      <c r="L133" s="42"/>
      <c r="M133" s="237" t="s">
        <v>1</v>
      </c>
      <c r="N133" s="238" t="s">
        <v>41</v>
      </c>
      <c r="O133" s="85"/>
      <c r="P133" s="239">
        <f>O133*H133</f>
        <v>0</v>
      </c>
      <c r="Q133" s="239">
        <v>0.00029</v>
      </c>
      <c r="R133" s="239">
        <f>Q133*H133</f>
        <v>0.00029</v>
      </c>
      <c r="S133" s="239">
        <v>0</v>
      </c>
      <c r="T133" s="240">
        <f>S133*H133</f>
        <v>0</v>
      </c>
      <c r="AR133" s="241" t="s">
        <v>272</v>
      </c>
      <c r="AT133" s="241" t="s">
        <v>192</v>
      </c>
      <c r="AU133" s="241" t="s">
        <v>85</v>
      </c>
      <c r="AY133" s="16" t="s">
        <v>190</v>
      </c>
      <c r="BE133" s="242">
        <f>IF(N133="základní",J133,0)</f>
        <v>0</v>
      </c>
      <c r="BF133" s="242">
        <f>IF(N133="snížená",J133,0)</f>
        <v>0</v>
      </c>
      <c r="BG133" s="242">
        <f>IF(N133="zákl. přenesená",J133,0)</f>
        <v>0</v>
      </c>
      <c r="BH133" s="242">
        <f>IF(N133="sníž. přenesená",J133,0)</f>
        <v>0</v>
      </c>
      <c r="BI133" s="242">
        <f>IF(N133="nulová",J133,0)</f>
        <v>0</v>
      </c>
      <c r="BJ133" s="16" t="s">
        <v>83</v>
      </c>
      <c r="BK133" s="242">
        <f>ROUND(I133*H133,2)</f>
        <v>0</v>
      </c>
      <c r="BL133" s="16" t="s">
        <v>272</v>
      </c>
      <c r="BM133" s="241" t="s">
        <v>1999</v>
      </c>
    </row>
    <row r="134" spans="2:51" s="13" customFormat="1" ht="12">
      <c r="B134" s="254"/>
      <c r="C134" s="255"/>
      <c r="D134" s="245" t="s">
        <v>199</v>
      </c>
      <c r="E134" s="256" t="s">
        <v>1</v>
      </c>
      <c r="F134" s="257" t="s">
        <v>83</v>
      </c>
      <c r="G134" s="255"/>
      <c r="H134" s="258">
        <v>1</v>
      </c>
      <c r="I134" s="259"/>
      <c r="J134" s="255"/>
      <c r="K134" s="255"/>
      <c r="L134" s="260"/>
      <c r="M134" s="261"/>
      <c r="N134" s="262"/>
      <c r="O134" s="262"/>
      <c r="P134" s="262"/>
      <c r="Q134" s="262"/>
      <c r="R134" s="262"/>
      <c r="S134" s="262"/>
      <c r="T134" s="263"/>
      <c r="AT134" s="264" t="s">
        <v>199</v>
      </c>
      <c r="AU134" s="264" t="s">
        <v>85</v>
      </c>
      <c r="AV134" s="13" t="s">
        <v>85</v>
      </c>
      <c r="AW134" s="13" t="s">
        <v>32</v>
      </c>
      <c r="AX134" s="13" t="s">
        <v>76</v>
      </c>
      <c r="AY134" s="264" t="s">
        <v>190</v>
      </c>
    </row>
    <row r="135" spans="2:65" s="1" customFormat="1" ht="16.5" customHeight="1">
      <c r="B135" s="37"/>
      <c r="C135" s="230" t="s">
        <v>217</v>
      </c>
      <c r="D135" s="230" t="s">
        <v>192</v>
      </c>
      <c r="E135" s="231" t="s">
        <v>2000</v>
      </c>
      <c r="F135" s="232" t="s">
        <v>2001</v>
      </c>
      <c r="G135" s="233" t="s">
        <v>427</v>
      </c>
      <c r="H135" s="234">
        <v>1</v>
      </c>
      <c r="I135" s="235"/>
      <c r="J135" s="236">
        <f>ROUND(I135*H135,2)</f>
        <v>0</v>
      </c>
      <c r="K135" s="232" t="s">
        <v>196</v>
      </c>
      <c r="L135" s="42"/>
      <c r="M135" s="237" t="s">
        <v>1</v>
      </c>
      <c r="N135" s="238" t="s">
        <v>41</v>
      </c>
      <c r="O135" s="85"/>
      <c r="P135" s="239">
        <f>O135*H135</f>
        <v>0</v>
      </c>
      <c r="Q135" s="239">
        <v>0</v>
      </c>
      <c r="R135" s="239">
        <f>Q135*H135</f>
        <v>0</v>
      </c>
      <c r="S135" s="239">
        <v>0</v>
      </c>
      <c r="T135" s="240">
        <f>S135*H135</f>
        <v>0</v>
      </c>
      <c r="AR135" s="241" t="s">
        <v>272</v>
      </c>
      <c r="AT135" s="241" t="s">
        <v>192</v>
      </c>
      <c r="AU135" s="241" t="s">
        <v>85</v>
      </c>
      <c r="AY135" s="16" t="s">
        <v>190</v>
      </c>
      <c r="BE135" s="242">
        <f>IF(N135="základní",J135,0)</f>
        <v>0</v>
      </c>
      <c r="BF135" s="242">
        <f>IF(N135="snížená",J135,0)</f>
        <v>0</v>
      </c>
      <c r="BG135" s="242">
        <f>IF(N135="zákl. přenesená",J135,0)</f>
        <v>0</v>
      </c>
      <c r="BH135" s="242">
        <f>IF(N135="sníž. přenesená",J135,0)</f>
        <v>0</v>
      </c>
      <c r="BI135" s="242">
        <f>IF(N135="nulová",J135,0)</f>
        <v>0</v>
      </c>
      <c r="BJ135" s="16" t="s">
        <v>83</v>
      </c>
      <c r="BK135" s="242">
        <f>ROUND(I135*H135,2)</f>
        <v>0</v>
      </c>
      <c r="BL135" s="16" t="s">
        <v>272</v>
      </c>
      <c r="BM135" s="241" t="s">
        <v>2002</v>
      </c>
    </row>
    <row r="136" spans="2:51" s="13" customFormat="1" ht="12">
      <c r="B136" s="254"/>
      <c r="C136" s="255"/>
      <c r="D136" s="245" t="s">
        <v>199</v>
      </c>
      <c r="E136" s="256" t="s">
        <v>1</v>
      </c>
      <c r="F136" s="257" t="s">
        <v>83</v>
      </c>
      <c r="G136" s="255"/>
      <c r="H136" s="258">
        <v>1</v>
      </c>
      <c r="I136" s="259"/>
      <c r="J136" s="255"/>
      <c r="K136" s="255"/>
      <c r="L136" s="260"/>
      <c r="M136" s="261"/>
      <c r="N136" s="262"/>
      <c r="O136" s="262"/>
      <c r="P136" s="262"/>
      <c r="Q136" s="262"/>
      <c r="R136" s="262"/>
      <c r="S136" s="262"/>
      <c r="T136" s="263"/>
      <c r="AT136" s="264" t="s">
        <v>199</v>
      </c>
      <c r="AU136" s="264" t="s">
        <v>85</v>
      </c>
      <c r="AV136" s="13" t="s">
        <v>85</v>
      </c>
      <c r="AW136" s="13" t="s">
        <v>32</v>
      </c>
      <c r="AX136" s="13" t="s">
        <v>76</v>
      </c>
      <c r="AY136" s="264" t="s">
        <v>190</v>
      </c>
    </row>
    <row r="137" spans="2:65" s="1" customFormat="1" ht="16.5" customHeight="1">
      <c r="B137" s="37"/>
      <c r="C137" s="230" t="s">
        <v>221</v>
      </c>
      <c r="D137" s="230" t="s">
        <v>192</v>
      </c>
      <c r="E137" s="231" t="s">
        <v>2003</v>
      </c>
      <c r="F137" s="232" t="s">
        <v>2004</v>
      </c>
      <c r="G137" s="233" t="s">
        <v>427</v>
      </c>
      <c r="H137" s="234">
        <v>1</v>
      </c>
      <c r="I137" s="235"/>
      <c r="J137" s="236">
        <f>ROUND(I137*H137,2)</f>
        <v>0</v>
      </c>
      <c r="K137" s="232" t="s">
        <v>196</v>
      </c>
      <c r="L137" s="42"/>
      <c r="M137" s="237" t="s">
        <v>1</v>
      </c>
      <c r="N137" s="238" t="s">
        <v>41</v>
      </c>
      <c r="O137" s="85"/>
      <c r="P137" s="239">
        <f>O137*H137</f>
        <v>0</v>
      </c>
      <c r="Q137" s="239">
        <v>0</v>
      </c>
      <c r="R137" s="239">
        <f>Q137*H137</f>
        <v>0</v>
      </c>
      <c r="S137" s="239">
        <v>0</v>
      </c>
      <c r="T137" s="240">
        <f>S137*H137</f>
        <v>0</v>
      </c>
      <c r="AR137" s="241" t="s">
        <v>272</v>
      </c>
      <c r="AT137" s="241" t="s">
        <v>192</v>
      </c>
      <c r="AU137" s="241" t="s">
        <v>85</v>
      </c>
      <c r="AY137" s="16" t="s">
        <v>190</v>
      </c>
      <c r="BE137" s="242">
        <f>IF(N137="základní",J137,0)</f>
        <v>0</v>
      </c>
      <c r="BF137" s="242">
        <f>IF(N137="snížená",J137,0)</f>
        <v>0</v>
      </c>
      <c r="BG137" s="242">
        <f>IF(N137="zákl. přenesená",J137,0)</f>
        <v>0</v>
      </c>
      <c r="BH137" s="242">
        <f>IF(N137="sníž. přenesená",J137,0)</f>
        <v>0</v>
      </c>
      <c r="BI137" s="242">
        <f>IF(N137="nulová",J137,0)</f>
        <v>0</v>
      </c>
      <c r="BJ137" s="16" t="s">
        <v>83</v>
      </c>
      <c r="BK137" s="242">
        <f>ROUND(I137*H137,2)</f>
        <v>0</v>
      </c>
      <c r="BL137" s="16" t="s">
        <v>272</v>
      </c>
      <c r="BM137" s="241" t="s">
        <v>2005</v>
      </c>
    </row>
    <row r="138" spans="2:51" s="13" customFormat="1" ht="12">
      <c r="B138" s="254"/>
      <c r="C138" s="255"/>
      <c r="D138" s="245" t="s">
        <v>199</v>
      </c>
      <c r="E138" s="256" t="s">
        <v>1</v>
      </c>
      <c r="F138" s="257" t="s">
        <v>83</v>
      </c>
      <c r="G138" s="255"/>
      <c r="H138" s="258">
        <v>1</v>
      </c>
      <c r="I138" s="259"/>
      <c r="J138" s="255"/>
      <c r="K138" s="255"/>
      <c r="L138" s="260"/>
      <c r="M138" s="261"/>
      <c r="N138" s="262"/>
      <c r="O138" s="262"/>
      <c r="P138" s="262"/>
      <c r="Q138" s="262"/>
      <c r="R138" s="262"/>
      <c r="S138" s="262"/>
      <c r="T138" s="263"/>
      <c r="AT138" s="264" t="s">
        <v>199</v>
      </c>
      <c r="AU138" s="264" t="s">
        <v>85</v>
      </c>
      <c r="AV138" s="13" t="s">
        <v>85</v>
      </c>
      <c r="AW138" s="13" t="s">
        <v>32</v>
      </c>
      <c r="AX138" s="13" t="s">
        <v>76</v>
      </c>
      <c r="AY138" s="264" t="s">
        <v>190</v>
      </c>
    </row>
    <row r="139" spans="2:65" s="1" customFormat="1" ht="24" customHeight="1">
      <c r="B139" s="37"/>
      <c r="C139" s="230" t="s">
        <v>225</v>
      </c>
      <c r="D139" s="230" t="s">
        <v>192</v>
      </c>
      <c r="E139" s="231" t="s">
        <v>2006</v>
      </c>
      <c r="F139" s="232" t="s">
        <v>2007</v>
      </c>
      <c r="G139" s="233" t="s">
        <v>398</v>
      </c>
      <c r="H139" s="234">
        <v>2</v>
      </c>
      <c r="I139" s="235"/>
      <c r="J139" s="236">
        <f>ROUND(I139*H139,2)</f>
        <v>0</v>
      </c>
      <c r="K139" s="232" t="s">
        <v>445</v>
      </c>
      <c r="L139" s="42"/>
      <c r="M139" s="237" t="s">
        <v>1</v>
      </c>
      <c r="N139" s="238" t="s">
        <v>41</v>
      </c>
      <c r="O139" s="85"/>
      <c r="P139" s="239">
        <f>O139*H139</f>
        <v>0</v>
      </c>
      <c r="Q139" s="239">
        <v>0</v>
      </c>
      <c r="R139" s="239">
        <f>Q139*H139</f>
        <v>0</v>
      </c>
      <c r="S139" s="239">
        <v>0</v>
      </c>
      <c r="T139" s="240">
        <f>S139*H139</f>
        <v>0</v>
      </c>
      <c r="AR139" s="241" t="s">
        <v>272</v>
      </c>
      <c r="AT139" s="241" t="s">
        <v>192</v>
      </c>
      <c r="AU139" s="241" t="s">
        <v>85</v>
      </c>
      <c r="AY139" s="16" t="s">
        <v>190</v>
      </c>
      <c r="BE139" s="242">
        <f>IF(N139="základní",J139,0)</f>
        <v>0</v>
      </c>
      <c r="BF139" s="242">
        <f>IF(N139="snížená",J139,0)</f>
        <v>0</v>
      </c>
      <c r="BG139" s="242">
        <f>IF(N139="zákl. přenesená",J139,0)</f>
        <v>0</v>
      </c>
      <c r="BH139" s="242">
        <f>IF(N139="sníž. přenesená",J139,0)</f>
        <v>0</v>
      </c>
      <c r="BI139" s="242">
        <f>IF(N139="nulová",J139,0)</f>
        <v>0</v>
      </c>
      <c r="BJ139" s="16" t="s">
        <v>83</v>
      </c>
      <c r="BK139" s="242">
        <f>ROUND(I139*H139,2)</f>
        <v>0</v>
      </c>
      <c r="BL139" s="16" t="s">
        <v>272</v>
      </c>
      <c r="BM139" s="241" t="s">
        <v>2008</v>
      </c>
    </row>
    <row r="140" spans="2:51" s="13" customFormat="1" ht="12">
      <c r="B140" s="254"/>
      <c r="C140" s="255"/>
      <c r="D140" s="245" t="s">
        <v>199</v>
      </c>
      <c r="E140" s="256" t="s">
        <v>1</v>
      </c>
      <c r="F140" s="257" t="s">
        <v>1585</v>
      </c>
      <c r="G140" s="255"/>
      <c r="H140" s="258">
        <v>2</v>
      </c>
      <c r="I140" s="259"/>
      <c r="J140" s="255"/>
      <c r="K140" s="255"/>
      <c r="L140" s="260"/>
      <c r="M140" s="261"/>
      <c r="N140" s="262"/>
      <c r="O140" s="262"/>
      <c r="P140" s="262"/>
      <c r="Q140" s="262"/>
      <c r="R140" s="262"/>
      <c r="S140" s="262"/>
      <c r="T140" s="263"/>
      <c r="AT140" s="264" t="s">
        <v>199</v>
      </c>
      <c r="AU140" s="264" t="s">
        <v>85</v>
      </c>
      <c r="AV140" s="13" t="s">
        <v>85</v>
      </c>
      <c r="AW140" s="13" t="s">
        <v>32</v>
      </c>
      <c r="AX140" s="13" t="s">
        <v>76</v>
      </c>
      <c r="AY140" s="264" t="s">
        <v>190</v>
      </c>
    </row>
    <row r="141" spans="2:65" s="1" customFormat="1" ht="24" customHeight="1">
      <c r="B141" s="37"/>
      <c r="C141" s="230" t="s">
        <v>380</v>
      </c>
      <c r="D141" s="230" t="s">
        <v>192</v>
      </c>
      <c r="E141" s="231" t="s">
        <v>2009</v>
      </c>
      <c r="F141" s="232" t="s">
        <v>2010</v>
      </c>
      <c r="G141" s="233" t="s">
        <v>245</v>
      </c>
      <c r="H141" s="234">
        <v>0.002</v>
      </c>
      <c r="I141" s="235"/>
      <c r="J141" s="236">
        <f>ROUND(I141*H141,2)</f>
        <v>0</v>
      </c>
      <c r="K141" s="232" t="s">
        <v>196</v>
      </c>
      <c r="L141" s="42"/>
      <c r="M141" s="237" t="s">
        <v>1</v>
      </c>
      <c r="N141" s="238" t="s">
        <v>41</v>
      </c>
      <c r="O141" s="85"/>
      <c r="P141" s="239">
        <f>O141*H141</f>
        <v>0</v>
      </c>
      <c r="Q141" s="239">
        <v>0</v>
      </c>
      <c r="R141" s="239">
        <f>Q141*H141</f>
        <v>0</v>
      </c>
      <c r="S141" s="239">
        <v>0</v>
      </c>
      <c r="T141" s="240">
        <f>S141*H141</f>
        <v>0</v>
      </c>
      <c r="AR141" s="241" t="s">
        <v>272</v>
      </c>
      <c r="AT141" s="241" t="s">
        <v>192</v>
      </c>
      <c r="AU141" s="241" t="s">
        <v>85</v>
      </c>
      <c r="AY141" s="16" t="s">
        <v>190</v>
      </c>
      <c r="BE141" s="242">
        <f>IF(N141="základní",J141,0)</f>
        <v>0</v>
      </c>
      <c r="BF141" s="242">
        <f>IF(N141="snížená",J141,0)</f>
        <v>0</v>
      </c>
      <c r="BG141" s="242">
        <f>IF(N141="zákl. přenesená",J141,0)</f>
        <v>0</v>
      </c>
      <c r="BH141" s="242">
        <f>IF(N141="sníž. přenesená",J141,0)</f>
        <v>0</v>
      </c>
      <c r="BI141" s="242">
        <f>IF(N141="nulová",J141,0)</f>
        <v>0</v>
      </c>
      <c r="BJ141" s="16" t="s">
        <v>83</v>
      </c>
      <c r="BK141" s="242">
        <f>ROUND(I141*H141,2)</f>
        <v>0</v>
      </c>
      <c r="BL141" s="16" t="s">
        <v>272</v>
      </c>
      <c r="BM141" s="241" t="s">
        <v>2011</v>
      </c>
    </row>
    <row r="142" spans="2:63" s="11" customFormat="1" ht="22.8" customHeight="1">
      <c r="B142" s="214"/>
      <c r="C142" s="215"/>
      <c r="D142" s="216" t="s">
        <v>75</v>
      </c>
      <c r="E142" s="228" t="s">
        <v>2012</v>
      </c>
      <c r="F142" s="228" t="s">
        <v>2013</v>
      </c>
      <c r="G142" s="215"/>
      <c r="H142" s="215"/>
      <c r="I142" s="218"/>
      <c r="J142" s="229">
        <f>BK142</f>
        <v>0</v>
      </c>
      <c r="K142" s="215"/>
      <c r="L142" s="220"/>
      <c r="M142" s="221"/>
      <c r="N142" s="222"/>
      <c r="O142" s="222"/>
      <c r="P142" s="223">
        <f>SUM(P143:P163)</f>
        <v>0</v>
      </c>
      <c r="Q142" s="222"/>
      <c r="R142" s="223">
        <f>SUM(R143:R163)</f>
        <v>0.004229999999999999</v>
      </c>
      <c r="S142" s="222"/>
      <c r="T142" s="224">
        <f>SUM(T143:T163)</f>
        <v>0.00069</v>
      </c>
      <c r="AR142" s="225" t="s">
        <v>85</v>
      </c>
      <c r="AT142" s="226" t="s">
        <v>75</v>
      </c>
      <c r="AU142" s="226" t="s">
        <v>83</v>
      </c>
      <c r="AY142" s="225" t="s">
        <v>190</v>
      </c>
      <c r="BK142" s="227">
        <f>SUM(BK143:BK163)</f>
        <v>0</v>
      </c>
    </row>
    <row r="143" spans="2:65" s="1" customFormat="1" ht="16.5" customHeight="1">
      <c r="B143" s="37"/>
      <c r="C143" s="230" t="s">
        <v>233</v>
      </c>
      <c r="D143" s="230" t="s">
        <v>192</v>
      </c>
      <c r="E143" s="231" t="s">
        <v>2014</v>
      </c>
      <c r="F143" s="232" t="s">
        <v>2015</v>
      </c>
      <c r="G143" s="233" t="s">
        <v>427</v>
      </c>
      <c r="H143" s="234">
        <v>1</v>
      </c>
      <c r="I143" s="235"/>
      <c r="J143" s="236">
        <f>ROUND(I143*H143,2)</f>
        <v>0</v>
      </c>
      <c r="K143" s="232" t="s">
        <v>196</v>
      </c>
      <c r="L143" s="42"/>
      <c r="M143" s="237" t="s">
        <v>1</v>
      </c>
      <c r="N143" s="238" t="s">
        <v>41</v>
      </c>
      <c r="O143" s="85"/>
      <c r="P143" s="239">
        <f>O143*H143</f>
        <v>0</v>
      </c>
      <c r="Q143" s="239">
        <v>0.00081</v>
      </c>
      <c r="R143" s="239">
        <f>Q143*H143</f>
        <v>0.00081</v>
      </c>
      <c r="S143" s="239">
        <v>0</v>
      </c>
      <c r="T143" s="240">
        <f>S143*H143</f>
        <v>0</v>
      </c>
      <c r="AR143" s="241" t="s">
        <v>272</v>
      </c>
      <c r="AT143" s="241" t="s">
        <v>192</v>
      </c>
      <c r="AU143" s="241" t="s">
        <v>85</v>
      </c>
      <c r="AY143" s="16" t="s">
        <v>190</v>
      </c>
      <c r="BE143" s="242">
        <f>IF(N143="základní",J143,0)</f>
        <v>0</v>
      </c>
      <c r="BF143" s="242">
        <f>IF(N143="snížená",J143,0)</f>
        <v>0</v>
      </c>
      <c r="BG143" s="242">
        <f>IF(N143="zákl. přenesená",J143,0)</f>
        <v>0</v>
      </c>
      <c r="BH143" s="242">
        <f>IF(N143="sníž. přenesená",J143,0)</f>
        <v>0</v>
      </c>
      <c r="BI143" s="242">
        <f>IF(N143="nulová",J143,0)</f>
        <v>0</v>
      </c>
      <c r="BJ143" s="16" t="s">
        <v>83</v>
      </c>
      <c r="BK143" s="242">
        <f>ROUND(I143*H143,2)</f>
        <v>0</v>
      </c>
      <c r="BL143" s="16" t="s">
        <v>272</v>
      </c>
      <c r="BM143" s="241" t="s">
        <v>2016</v>
      </c>
    </row>
    <row r="144" spans="2:51" s="13" customFormat="1" ht="12">
      <c r="B144" s="254"/>
      <c r="C144" s="255"/>
      <c r="D144" s="245" t="s">
        <v>199</v>
      </c>
      <c r="E144" s="256" t="s">
        <v>1</v>
      </c>
      <c r="F144" s="257" t="s">
        <v>83</v>
      </c>
      <c r="G144" s="255"/>
      <c r="H144" s="258">
        <v>1</v>
      </c>
      <c r="I144" s="259"/>
      <c r="J144" s="255"/>
      <c r="K144" s="255"/>
      <c r="L144" s="260"/>
      <c r="M144" s="261"/>
      <c r="N144" s="262"/>
      <c r="O144" s="262"/>
      <c r="P144" s="262"/>
      <c r="Q144" s="262"/>
      <c r="R144" s="262"/>
      <c r="S144" s="262"/>
      <c r="T144" s="263"/>
      <c r="AT144" s="264" t="s">
        <v>199</v>
      </c>
      <c r="AU144" s="264" t="s">
        <v>85</v>
      </c>
      <c r="AV144" s="13" t="s">
        <v>85</v>
      </c>
      <c r="AW144" s="13" t="s">
        <v>32</v>
      </c>
      <c r="AX144" s="13" t="s">
        <v>76</v>
      </c>
      <c r="AY144" s="264" t="s">
        <v>190</v>
      </c>
    </row>
    <row r="145" spans="2:65" s="1" customFormat="1" ht="24" customHeight="1">
      <c r="B145" s="37"/>
      <c r="C145" s="230" t="s">
        <v>238</v>
      </c>
      <c r="D145" s="230" t="s">
        <v>192</v>
      </c>
      <c r="E145" s="231" t="s">
        <v>2017</v>
      </c>
      <c r="F145" s="232" t="s">
        <v>2018</v>
      </c>
      <c r="G145" s="233" t="s">
        <v>398</v>
      </c>
      <c r="H145" s="234">
        <v>3</v>
      </c>
      <c r="I145" s="235"/>
      <c r="J145" s="236">
        <f>ROUND(I145*H145,2)</f>
        <v>0</v>
      </c>
      <c r="K145" s="232" t="s">
        <v>196</v>
      </c>
      <c r="L145" s="42"/>
      <c r="M145" s="237" t="s">
        <v>1</v>
      </c>
      <c r="N145" s="238" t="s">
        <v>41</v>
      </c>
      <c r="O145" s="85"/>
      <c r="P145" s="239">
        <f>O145*H145</f>
        <v>0</v>
      </c>
      <c r="Q145" s="239">
        <v>0.00066</v>
      </c>
      <c r="R145" s="239">
        <f>Q145*H145</f>
        <v>0.00198</v>
      </c>
      <c r="S145" s="239">
        <v>0</v>
      </c>
      <c r="T145" s="240">
        <f>S145*H145</f>
        <v>0</v>
      </c>
      <c r="AR145" s="241" t="s">
        <v>272</v>
      </c>
      <c r="AT145" s="241" t="s">
        <v>192</v>
      </c>
      <c r="AU145" s="241" t="s">
        <v>85</v>
      </c>
      <c r="AY145" s="16" t="s">
        <v>190</v>
      </c>
      <c r="BE145" s="242">
        <f>IF(N145="základní",J145,0)</f>
        <v>0</v>
      </c>
      <c r="BF145" s="242">
        <f>IF(N145="snížená",J145,0)</f>
        <v>0</v>
      </c>
      <c r="BG145" s="242">
        <f>IF(N145="zákl. přenesená",J145,0)</f>
        <v>0</v>
      </c>
      <c r="BH145" s="242">
        <f>IF(N145="sníž. přenesená",J145,0)</f>
        <v>0</v>
      </c>
      <c r="BI145" s="242">
        <f>IF(N145="nulová",J145,0)</f>
        <v>0</v>
      </c>
      <c r="BJ145" s="16" t="s">
        <v>83</v>
      </c>
      <c r="BK145" s="242">
        <f>ROUND(I145*H145,2)</f>
        <v>0</v>
      </c>
      <c r="BL145" s="16" t="s">
        <v>272</v>
      </c>
      <c r="BM145" s="241" t="s">
        <v>2019</v>
      </c>
    </row>
    <row r="146" spans="2:51" s="13" customFormat="1" ht="12">
      <c r="B146" s="254"/>
      <c r="C146" s="255"/>
      <c r="D146" s="245" t="s">
        <v>199</v>
      </c>
      <c r="E146" s="256" t="s">
        <v>1</v>
      </c>
      <c r="F146" s="257" t="s">
        <v>207</v>
      </c>
      <c r="G146" s="255"/>
      <c r="H146" s="258">
        <v>3</v>
      </c>
      <c r="I146" s="259"/>
      <c r="J146" s="255"/>
      <c r="K146" s="255"/>
      <c r="L146" s="260"/>
      <c r="M146" s="261"/>
      <c r="N146" s="262"/>
      <c r="O146" s="262"/>
      <c r="P146" s="262"/>
      <c r="Q146" s="262"/>
      <c r="R146" s="262"/>
      <c r="S146" s="262"/>
      <c r="T146" s="263"/>
      <c r="AT146" s="264" t="s">
        <v>199</v>
      </c>
      <c r="AU146" s="264" t="s">
        <v>85</v>
      </c>
      <c r="AV146" s="13" t="s">
        <v>85</v>
      </c>
      <c r="AW146" s="13" t="s">
        <v>32</v>
      </c>
      <c r="AX146" s="13" t="s">
        <v>76</v>
      </c>
      <c r="AY146" s="264" t="s">
        <v>190</v>
      </c>
    </row>
    <row r="147" spans="2:65" s="1" customFormat="1" ht="36" customHeight="1">
      <c r="B147" s="37"/>
      <c r="C147" s="230" t="s">
        <v>242</v>
      </c>
      <c r="D147" s="230" t="s">
        <v>192</v>
      </c>
      <c r="E147" s="231" t="s">
        <v>2020</v>
      </c>
      <c r="F147" s="232" t="s">
        <v>2021</v>
      </c>
      <c r="G147" s="233" t="s">
        <v>398</v>
      </c>
      <c r="H147" s="234">
        <v>3</v>
      </c>
      <c r="I147" s="235"/>
      <c r="J147" s="236">
        <f>ROUND(I147*H147,2)</f>
        <v>0</v>
      </c>
      <c r="K147" s="232" t="s">
        <v>196</v>
      </c>
      <c r="L147" s="42"/>
      <c r="M147" s="237" t="s">
        <v>1</v>
      </c>
      <c r="N147" s="238" t="s">
        <v>41</v>
      </c>
      <c r="O147" s="85"/>
      <c r="P147" s="239">
        <f>O147*H147</f>
        <v>0</v>
      </c>
      <c r="Q147" s="239">
        <v>4E-05</v>
      </c>
      <c r="R147" s="239">
        <f>Q147*H147</f>
        <v>0.00012000000000000002</v>
      </c>
      <c r="S147" s="239">
        <v>0</v>
      </c>
      <c r="T147" s="240">
        <f>S147*H147</f>
        <v>0</v>
      </c>
      <c r="AR147" s="241" t="s">
        <v>272</v>
      </c>
      <c r="AT147" s="241" t="s">
        <v>192</v>
      </c>
      <c r="AU147" s="241" t="s">
        <v>85</v>
      </c>
      <c r="AY147" s="16" t="s">
        <v>190</v>
      </c>
      <c r="BE147" s="242">
        <f>IF(N147="základní",J147,0)</f>
        <v>0</v>
      </c>
      <c r="BF147" s="242">
        <f>IF(N147="snížená",J147,0)</f>
        <v>0</v>
      </c>
      <c r="BG147" s="242">
        <f>IF(N147="zákl. přenesená",J147,0)</f>
        <v>0</v>
      </c>
      <c r="BH147" s="242">
        <f>IF(N147="sníž. přenesená",J147,0)</f>
        <v>0</v>
      </c>
      <c r="BI147" s="242">
        <f>IF(N147="nulová",J147,0)</f>
        <v>0</v>
      </c>
      <c r="BJ147" s="16" t="s">
        <v>83</v>
      </c>
      <c r="BK147" s="242">
        <f>ROUND(I147*H147,2)</f>
        <v>0</v>
      </c>
      <c r="BL147" s="16" t="s">
        <v>272</v>
      </c>
      <c r="BM147" s="241" t="s">
        <v>2022</v>
      </c>
    </row>
    <row r="148" spans="2:51" s="13" customFormat="1" ht="12">
      <c r="B148" s="254"/>
      <c r="C148" s="255"/>
      <c r="D148" s="245" t="s">
        <v>199</v>
      </c>
      <c r="E148" s="256" t="s">
        <v>1</v>
      </c>
      <c r="F148" s="257" t="s">
        <v>207</v>
      </c>
      <c r="G148" s="255"/>
      <c r="H148" s="258">
        <v>3</v>
      </c>
      <c r="I148" s="259"/>
      <c r="J148" s="255"/>
      <c r="K148" s="255"/>
      <c r="L148" s="260"/>
      <c r="M148" s="261"/>
      <c r="N148" s="262"/>
      <c r="O148" s="262"/>
      <c r="P148" s="262"/>
      <c r="Q148" s="262"/>
      <c r="R148" s="262"/>
      <c r="S148" s="262"/>
      <c r="T148" s="263"/>
      <c r="AT148" s="264" t="s">
        <v>199</v>
      </c>
      <c r="AU148" s="264" t="s">
        <v>85</v>
      </c>
      <c r="AV148" s="13" t="s">
        <v>85</v>
      </c>
      <c r="AW148" s="13" t="s">
        <v>32</v>
      </c>
      <c r="AX148" s="13" t="s">
        <v>76</v>
      </c>
      <c r="AY148" s="264" t="s">
        <v>190</v>
      </c>
    </row>
    <row r="149" spans="2:65" s="1" customFormat="1" ht="16.5" customHeight="1">
      <c r="B149" s="37"/>
      <c r="C149" s="230" t="s">
        <v>248</v>
      </c>
      <c r="D149" s="230" t="s">
        <v>192</v>
      </c>
      <c r="E149" s="231" t="s">
        <v>2023</v>
      </c>
      <c r="F149" s="232" t="s">
        <v>2024</v>
      </c>
      <c r="G149" s="233" t="s">
        <v>427</v>
      </c>
      <c r="H149" s="234">
        <v>1</v>
      </c>
      <c r="I149" s="235"/>
      <c r="J149" s="236">
        <f>ROUND(I149*H149,2)</f>
        <v>0</v>
      </c>
      <c r="K149" s="232" t="s">
        <v>196</v>
      </c>
      <c r="L149" s="42"/>
      <c r="M149" s="237" t="s">
        <v>1</v>
      </c>
      <c r="N149" s="238" t="s">
        <v>41</v>
      </c>
      <c r="O149" s="85"/>
      <c r="P149" s="239">
        <f>O149*H149</f>
        <v>0</v>
      </c>
      <c r="Q149" s="239">
        <v>0</v>
      </c>
      <c r="R149" s="239">
        <f>Q149*H149</f>
        <v>0</v>
      </c>
      <c r="S149" s="239">
        <v>0</v>
      </c>
      <c r="T149" s="240">
        <f>S149*H149</f>
        <v>0</v>
      </c>
      <c r="AR149" s="241" t="s">
        <v>272</v>
      </c>
      <c r="AT149" s="241" t="s">
        <v>192</v>
      </c>
      <c r="AU149" s="241" t="s">
        <v>85</v>
      </c>
      <c r="AY149" s="16" t="s">
        <v>190</v>
      </c>
      <c r="BE149" s="242">
        <f>IF(N149="základní",J149,0)</f>
        <v>0</v>
      </c>
      <c r="BF149" s="242">
        <f>IF(N149="snížená",J149,0)</f>
        <v>0</v>
      </c>
      <c r="BG149" s="242">
        <f>IF(N149="zákl. přenesená",J149,0)</f>
        <v>0</v>
      </c>
      <c r="BH149" s="242">
        <f>IF(N149="sníž. přenesená",J149,0)</f>
        <v>0</v>
      </c>
      <c r="BI149" s="242">
        <f>IF(N149="nulová",J149,0)</f>
        <v>0</v>
      </c>
      <c r="BJ149" s="16" t="s">
        <v>83</v>
      </c>
      <c r="BK149" s="242">
        <f>ROUND(I149*H149,2)</f>
        <v>0</v>
      </c>
      <c r="BL149" s="16" t="s">
        <v>272</v>
      </c>
      <c r="BM149" s="241" t="s">
        <v>2025</v>
      </c>
    </row>
    <row r="150" spans="2:51" s="13" customFormat="1" ht="12">
      <c r="B150" s="254"/>
      <c r="C150" s="255"/>
      <c r="D150" s="245" t="s">
        <v>199</v>
      </c>
      <c r="E150" s="256" t="s">
        <v>1</v>
      </c>
      <c r="F150" s="257" t="s">
        <v>83</v>
      </c>
      <c r="G150" s="255"/>
      <c r="H150" s="258">
        <v>1</v>
      </c>
      <c r="I150" s="259"/>
      <c r="J150" s="255"/>
      <c r="K150" s="255"/>
      <c r="L150" s="260"/>
      <c r="M150" s="261"/>
      <c r="N150" s="262"/>
      <c r="O150" s="262"/>
      <c r="P150" s="262"/>
      <c r="Q150" s="262"/>
      <c r="R150" s="262"/>
      <c r="S150" s="262"/>
      <c r="T150" s="263"/>
      <c r="AT150" s="264" t="s">
        <v>199</v>
      </c>
      <c r="AU150" s="264" t="s">
        <v>85</v>
      </c>
      <c r="AV150" s="13" t="s">
        <v>85</v>
      </c>
      <c r="AW150" s="13" t="s">
        <v>32</v>
      </c>
      <c r="AX150" s="13" t="s">
        <v>76</v>
      </c>
      <c r="AY150" s="264" t="s">
        <v>190</v>
      </c>
    </row>
    <row r="151" spans="2:65" s="1" customFormat="1" ht="16.5" customHeight="1">
      <c r="B151" s="37"/>
      <c r="C151" s="230" t="s">
        <v>252</v>
      </c>
      <c r="D151" s="230" t="s">
        <v>192</v>
      </c>
      <c r="E151" s="231" t="s">
        <v>2026</v>
      </c>
      <c r="F151" s="232" t="s">
        <v>2027</v>
      </c>
      <c r="G151" s="233" t="s">
        <v>427</v>
      </c>
      <c r="H151" s="234">
        <v>1</v>
      </c>
      <c r="I151" s="235"/>
      <c r="J151" s="236">
        <f>ROUND(I151*H151,2)</f>
        <v>0</v>
      </c>
      <c r="K151" s="232" t="s">
        <v>196</v>
      </c>
      <c r="L151" s="42"/>
      <c r="M151" s="237" t="s">
        <v>1</v>
      </c>
      <c r="N151" s="238" t="s">
        <v>41</v>
      </c>
      <c r="O151" s="85"/>
      <c r="P151" s="239">
        <f>O151*H151</f>
        <v>0</v>
      </c>
      <c r="Q151" s="239">
        <v>0.00013</v>
      </c>
      <c r="R151" s="239">
        <f>Q151*H151</f>
        <v>0.00013</v>
      </c>
      <c r="S151" s="239">
        <v>0</v>
      </c>
      <c r="T151" s="240">
        <f>S151*H151</f>
        <v>0</v>
      </c>
      <c r="AR151" s="241" t="s">
        <v>272</v>
      </c>
      <c r="AT151" s="241" t="s">
        <v>192</v>
      </c>
      <c r="AU151" s="241" t="s">
        <v>85</v>
      </c>
      <c r="AY151" s="16" t="s">
        <v>190</v>
      </c>
      <c r="BE151" s="242">
        <f>IF(N151="základní",J151,0)</f>
        <v>0</v>
      </c>
      <c r="BF151" s="242">
        <f>IF(N151="snížená",J151,0)</f>
        <v>0</v>
      </c>
      <c r="BG151" s="242">
        <f>IF(N151="zákl. přenesená",J151,0)</f>
        <v>0</v>
      </c>
      <c r="BH151" s="242">
        <f>IF(N151="sníž. přenesená",J151,0)</f>
        <v>0</v>
      </c>
      <c r="BI151" s="242">
        <f>IF(N151="nulová",J151,0)</f>
        <v>0</v>
      </c>
      <c r="BJ151" s="16" t="s">
        <v>83</v>
      </c>
      <c r="BK151" s="242">
        <f>ROUND(I151*H151,2)</f>
        <v>0</v>
      </c>
      <c r="BL151" s="16" t="s">
        <v>272</v>
      </c>
      <c r="BM151" s="241" t="s">
        <v>2028</v>
      </c>
    </row>
    <row r="152" spans="2:51" s="13" customFormat="1" ht="12">
      <c r="B152" s="254"/>
      <c r="C152" s="255"/>
      <c r="D152" s="245" t="s">
        <v>199</v>
      </c>
      <c r="E152" s="256" t="s">
        <v>1</v>
      </c>
      <c r="F152" s="257" t="s">
        <v>83</v>
      </c>
      <c r="G152" s="255"/>
      <c r="H152" s="258">
        <v>1</v>
      </c>
      <c r="I152" s="259"/>
      <c r="J152" s="255"/>
      <c r="K152" s="255"/>
      <c r="L152" s="260"/>
      <c r="M152" s="261"/>
      <c r="N152" s="262"/>
      <c r="O152" s="262"/>
      <c r="P152" s="262"/>
      <c r="Q152" s="262"/>
      <c r="R152" s="262"/>
      <c r="S152" s="262"/>
      <c r="T152" s="263"/>
      <c r="AT152" s="264" t="s">
        <v>199</v>
      </c>
      <c r="AU152" s="264" t="s">
        <v>85</v>
      </c>
      <c r="AV152" s="13" t="s">
        <v>85</v>
      </c>
      <c r="AW152" s="13" t="s">
        <v>32</v>
      </c>
      <c r="AX152" s="13" t="s">
        <v>76</v>
      </c>
      <c r="AY152" s="264" t="s">
        <v>190</v>
      </c>
    </row>
    <row r="153" spans="2:65" s="1" customFormat="1" ht="24" customHeight="1">
      <c r="B153" s="37"/>
      <c r="C153" s="230" t="s">
        <v>261</v>
      </c>
      <c r="D153" s="230" t="s">
        <v>192</v>
      </c>
      <c r="E153" s="231" t="s">
        <v>2029</v>
      </c>
      <c r="F153" s="232" t="s">
        <v>2030</v>
      </c>
      <c r="G153" s="233" t="s">
        <v>427</v>
      </c>
      <c r="H153" s="234">
        <v>1</v>
      </c>
      <c r="I153" s="235"/>
      <c r="J153" s="236">
        <f>ROUND(I153*H153,2)</f>
        <v>0</v>
      </c>
      <c r="K153" s="232" t="s">
        <v>196</v>
      </c>
      <c r="L153" s="42"/>
      <c r="M153" s="237" t="s">
        <v>1</v>
      </c>
      <c r="N153" s="238" t="s">
        <v>41</v>
      </c>
      <c r="O153" s="85"/>
      <c r="P153" s="239">
        <f>O153*H153</f>
        <v>0</v>
      </c>
      <c r="Q153" s="239">
        <v>0</v>
      </c>
      <c r="R153" s="239">
        <f>Q153*H153</f>
        <v>0</v>
      </c>
      <c r="S153" s="239">
        <v>0.00069</v>
      </c>
      <c r="T153" s="240">
        <f>S153*H153</f>
        <v>0.00069</v>
      </c>
      <c r="AR153" s="241" t="s">
        <v>272</v>
      </c>
      <c r="AT153" s="241" t="s">
        <v>192</v>
      </c>
      <c r="AU153" s="241" t="s">
        <v>85</v>
      </c>
      <c r="AY153" s="16" t="s">
        <v>190</v>
      </c>
      <c r="BE153" s="242">
        <f>IF(N153="základní",J153,0)</f>
        <v>0</v>
      </c>
      <c r="BF153" s="242">
        <f>IF(N153="snížená",J153,0)</f>
        <v>0</v>
      </c>
      <c r="BG153" s="242">
        <f>IF(N153="zákl. přenesená",J153,0)</f>
        <v>0</v>
      </c>
      <c r="BH153" s="242">
        <f>IF(N153="sníž. přenesená",J153,0)</f>
        <v>0</v>
      </c>
      <c r="BI153" s="242">
        <f>IF(N153="nulová",J153,0)</f>
        <v>0</v>
      </c>
      <c r="BJ153" s="16" t="s">
        <v>83</v>
      </c>
      <c r="BK153" s="242">
        <f>ROUND(I153*H153,2)</f>
        <v>0</v>
      </c>
      <c r="BL153" s="16" t="s">
        <v>272</v>
      </c>
      <c r="BM153" s="241" t="s">
        <v>2031</v>
      </c>
    </row>
    <row r="154" spans="2:51" s="13" customFormat="1" ht="12">
      <c r="B154" s="254"/>
      <c r="C154" s="255"/>
      <c r="D154" s="245" t="s">
        <v>199</v>
      </c>
      <c r="E154" s="256" t="s">
        <v>1</v>
      </c>
      <c r="F154" s="257" t="s">
        <v>83</v>
      </c>
      <c r="G154" s="255"/>
      <c r="H154" s="258">
        <v>1</v>
      </c>
      <c r="I154" s="259"/>
      <c r="J154" s="255"/>
      <c r="K154" s="255"/>
      <c r="L154" s="260"/>
      <c r="M154" s="261"/>
      <c r="N154" s="262"/>
      <c r="O154" s="262"/>
      <c r="P154" s="262"/>
      <c r="Q154" s="262"/>
      <c r="R154" s="262"/>
      <c r="S154" s="262"/>
      <c r="T154" s="263"/>
      <c r="AT154" s="264" t="s">
        <v>199</v>
      </c>
      <c r="AU154" s="264" t="s">
        <v>85</v>
      </c>
      <c r="AV154" s="13" t="s">
        <v>85</v>
      </c>
      <c r="AW154" s="13" t="s">
        <v>32</v>
      </c>
      <c r="AX154" s="13" t="s">
        <v>76</v>
      </c>
      <c r="AY154" s="264" t="s">
        <v>190</v>
      </c>
    </row>
    <row r="155" spans="2:65" s="1" customFormat="1" ht="16.5" customHeight="1">
      <c r="B155" s="37"/>
      <c r="C155" s="230" t="s">
        <v>8</v>
      </c>
      <c r="D155" s="230" t="s">
        <v>192</v>
      </c>
      <c r="E155" s="231" t="s">
        <v>2032</v>
      </c>
      <c r="F155" s="232" t="s">
        <v>2033</v>
      </c>
      <c r="G155" s="233" t="s">
        <v>1628</v>
      </c>
      <c r="H155" s="234">
        <v>1</v>
      </c>
      <c r="I155" s="235"/>
      <c r="J155" s="236">
        <f>ROUND(I155*H155,2)</f>
        <v>0</v>
      </c>
      <c r="K155" s="232" t="s">
        <v>196</v>
      </c>
      <c r="L155" s="42"/>
      <c r="M155" s="237" t="s">
        <v>1</v>
      </c>
      <c r="N155" s="238" t="s">
        <v>41</v>
      </c>
      <c r="O155" s="85"/>
      <c r="P155" s="239">
        <f>O155*H155</f>
        <v>0</v>
      </c>
      <c r="Q155" s="239">
        <v>0.00057</v>
      </c>
      <c r="R155" s="239">
        <f>Q155*H155</f>
        <v>0.00057</v>
      </c>
      <c r="S155" s="239">
        <v>0</v>
      </c>
      <c r="T155" s="240">
        <f>S155*H155</f>
        <v>0</v>
      </c>
      <c r="AR155" s="241" t="s">
        <v>272</v>
      </c>
      <c r="AT155" s="241" t="s">
        <v>192</v>
      </c>
      <c r="AU155" s="241" t="s">
        <v>85</v>
      </c>
      <c r="AY155" s="16" t="s">
        <v>190</v>
      </c>
      <c r="BE155" s="242">
        <f>IF(N155="základní",J155,0)</f>
        <v>0</v>
      </c>
      <c r="BF155" s="242">
        <f>IF(N155="snížená",J155,0)</f>
        <v>0</v>
      </c>
      <c r="BG155" s="242">
        <f>IF(N155="zákl. přenesená",J155,0)</f>
        <v>0</v>
      </c>
      <c r="BH155" s="242">
        <f>IF(N155="sníž. přenesená",J155,0)</f>
        <v>0</v>
      </c>
      <c r="BI155" s="242">
        <f>IF(N155="nulová",J155,0)</f>
        <v>0</v>
      </c>
      <c r="BJ155" s="16" t="s">
        <v>83</v>
      </c>
      <c r="BK155" s="242">
        <f>ROUND(I155*H155,2)</f>
        <v>0</v>
      </c>
      <c r="BL155" s="16" t="s">
        <v>272</v>
      </c>
      <c r="BM155" s="241" t="s">
        <v>2034</v>
      </c>
    </row>
    <row r="156" spans="2:51" s="13" customFormat="1" ht="12">
      <c r="B156" s="254"/>
      <c r="C156" s="255"/>
      <c r="D156" s="245" t="s">
        <v>199</v>
      </c>
      <c r="E156" s="256" t="s">
        <v>1</v>
      </c>
      <c r="F156" s="257" t="s">
        <v>83</v>
      </c>
      <c r="G156" s="255"/>
      <c r="H156" s="258">
        <v>1</v>
      </c>
      <c r="I156" s="259"/>
      <c r="J156" s="255"/>
      <c r="K156" s="255"/>
      <c r="L156" s="260"/>
      <c r="M156" s="261"/>
      <c r="N156" s="262"/>
      <c r="O156" s="262"/>
      <c r="P156" s="262"/>
      <c r="Q156" s="262"/>
      <c r="R156" s="262"/>
      <c r="S156" s="262"/>
      <c r="T156" s="263"/>
      <c r="AT156" s="264" t="s">
        <v>199</v>
      </c>
      <c r="AU156" s="264" t="s">
        <v>85</v>
      </c>
      <c r="AV156" s="13" t="s">
        <v>85</v>
      </c>
      <c r="AW156" s="13" t="s">
        <v>32</v>
      </c>
      <c r="AX156" s="13" t="s">
        <v>76</v>
      </c>
      <c r="AY156" s="264" t="s">
        <v>190</v>
      </c>
    </row>
    <row r="157" spans="2:65" s="1" customFormat="1" ht="24" customHeight="1">
      <c r="B157" s="37"/>
      <c r="C157" s="230" t="s">
        <v>272</v>
      </c>
      <c r="D157" s="230" t="s">
        <v>192</v>
      </c>
      <c r="E157" s="231" t="s">
        <v>2035</v>
      </c>
      <c r="F157" s="232" t="s">
        <v>2036</v>
      </c>
      <c r="G157" s="233" t="s">
        <v>427</v>
      </c>
      <c r="H157" s="234">
        <v>1</v>
      </c>
      <c r="I157" s="235"/>
      <c r="J157" s="236">
        <f>ROUND(I157*H157,2)</f>
        <v>0</v>
      </c>
      <c r="K157" s="232" t="s">
        <v>196</v>
      </c>
      <c r="L157" s="42"/>
      <c r="M157" s="237" t="s">
        <v>1</v>
      </c>
      <c r="N157" s="238" t="s">
        <v>41</v>
      </c>
      <c r="O157" s="85"/>
      <c r="P157" s="239">
        <f>O157*H157</f>
        <v>0</v>
      </c>
      <c r="Q157" s="239">
        <v>2E-05</v>
      </c>
      <c r="R157" s="239">
        <f>Q157*H157</f>
        <v>2E-05</v>
      </c>
      <c r="S157" s="239">
        <v>0</v>
      </c>
      <c r="T157" s="240">
        <f>S157*H157</f>
        <v>0</v>
      </c>
      <c r="AR157" s="241" t="s">
        <v>272</v>
      </c>
      <c r="AT157" s="241" t="s">
        <v>192</v>
      </c>
      <c r="AU157" s="241" t="s">
        <v>85</v>
      </c>
      <c r="AY157" s="16" t="s">
        <v>190</v>
      </c>
      <c r="BE157" s="242">
        <f>IF(N157="základní",J157,0)</f>
        <v>0</v>
      </c>
      <c r="BF157" s="242">
        <f>IF(N157="snížená",J157,0)</f>
        <v>0</v>
      </c>
      <c r="BG157" s="242">
        <f>IF(N157="zákl. přenesená",J157,0)</f>
        <v>0</v>
      </c>
      <c r="BH157" s="242">
        <f>IF(N157="sníž. přenesená",J157,0)</f>
        <v>0</v>
      </c>
      <c r="BI157" s="242">
        <f>IF(N157="nulová",J157,0)</f>
        <v>0</v>
      </c>
      <c r="BJ157" s="16" t="s">
        <v>83</v>
      </c>
      <c r="BK157" s="242">
        <f>ROUND(I157*H157,2)</f>
        <v>0</v>
      </c>
      <c r="BL157" s="16" t="s">
        <v>272</v>
      </c>
      <c r="BM157" s="241" t="s">
        <v>2037</v>
      </c>
    </row>
    <row r="158" spans="2:51" s="13" customFormat="1" ht="12">
      <c r="B158" s="254"/>
      <c r="C158" s="255"/>
      <c r="D158" s="245" t="s">
        <v>199</v>
      </c>
      <c r="E158" s="256" t="s">
        <v>1</v>
      </c>
      <c r="F158" s="257" t="s">
        <v>83</v>
      </c>
      <c r="G158" s="255"/>
      <c r="H158" s="258">
        <v>1</v>
      </c>
      <c r="I158" s="259"/>
      <c r="J158" s="255"/>
      <c r="K158" s="255"/>
      <c r="L158" s="260"/>
      <c r="M158" s="261"/>
      <c r="N158" s="262"/>
      <c r="O158" s="262"/>
      <c r="P158" s="262"/>
      <c r="Q158" s="262"/>
      <c r="R158" s="262"/>
      <c r="S158" s="262"/>
      <c r="T158" s="263"/>
      <c r="AT158" s="264" t="s">
        <v>199</v>
      </c>
      <c r="AU158" s="264" t="s">
        <v>85</v>
      </c>
      <c r="AV158" s="13" t="s">
        <v>85</v>
      </c>
      <c r="AW158" s="13" t="s">
        <v>32</v>
      </c>
      <c r="AX158" s="13" t="s">
        <v>76</v>
      </c>
      <c r="AY158" s="264" t="s">
        <v>190</v>
      </c>
    </row>
    <row r="159" spans="2:65" s="1" customFormat="1" ht="24" customHeight="1">
      <c r="B159" s="37"/>
      <c r="C159" s="230" t="s">
        <v>277</v>
      </c>
      <c r="D159" s="230" t="s">
        <v>192</v>
      </c>
      <c r="E159" s="231" t="s">
        <v>2038</v>
      </c>
      <c r="F159" s="232" t="s">
        <v>2039</v>
      </c>
      <c r="G159" s="233" t="s">
        <v>398</v>
      </c>
      <c r="H159" s="234">
        <v>3</v>
      </c>
      <c r="I159" s="235"/>
      <c r="J159" s="236">
        <f>ROUND(I159*H159,2)</f>
        <v>0</v>
      </c>
      <c r="K159" s="232" t="s">
        <v>196</v>
      </c>
      <c r="L159" s="42"/>
      <c r="M159" s="237" t="s">
        <v>1</v>
      </c>
      <c r="N159" s="238" t="s">
        <v>41</v>
      </c>
      <c r="O159" s="85"/>
      <c r="P159" s="239">
        <f>O159*H159</f>
        <v>0</v>
      </c>
      <c r="Q159" s="239">
        <v>0.00019</v>
      </c>
      <c r="R159" s="239">
        <f>Q159*H159</f>
        <v>0.00057</v>
      </c>
      <c r="S159" s="239">
        <v>0</v>
      </c>
      <c r="T159" s="240">
        <f>S159*H159</f>
        <v>0</v>
      </c>
      <c r="AR159" s="241" t="s">
        <v>272</v>
      </c>
      <c r="AT159" s="241" t="s">
        <v>192</v>
      </c>
      <c r="AU159" s="241" t="s">
        <v>85</v>
      </c>
      <c r="AY159" s="16" t="s">
        <v>190</v>
      </c>
      <c r="BE159" s="242">
        <f>IF(N159="základní",J159,0)</f>
        <v>0</v>
      </c>
      <c r="BF159" s="242">
        <f>IF(N159="snížená",J159,0)</f>
        <v>0</v>
      </c>
      <c r="BG159" s="242">
        <f>IF(N159="zákl. přenesená",J159,0)</f>
        <v>0</v>
      </c>
      <c r="BH159" s="242">
        <f>IF(N159="sníž. přenesená",J159,0)</f>
        <v>0</v>
      </c>
      <c r="BI159" s="242">
        <f>IF(N159="nulová",J159,0)</f>
        <v>0</v>
      </c>
      <c r="BJ159" s="16" t="s">
        <v>83</v>
      </c>
      <c r="BK159" s="242">
        <f>ROUND(I159*H159,2)</f>
        <v>0</v>
      </c>
      <c r="BL159" s="16" t="s">
        <v>272</v>
      </c>
      <c r="BM159" s="241" t="s">
        <v>2040</v>
      </c>
    </row>
    <row r="160" spans="2:51" s="13" customFormat="1" ht="12">
      <c r="B160" s="254"/>
      <c r="C160" s="255"/>
      <c r="D160" s="245" t="s">
        <v>199</v>
      </c>
      <c r="E160" s="256" t="s">
        <v>1</v>
      </c>
      <c r="F160" s="257" t="s">
        <v>207</v>
      </c>
      <c r="G160" s="255"/>
      <c r="H160" s="258">
        <v>3</v>
      </c>
      <c r="I160" s="259"/>
      <c r="J160" s="255"/>
      <c r="K160" s="255"/>
      <c r="L160" s="260"/>
      <c r="M160" s="261"/>
      <c r="N160" s="262"/>
      <c r="O160" s="262"/>
      <c r="P160" s="262"/>
      <c r="Q160" s="262"/>
      <c r="R160" s="262"/>
      <c r="S160" s="262"/>
      <c r="T160" s="263"/>
      <c r="AT160" s="264" t="s">
        <v>199</v>
      </c>
      <c r="AU160" s="264" t="s">
        <v>85</v>
      </c>
      <c r="AV160" s="13" t="s">
        <v>85</v>
      </c>
      <c r="AW160" s="13" t="s">
        <v>32</v>
      </c>
      <c r="AX160" s="13" t="s">
        <v>76</v>
      </c>
      <c r="AY160" s="264" t="s">
        <v>190</v>
      </c>
    </row>
    <row r="161" spans="2:65" s="1" customFormat="1" ht="16.5" customHeight="1">
      <c r="B161" s="37"/>
      <c r="C161" s="230" t="s">
        <v>282</v>
      </c>
      <c r="D161" s="230" t="s">
        <v>192</v>
      </c>
      <c r="E161" s="231" t="s">
        <v>2041</v>
      </c>
      <c r="F161" s="232" t="s">
        <v>2042</v>
      </c>
      <c r="G161" s="233" t="s">
        <v>398</v>
      </c>
      <c r="H161" s="234">
        <v>3</v>
      </c>
      <c r="I161" s="235"/>
      <c r="J161" s="236">
        <f>ROUND(I161*H161,2)</f>
        <v>0</v>
      </c>
      <c r="K161" s="232" t="s">
        <v>196</v>
      </c>
      <c r="L161" s="42"/>
      <c r="M161" s="237" t="s">
        <v>1</v>
      </c>
      <c r="N161" s="238" t="s">
        <v>41</v>
      </c>
      <c r="O161" s="85"/>
      <c r="P161" s="239">
        <f>O161*H161</f>
        <v>0</v>
      </c>
      <c r="Q161" s="239">
        <v>1E-05</v>
      </c>
      <c r="R161" s="239">
        <f>Q161*H161</f>
        <v>3.0000000000000004E-05</v>
      </c>
      <c r="S161" s="239">
        <v>0</v>
      </c>
      <c r="T161" s="240">
        <f>S161*H161</f>
        <v>0</v>
      </c>
      <c r="AR161" s="241" t="s">
        <v>272</v>
      </c>
      <c r="AT161" s="241" t="s">
        <v>192</v>
      </c>
      <c r="AU161" s="241" t="s">
        <v>85</v>
      </c>
      <c r="AY161" s="16" t="s">
        <v>190</v>
      </c>
      <c r="BE161" s="242">
        <f>IF(N161="základní",J161,0)</f>
        <v>0</v>
      </c>
      <c r="BF161" s="242">
        <f>IF(N161="snížená",J161,0)</f>
        <v>0</v>
      </c>
      <c r="BG161" s="242">
        <f>IF(N161="zákl. přenesená",J161,0)</f>
        <v>0</v>
      </c>
      <c r="BH161" s="242">
        <f>IF(N161="sníž. přenesená",J161,0)</f>
        <v>0</v>
      </c>
      <c r="BI161" s="242">
        <f>IF(N161="nulová",J161,0)</f>
        <v>0</v>
      </c>
      <c r="BJ161" s="16" t="s">
        <v>83</v>
      </c>
      <c r="BK161" s="242">
        <f>ROUND(I161*H161,2)</f>
        <v>0</v>
      </c>
      <c r="BL161" s="16" t="s">
        <v>272</v>
      </c>
      <c r="BM161" s="241" t="s">
        <v>2043</v>
      </c>
    </row>
    <row r="162" spans="2:51" s="13" customFormat="1" ht="12">
      <c r="B162" s="254"/>
      <c r="C162" s="255"/>
      <c r="D162" s="245" t="s">
        <v>199</v>
      </c>
      <c r="E162" s="256" t="s">
        <v>1</v>
      </c>
      <c r="F162" s="257" t="s">
        <v>207</v>
      </c>
      <c r="G162" s="255"/>
      <c r="H162" s="258">
        <v>3</v>
      </c>
      <c r="I162" s="259"/>
      <c r="J162" s="255"/>
      <c r="K162" s="255"/>
      <c r="L162" s="260"/>
      <c r="M162" s="261"/>
      <c r="N162" s="262"/>
      <c r="O162" s="262"/>
      <c r="P162" s="262"/>
      <c r="Q162" s="262"/>
      <c r="R162" s="262"/>
      <c r="S162" s="262"/>
      <c r="T162" s="263"/>
      <c r="AT162" s="264" t="s">
        <v>199</v>
      </c>
      <c r="AU162" s="264" t="s">
        <v>85</v>
      </c>
      <c r="AV162" s="13" t="s">
        <v>85</v>
      </c>
      <c r="AW162" s="13" t="s">
        <v>32</v>
      </c>
      <c r="AX162" s="13" t="s">
        <v>76</v>
      </c>
      <c r="AY162" s="264" t="s">
        <v>190</v>
      </c>
    </row>
    <row r="163" spans="2:65" s="1" customFormat="1" ht="24" customHeight="1">
      <c r="B163" s="37"/>
      <c r="C163" s="230" t="s">
        <v>286</v>
      </c>
      <c r="D163" s="230" t="s">
        <v>192</v>
      </c>
      <c r="E163" s="231" t="s">
        <v>2044</v>
      </c>
      <c r="F163" s="232" t="s">
        <v>2045</v>
      </c>
      <c r="G163" s="233" t="s">
        <v>245</v>
      </c>
      <c r="H163" s="234">
        <v>0.004</v>
      </c>
      <c r="I163" s="235"/>
      <c r="J163" s="236">
        <f>ROUND(I163*H163,2)</f>
        <v>0</v>
      </c>
      <c r="K163" s="232" t="s">
        <v>196</v>
      </c>
      <c r="L163" s="42"/>
      <c r="M163" s="237" t="s">
        <v>1</v>
      </c>
      <c r="N163" s="238" t="s">
        <v>41</v>
      </c>
      <c r="O163" s="85"/>
      <c r="P163" s="239">
        <f>O163*H163</f>
        <v>0</v>
      </c>
      <c r="Q163" s="239">
        <v>0</v>
      </c>
      <c r="R163" s="239">
        <f>Q163*H163</f>
        <v>0</v>
      </c>
      <c r="S163" s="239">
        <v>0</v>
      </c>
      <c r="T163" s="240">
        <f>S163*H163</f>
        <v>0</v>
      </c>
      <c r="AR163" s="241" t="s">
        <v>272</v>
      </c>
      <c r="AT163" s="241" t="s">
        <v>192</v>
      </c>
      <c r="AU163" s="241" t="s">
        <v>85</v>
      </c>
      <c r="AY163" s="16" t="s">
        <v>190</v>
      </c>
      <c r="BE163" s="242">
        <f>IF(N163="základní",J163,0)</f>
        <v>0</v>
      </c>
      <c r="BF163" s="242">
        <f>IF(N163="snížená",J163,0)</f>
        <v>0</v>
      </c>
      <c r="BG163" s="242">
        <f>IF(N163="zákl. přenesená",J163,0)</f>
        <v>0</v>
      </c>
      <c r="BH163" s="242">
        <f>IF(N163="sníž. přenesená",J163,0)</f>
        <v>0</v>
      </c>
      <c r="BI163" s="242">
        <f>IF(N163="nulová",J163,0)</f>
        <v>0</v>
      </c>
      <c r="BJ163" s="16" t="s">
        <v>83</v>
      </c>
      <c r="BK163" s="242">
        <f>ROUND(I163*H163,2)</f>
        <v>0</v>
      </c>
      <c r="BL163" s="16" t="s">
        <v>272</v>
      </c>
      <c r="BM163" s="241" t="s">
        <v>2046</v>
      </c>
    </row>
    <row r="164" spans="2:63" s="11" customFormat="1" ht="22.8" customHeight="1">
      <c r="B164" s="214"/>
      <c r="C164" s="215"/>
      <c r="D164" s="216" t="s">
        <v>75</v>
      </c>
      <c r="E164" s="228" t="s">
        <v>2047</v>
      </c>
      <c r="F164" s="228" t="s">
        <v>2048</v>
      </c>
      <c r="G164" s="215"/>
      <c r="H164" s="215"/>
      <c r="I164" s="218"/>
      <c r="J164" s="229">
        <f>BK164</f>
        <v>0</v>
      </c>
      <c r="K164" s="215"/>
      <c r="L164" s="220"/>
      <c r="M164" s="221"/>
      <c r="N164" s="222"/>
      <c r="O164" s="222"/>
      <c r="P164" s="223">
        <f>SUM(P165:P182)</f>
        <v>0</v>
      </c>
      <c r="Q164" s="222"/>
      <c r="R164" s="223">
        <f>SUM(R165:R182)</f>
        <v>0.07663</v>
      </c>
      <c r="S164" s="222"/>
      <c r="T164" s="224">
        <f>SUM(T165:T182)</f>
        <v>0.04084</v>
      </c>
      <c r="AR164" s="225" t="s">
        <v>85</v>
      </c>
      <c r="AT164" s="226" t="s">
        <v>75</v>
      </c>
      <c r="AU164" s="226" t="s">
        <v>83</v>
      </c>
      <c r="AY164" s="225" t="s">
        <v>190</v>
      </c>
      <c r="BK164" s="227">
        <f>SUM(BK165:BK182)</f>
        <v>0</v>
      </c>
    </row>
    <row r="165" spans="2:65" s="1" customFormat="1" ht="16.5" customHeight="1">
      <c r="B165" s="37"/>
      <c r="C165" s="230" t="s">
        <v>293</v>
      </c>
      <c r="D165" s="230" t="s">
        <v>192</v>
      </c>
      <c r="E165" s="231" t="s">
        <v>2049</v>
      </c>
      <c r="F165" s="232" t="s">
        <v>2050</v>
      </c>
      <c r="G165" s="233" t="s">
        <v>1628</v>
      </c>
      <c r="H165" s="234">
        <v>1</v>
      </c>
      <c r="I165" s="235"/>
      <c r="J165" s="236">
        <f>ROUND(I165*H165,2)</f>
        <v>0</v>
      </c>
      <c r="K165" s="232" t="s">
        <v>196</v>
      </c>
      <c r="L165" s="42"/>
      <c r="M165" s="237" t="s">
        <v>1</v>
      </c>
      <c r="N165" s="238" t="s">
        <v>41</v>
      </c>
      <c r="O165" s="85"/>
      <c r="P165" s="239">
        <f>O165*H165</f>
        <v>0</v>
      </c>
      <c r="Q165" s="239">
        <v>0</v>
      </c>
      <c r="R165" s="239">
        <f>Q165*H165</f>
        <v>0</v>
      </c>
      <c r="S165" s="239">
        <v>0.01933</v>
      </c>
      <c r="T165" s="240">
        <f>S165*H165</f>
        <v>0.01933</v>
      </c>
      <c r="AR165" s="241" t="s">
        <v>272</v>
      </c>
      <c r="AT165" s="241" t="s">
        <v>192</v>
      </c>
      <c r="AU165" s="241" t="s">
        <v>85</v>
      </c>
      <c r="AY165" s="16" t="s">
        <v>190</v>
      </c>
      <c r="BE165" s="242">
        <f>IF(N165="základní",J165,0)</f>
        <v>0</v>
      </c>
      <c r="BF165" s="242">
        <f>IF(N165="snížená",J165,0)</f>
        <v>0</v>
      </c>
      <c r="BG165" s="242">
        <f>IF(N165="zákl. přenesená",J165,0)</f>
        <v>0</v>
      </c>
      <c r="BH165" s="242">
        <f>IF(N165="sníž. přenesená",J165,0)</f>
        <v>0</v>
      </c>
      <c r="BI165" s="242">
        <f>IF(N165="nulová",J165,0)</f>
        <v>0</v>
      </c>
      <c r="BJ165" s="16" t="s">
        <v>83</v>
      </c>
      <c r="BK165" s="242">
        <f>ROUND(I165*H165,2)</f>
        <v>0</v>
      </c>
      <c r="BL165" s="16" t="s">
        <v>272</v>
      </c>
      <c r="BM165" s="241" t="s">
        <v>2051</v>
      </c>
    </row>
    <row r="166" spans="2:51" s="13" customFormat="1" ht="12">
      <c r="B166" s="254"/>
      <c r="C166" s="255"/>
      <c r="D166" s="245" t="s">
        <v>199</v>
      </c>
      <c r="E166" s="256" t="s">
        <v>1</v>
      </c>
      <c r="F166" s="257" t="s">
        <v>83</v>
      </c>
      <c r="G166" s="255"/>
      <c r="H166" s="258">
        <v>1</v>
      </c>
      <c r="I166" s="259"/>
      <c r="J166" s="255"/>
      <c r="K166" s="255"/>
      <c r="L166" s="260"/>
      <c r="M166" s="261"/>
      <c r="N166" s="262"/>
      <c r="O166" s="262"/>
      <c r="P166" s="262"/>
      <c r="Q166" s="262"/>
      <c r="R166" s="262"/>
      <c r="S166" s="262"/>
      <c r="T166" s="263"/>
      <c r="AT166" s="264" t="s">
        <v>199</v>
      </c>
      <c r="AU166" s="264" t="s">
        <v>85</v>
      </c>
      <c r="AV166" s="13" t="s">
        <v>85</v>
      </c>
      <c r="AW166" s="13" t="s">
        <v>32</v>
      </c>
      <c r="AX166" s="13" t="s">
        <v>76</v>
      </c>
      <c r="AY166" s="264" t="s">
        <v>190</v>
      </c>
    </row>
    <row r="167" spans="2:65" s="1" customFormat="1" ht="16.5" customHeight="1">
      <c r="B167" s="37"/>
      <c r="C167" s="230" t="s">
        <v>7</v>
      </c>
      <c r="D167" s="230" t="s">
        <v>192</v>
      </c>
      <c r="E167" s="231" t="s">
        <v>2052</v>
      </c>
      <c r="F167" s="232" t="s">
        <v>2053</v>
      </c>
      <c r="G167" s="233" t="s">
        <v>1628</v>
      </c>
      <c r="H167" s="234">
        <v>1</v>
      </c>
      <c r="I167" s="235"/>
      <c r="J167" s="236">
        <f>ROUND(I167*H167,2)</f>
        <v>0</v>
      </c>
      <c r="K167" s="232" t="s">
        <v>445</v>
      </c>
      <c r="L167" s="42"/>
      <c r="M167" s="237" t="s">
        <v>1</v>
      </c>
      <c r="N167" s="238" t="s">
        <v>41</v>
      </c>
      <c r="O167" s="85"/>
      <c r="P167" s="239">
        <f>O167*H167</f>
        <v>0</v>
      </c>
      <c r="Q167" s="239">
        <v>0.02275</v>
      </c>
      <c r="R167" s="239">
        <f>Q167*H167</f>
        <v>0.02275</v>
      </c>
      <c r="S167" s="239">
        <v>0</v>
      </c>
      <c r="T167" s="240">
        <f>S167*H167</f>
        <v>0</v>
      </c>
      <c r="AR167" s="241" t="s">
        <v>272</v>
      </c>
      <c r="AT167" s="241" t="s">
        <v>192</v>
      </c>
      <c r="AU167" s="241" t="s">
        <v>85</v>
      </c>
      <c r="AY167" s="16" t="s">
        <v>190</v>
      </c>
      <c r="BE167" s="242">
        <f>IF(N167="základní",J167,0)</f>
        <v>0</v>
      </c>
      <c r="BF167" s="242">
        <f>IF(N167="snížená",J167,0)</f>
        <v>0</v>
      </c>
      <c r="BG167" s="242">
        <f>IF(N167="zákl. přenesená",J167,0)</f>
        <v>0</v>
      </c>
      <c r="BH167" s="242">
        <f>IF(N167="sníž. přenesená",J167,0)</f>
        <v>0</v>
      </c>
      <c r="BI167" s="242">
        <f>IF(N167="nulová",J167,0)</f>
        <v>0</v>
      </c>
      <c r="BJ167" s="16" t="s">
        <v>83</v>
      </c>
      <c r="BK167" s="242">
        <f>ROUND(I167*H167,2)</f>
        <v>0</v>
      </c>
      <c r="BL167" s="16" t="s">
        <v>272</v>
      </c>
      <c r="BM167" s="241" t="s">
        <v>2054</v>
      </c>
    </row>
    <row r="168" spans="2:51" s="13" customFormat="1" ht="12">
      <c r="B168" s="254"/>
      <c r="C168" s="255"/>
      <c r="D168" s="245" t="s">
        <v>199</v>
      </c>
      <c r="E168" s="256" t="s">
        <v>1</v>
      </c>
      <c r="F168" s="257" t="s">
        <v>83</v>
      </c>
      <c r="G168" s="255"/>
      <c r="H168" s="258">
        <v>1</v>
      </c>
      <c r="I168" s="259"/>
      <c r="J168" s="255"/>
      <c r="K168" s="255"/>
      <c r="L168" s="260"/>
      <c r="M168" s="261"/>
      <c r="N168" s="262"/>
      <c r="O168" s="262"/>
      <c r="P168" s="262"/>
      <c r="Q168" s="262"/>
      <c r="R168" s="262"/>
      <c r="S168" s="262"/>
      <c r="T168" s="263"/>
      <c r="AT168" s="264" t="s">
        <v>199</v>
      </c>
      <c r="AU168" s="264" t="s">
        <v>85</v>
      </c>
      <c r="AV168" s="13" t="s">
        <v>85</v>
      </c>
      <c r="AW168" s="13" t="s">
        <v>32</v>
      </c>
      <c r="AX168" s="13" t="s">
        <v>76</v>
      </c>
      <c r="AY168" s="264" t="s">
        <v>190</v>
      </c>
    </row>
    <row r="169" spans="2:65" s="1" customFormat="1" ht="16.5" customHeight="1">
      <c r="B169" s="37"/>
      <c r="C169" s="230" t="s">
        <v>311</v>
      </c>
      <c r="D169" s="230" t="s">
        <v>192</v>
      </c>
      <c r="E169" s="231" t="s">
        <v>2055</v>
      </c>
      <c r="F169" s="232" t="s">
        <v>2056</v>
      </c>
      <c r="G169" s="233" t="s">
        <v>1628</v>
      </c>
      <c r="H169" s="234">
        <v>1</v>
      </c>
      <c r="I169" s="235"/>
      <c r="J169" s="236">
        <f>ROUND(I169*H169,2)</f>
        <v>0</v>
      </c>
      <c r="K169" s="232" t="s">
        <v>196</v>
      </c>
      <c r="L169" s="42"/>
      <c r="M169" s="237" t="s">
        <v>1</v>
      </c>
      <c r="N169" s="238" t="s">
        <v>41</v>
      </c>
      <c r="O169" s="85"/>
      <c r="P169" s="239">
        <f>O169*H169</f>
        <v>0</v>
      </c>
      <c r="Q169" s="239">
        <v>0</v>
      </c>
      <c r="R169" s="239">
        <f>Q169*H169</f>
        <v>0</v>
      </c>
      <c r="S169" s="239">
        <v>0.01946</v>
      </c>
      <c r="T169" s="240">
        <f>S169*H169</f>
        <v>0.01946</v>
      </c>
      <c r="AR169" s="241" t="s">
        <v>272</v>
      </c>
      <c r="AT169" s="241" t="s">
        <v>192</v>
      </c>
      <c r="AU169" s="241" t="s">
        <v>85</v>
      </c>
      <c r="AY169" s="16" t="s">
        <v>190</v>
      </c>
      <c r="BE169" s="242">
        <f>IF(N169="základní",J169,0)</f>
        <v>0</v>
      </c>
      <c r="BF169" s="242">
        <f>IF(N169="snížená",J169,0)</f>
        <v>0</v>
      </c>
      <c r="BG169" s="242">
        <f>IF(N169="zákl. přenesená",J169,0)</f>
        <v>0</v>
      </c>
      <c r="BH169" s="242">
        <f>IF(N169="sníž. přenesená",J169,0)</f>
        <v>0</v>
      </c>
      <c r="BI169" s="242">
        <f>IF(N169="nulová",J169,0)</f>
        <v>0</v>
      </c>
      <c r="BJ169" s="16" t="s">
        <v>83</v>
      </c>
      <c r="BK169" s="242">
        <f>ROUND(I169*H169,2)</f>
        <v>0</v>
      </c>
      <c r="BL169" s="16" t="s">
        <v>272</v>
      </c>
      <c r="BM169" s="241" t="s">
        <v>2057</v>
      </c>
    </row>
    <row r="170" spans="2:51" s="13" customFormat="1" ht="12">
      <c r="B170" s="254"/>
      <c r="C170" s="255"/>
      <c r="D170" s="245" t="s">
        <v>199</v>
      </c>
      <c r="E170" s="256" t="s">
        <v>1</v>
      </c>
      <c r="F170" s="257" t="s">
        <v>83</v>
      </c>
      <c r="G170" s="255"/>
      <c r="H170" s="258">
        <v>1</v>
      </c>
      <c r="I170" s="259"/>
      <c r="J170" s="255"/>
      <c r="K170" s="255"/>
      <c r="L170" s="260"/>
      <c r="M170" s="261"/>
      <c r="N170" s="262"/>
      <c r="O170" s="262"/>
      <c r="P170" s="262"/>
      <c r="Q170" s="262"/>
      <c r="R170" s="262"/>
      <c r="S170" s="262"/>
      <c r="T170" s="263"/>
      <c r="AT170" s="264" t="s">
        <v>199</v>
      </c>
      <c r="AU170" s="264" t="s">
        <v>85</v>
      </c>
      <c r="AV170" s="13" t="s">
        <v>85</v>
      </c>
      <c r="AW170" s="13" t="s">
        <v>32</v>
      </c>
      <c r="AX170" s="13" t="s">
        <v>76</v>
      </c>
      <c r="AY170" s="264" t="s">
        <v>190</v>
      </c>
    </row>
    <row r="171" spans="2:65" s="1" customFormat="1" ht="24" customHeight="1">
      <c r="B171" s="37"/>
      <c r="C171" s="230" t="s">
        <v>316</v>
      </c>
      <c r="D171" s="230" t="s">
        <v>192</v>
      </c>
      <c r="E171" s="231" t="s">
        <v>2058</v>
      </c>
      <c r="F171" s="232" t="s">
        <v>2059</v>
      </c>
      <c r="G171" s="233" t="s">
        <v>1628</v>
      </c>
      <c r="H171" s="234">
        <v>1</v>
      </c>
      <c r="I171" s="235"/>
      <c r="J171" s="236">
        <f>ROUND(I171*H171,2)</f>
        <v>0</v>
      </c>
      <c r="K171" s="232" t="s">
        <v>445</v>
      </c>
      <c r="L171" s="42"/>
      <c r="M171" s="237" t="s">
        <v>1</v>
      </c>
      <c r="N171" s="238" t="s">
        <v>41</v>
      </c>
      <c r="O171" s="85"/>
      <c r="P171" s="239">
        <f>O171*H171</f>
        <v>0</v>
      </c>
      <c r="Q171" s="239">
        <v>0.01726</v>
      </c>
      <c r="R171" s="239">
        <f>Q171*H171</f>
        <v>0.01726</v>
      </c>
      <c r="S171" s="239">
        <v>0</v>
      </c>
      <c r="T171" s="240">
        <f>S171*H171</f>
        <v>0</v>
      </c>
      <c r="AR171" s="241" t="s">
        <v>272</v>
      </c>
      <c r="AT171" s="241" t="s">
        <v>192</v>
      </c>
      <c r="AU171" s="241" t="s">
        <v>85</v>
      </c>
      <c r="AY171" s="16" t="s">
        <v>190</v>
      </c>
      <c r="BE171" s="242">
        <f>IF(N171="základní",J171,0)</f>
        <v>0</v>
      </c>
      <c r="BF171" s="242">
        <f>IF(N171="snížená",J171,0)</f>
        <v>0</v>
      </c>
      <c r="BG171" s="242">
        <f>IF(N171="zákl. přenesená",J171,0)</f>
        <v>0</v>
      </c>
      <c r="BH171" s="242">
        <f>IF(N171="sníž. přenesená",J171,0)</f>
        <v>0</v>
      </c>
      <c r="BI171" s="242">
        <f>IF(N171="nulová",J171,0)</f>
        <v>0</v>
      </c>
      <c r="BJ171" s="16" t="s">
        <v>83</v>
      </c>
      <c r="BK171" s="242">
        <f>ROUND(I171*H171,2)</f>
        <v>0</v>
      </c>
      <c r="BL171" s="16" t="s">
        <v>272</v>
      </c>
      <c r="BM171" s="241" t="s">
        <v>2060</v>
      </c>
    </row>
    <row r="172" spans="2:51" s="13" customFormat="1" ht="12">
      <c r="B172" s="254"/>
      <c r="C172" s="255"/>
      <c r="D172" s="245" t="s">
        <v>199</v>
      </c>
      <c r="E172" s="256" t="s">
        <v>1</v>
      </c>
      <c r="F172" s="257" t="s">
        <v>83</v>
      </c>
      <c r="G172" s="255"/>
      <c r="H172" s="258">
        <v>1</v>
      </c>
      <c r="I172" s="259"/>
      <c r="J172" s="255"/>
      <c r="K172" s="255"/>
      <c r="L172" s="260"/>
      <c r="M172" s="261"/>
      <c r="N172" s="262"/>
      <c r="O172" s="262"/>
      <c r="P172" s="262"/>
      <c r="Q172" s="262"/>
      <c r="R172" s="262"/>
      <c r="S172" s="262"/>
      <c r="T172" s="263"/>
      <c r="AT172" s="264" t="s">
        <v>199</v>
      </c>
      <c r="AU172" s="264" t="s">
        <v>85</v>
      </c>
      <c r="AV172" s="13" t="s">
        <v>85</v>
      </c>
      <c r="AW172" s="13" t="s">
        <v>32</v>
      </c>
      <c r="AX172" s="13" t="s">
        <v>76</v>
      </c>
      <c r="AY172" s="264" t="s">
        <v>190</v>
      </c>
    </row>
    <row r="173" spans="2:65" s="1" customFormat="1" ht="16.5" customHeight="1">
      <c r="B173" s="37"/>
      <c r="C173" s="230" t="s">
        <v>324</v>
      </c>
      <c r="D173" s="230" t="s">
        <v>192</v>
      </c>
      <c r="E173" s="231" t="s">
        <v>2061</v>
      </c>
      <c r="F173" s="232" t="s">
        <v>2062</v>
      </c>
      <c r="G173" s="233" t="s">
        <v>427</v>
      </c>
      <c r="H173" s="234">
        <v>1</v>
      </c>
      <c r="I173" s="235"/>
      <c r="J173" s="236">
        <f>ROUND(I173*H173,2)</f>
        <v>0</v>
      </c>
      <c r="K173" s="232" t="s">
        <v>445</v>
      </c>
      <c r="L173" s="42"/>
      <c r="M173" s="237" t="s">
        <v>1</v>
      </c>
      <c r="N173" s="238" t="s">
        <v>41</v>
      </c>
      <c r="O173" s="85"/>
      <c r="P173" s="239">
        <f>O173*H173</f>
        <v>0</v>
      </c>
      <c r="Q173" s="239">
        <v>0.02416</v>
      </c>
      <c r="R173" s="239">
        <f>Q173*H173</f>
        <v>0.02416</v>
      </c>
      <c r="S173" s="239">
        <v>0</v>
      </c>
      <c r="T173" s="240">
        <f>S173*H173</f>
        <v>0</v>
      </c>
      <c r="AR173" s="241" t="s">
        <v>272</v>
      </c>
      <c r="AT173" s="241" t="s">
        <v>192</v>
      </c>
      <c r="AU173" s="241" t="s">
        <v>85</v>
      </c>
      <c r="AY173" s="16" t="s">
        <v>190</v>
      </c>
      <c r="BE173" s="242">
        <f>IF(N173="základní",J173,0)</f>
        <v>0</v>
      </c>
      <c r="BF173" s="242">
        <f>IF(N173="snížená",J173,0)</f>
        <v>0</v>
      </c>
      <c r="BG173" s="242">
        <f>IF(N173="zákl. přenesená",J173,0)</f>
        <v>0</v>
      </c>
      <c r="BH173" s="242">
        <f>IF(N173="sníž. přenesená",J173,0)</f>
        <v>0</v>
      </c>
      <c r="BI173" s="242">
        <f>IF(N173="nulová",J173,0)</f>
        <v>0</v>
      </c>
      <c r="BJ173" s="16" t="s">
        <v>83</v>
      </c>
      <c r="BK173" s="242">
        <f>ROUND(I173*H173,2)</f>
        <v>0</v>
      </c>
      <c r="BL173" s="16" t="s">
        <v>272</v>
      </c>
      <c r="BM173" s="241" t="s">
        <v>2063</v>
      </c>
    </row>
    <row r="174" spans="2:51" s="13" customFormat="1" ht="12">
      <c r="B174" s="254"/>
      <c r="C174" s="255"/>
      <c r="D174" s="245" t="s">
        <v>199</v>
      </c>
      <c r="E174" s="256" t="s">
        <v>1</v>
      </c>
      <c r="F174" s="257" t="s">
        <v>83</v>
      </c>
      <c r="G174" s="255"/>
      <c r="H174" s="258">
        <v>1</v>
      </c>
      <c r="I174" s="259"/>
      <c r="J174" s="255"/>
      <c r="K174" s="255"/>
      <c r="L174" s="260"/>
      <c r="M174" s="261"/>
      <c r="N174" s="262"/>
      <c r="O174" s="262"/>
      <c r="P174" s="262"/>
      <c r="Q174" s="262"/>
      <c r="R174" s="262"/>
      <c r="S174" s="262"/>
      <c r="T174" s="263"/>
      <c r="AT174" s="264" t="s">
        <v>199</v>
      </c>
      <c r="AU174" s="264" t="s">
        <v>85</v>
      </c>
      <c r="AV174" s="13" t="s">
        <v>85</v>
      </c>
      <c r="AW174" s="13" t="s">
        <v>32</v>
      </c>
      <c r="AX174" s="13" t="s">
        <v>76</v>
      </c>
      <c r="AY174" s="264" t="s">
        <v>190</v>
      </c>
    </row>
    <row r="175" spans="2:65" s="1" customFormat="1" ht="24" customHeight="1">
      <c r="B175" s="37"/>
      <c r="C175" s="230" t="s">
        <v>329</v>
      </c>
      <c r="D175" s="230" t="s">
        <v>192</v>
      </c>
      <c r="E175" s="231" t="s">
        <v>2064</v>
      </c>
      <c r="F175" s="232" t="s">
        <v>2065</v>
      </c>
      <c r="G175" s="233" t="s">
        <v>1628</v>
      </c>
      <c r="H175" s="234">
        <v>1</v>
      </c>
      <c r="I175" s="235"/>
      <c r="J175" s="236">
        <f>ROUND(I175*H175,2)</f>
        <v>0</v>
      </c>
      <c r="K175" s="232" t="s">
        <v>196</v>
      </c>
      <c r="L175" s="42"/>
      <c r="M175" s="237" t="s">
        <v>1</v>
      </c>
      <c r="N175" s="238" t="s">
        <v>41</v>
      </c>
      <c r="O175" s="85"/>
      <c r="P175" s="239">
        <f>O175*H175</f>
        <v>0</v>
      </c>
      <c r="Q175" s="239">
        <v>0.01066</v>
      </c>
      <c r="R175" s="239">
        <f>Q175*H175</f>
        <v>0.01066</v>
      </c>
      <c r="S175" s="239">
        <v>0</v>
      </c>
      <c r="T175" s="240">
        <f>S175*H175</f>
        <v>0</v>
      </c>
      <c r="AR175" s="241" t="s">
        <v>272</v>
      </c>
      <c r="AT175" s="241" t="s">
        <v>192</v>
      </c>
      <c r="AU175" s="241" t="s">
        <v>85</v>
      </c>
      <c r="AY175" s="16" t="s">
        <v>190</v>
      </c>
      <c r="BE175" s="242">
        <f>IF(N175="základní",J175,0)</f>
        <v>0</v>
      </c>
      <c r="BF175" s="242">
        <f>IF(N175="snížená",J175,0)</f>
        <v>0</v>
      </c>
      <c r="BG175" s="242">
        <f>IF(N175="zákl. přenesená",J175,0)</f>
        <v>0</v>
      </c>
      <c r="BH175" s="242">
        <f>IF(N175="sníž. přenesená",J175,0)</f>
        <v>0</v>
      </c>
      <c r="BI175" s="242">
        <f>IF(N175="nulová",J175,0)</f>
        <v>0</v>
      </c>
      <c r="BJ175" s="16" t="s">
        <v>83</v>
      </c>
      <c r="BK175" s="242">
        <f>ROUND(I175*H175,2)</f>
        <v>0</v>
      </c>
      <c r="BL175" s="16" t="s">
        <v>272</v>
      </c>
      <c r="BM175" s="241" t="s">
        <v>2066</v>
      </c>
    </row>
    <row r="176" spans="2:65" s="1" customFormat="1" ht="16.5" customHeight="1">
      <c r="B176" s="37"/>
      <c r="C176" s="230" t="s">
        <v>346</v>
      </c>
      <c r="D176" s="230" t="s">
        <v>192</v>
      </c>
      <c r="E176" s="231" t="s">
        <v>2067</v>
      </c>
      <c r="F176" s="232" t="s">
        <v>2068</v>
      </c>
      <c r="G176" s="233" t="s">
        <v>427</v>
      </c>
      <c r="H176" s="234">
        <v>1</v>
      </c>
      <c r="I176" s="235"/>
      <c r="J176" s="236">
        <f>ROUND(I176*H176,2)</f>
        <v>0</v>
      </c>
      <c r="K176" s="232" t="s">
        <v>196</v>
      </c>
      <c r="L176" s="42"/>
      <c r="M176" s="237" t="s">
        <v>1</v>
      </c>
      <c r="N176" s="238" t="s">
        <v>41</v>
      </c>
      <c r="O176" s="85"/>
      <c r="P176" s="239">
        <f>O176*H176</f>
        <v>0</v>
      </c>
      <c r="Q176" s="239">
        <v>0</v>
      </c>
      <c r="R176" s="239">
        <f>Q176*H176</f>
        <v>0</v>
      </c>
      <c r="S176" s="239">
        <v>0.00049</v>
      </c>
      <c r="T176" s="240">
        <f>S176*H176</f>
        <v>0.00049</v>
      </c>
      <c r="AR176" s="241" t="s">
        <v>272</v>
      </c>
      <c r="AT176" s="241" t="s">
        <v>192</v>
      </c>
      <c r="AU176" s="241" t="s">
        <v>85</v>
      </c>
      <c r="AY176" s="16" t="s">
        <v>190</v>
      </c>
      <c r="BE176" s="242">
        <f>IF(N176="základní",J176,0)</f>
        <v>0</v>
      </c>
      <c r="BF176" s="242">
        <f>IF(N176="snížená",J176,0)</f>
        <v>0</v>
      </c>
      <c r="BG176" s="242">
        <f>IF(N176="zákl. přenesená",J176,0)</f>
        <v>0</v>
      </c>
      <c r="BH176" s="242">
        <f>IF(N176="sníž. přenesená",J176,0)</f>
        <v>0</v>
      </c>
      <c r="BI176" s="242">
        <f>IF(N176="nulová",J176,0)</f>
        <v>0</v>
      </c>
      <c r="BJ176" s="16" t="s">
        <v>83</v>
      </c>
      <c r="BK176" s="242">
        <f>ROUND(I176*H176,2)</f>
        <v>0</v>
      </c>
      <c r="BL176" s="16" t="s">
        <v>272</v>
      </c>
      <c r="BM176" s="241" t="s">
        <v>2069</v>
      </c>
    </row>
    <row r="177" spans="2:51" s="13" customFormat="1" ht="12">
      <c r="B177" s="254"/>
      <c r="C177" s="255"/>
      <c r="D177" s="245" t="s">
        <v>199</v>
      </c>
      <c r="E177" s="256" t="s">
        <v>1</v>
      </c>
      <c r="F177" s="257" t="s">
        <v>83</v>
      </c>
      <c r="G177" s="255"/>
      <c r="H177" s="258">
        <v>1</v>
      </c>
      <c r="I177" s="259"/>
      <c r="J177" s="255"/>
      <c r="K177" s="255"/>
      <c r="L177" s="260"/>
      <c r="M177" s="261"/>
      <c r="N177" s="262"/>
      <c r="O177" s="262"/>
      <c r="P177" s="262"/>
      <c r="Q177" s="262"/>
      <c r="R177" s="262"/>
      <c r="S177" s="262"/>
      <c r="T177" s="263"/>
      <c r="AT177" s="264" t="s">
        <v>199</v>
      </c>
      <c r="AU177" s="264" t="s">
        <v>85</v>
      </c>
      <c r="AV177" s="13" t="s">
        <v>85</v>
      </c>
      <c r="AW177" s="13" t="s">
        <v>32</v>
      </c>
      <c r="AX177" s="13" t="s">
        <v>76</v>
      </c>
      <c r="AY177" s="264" t="s">
        <v>190</v>
      </c>
    </row>
    <row r="178" spans="2:65" s="1" customFormat="1" ht="16.5" customHeight="1">
      <c r="B178" s="37"/>
      <c r="C178" s="230" t="s">
        <v>351</v>
      </c>
      <c r="D178" s="230" t="s">
        <v>192</v>
      </c>
      <c r="E178" s="231" t="s">
        <v>2070</v>
      </c>
      <c r="F178" s="232" t="s">
        <v>2071</v>
      </c>
      <c r="G178" s="233" t="s">
        <v>1628</v>
      </c>
      <c r="H178" s="234">
        <v>1</v>
      </c>
      <c r="I178" s="235"/>
      <c r="J178" s="236">
        <f>ROUND(I178*H178,2)</f>
        <v>0</v>
      </c>
      <c r="K178" s="232" t="s">
        <v>196</v>
      </c>
      <c r="L178" s="42"/>
      <c r="M178" s="237" t="s">
        <v>1</v>
      </c>
      <c r="N178" s="238" t="s">
        <v>41</v>
      </c>
      <c r="O178" s="85"/>
      <c r="P178" s="239">
        <f>O178*H178</f>
        <v>0</v>
      </c>
      <c r="Q178" s="239">
        <v>0</v>
      </c>
      <c r="R178" s="239">
        <f>Q178*H178</f>
        <v>0</v>
      </c>
      <c r="S178" s="239">
        <v>0.00156</v>
      </c>
      <c r="T178" s="240">
        <f>S178*H178</f>
        <v>0.00156</v>
      </c>
      <c r="AR178" s="241" t="s">
        <v>272</v>
      </c>
      <c r="AT178" s="241" t="s">
        <v>192</v>
      </c>
      <c r="AU178" s="241" t="s">
        <v>85</v>
      </c>
      <c r="AY178" s="16" t="s">
        <v>190</v>
      </c>
      <c r="BE178" s="242">
        <f>IF(N178="základní",J178,0)</f>
        <v>0</v>
      </c>
      <c r="BF178" s="242">
        <f>IF(N178="snížená",J178,0)</f>
        <v>0</v>
      </c>
      <c r="BG178" s="242">
        <f>IF(N178="zákl. přenesená",J178,0)</f>
        <v>0</v>
      </c>
      <c r="BH178" s="242">
        <f>IF(N178="sníž. přenesená",J178,0)</f>
        <v>0</v>
      </c>
      <c r="BI178" s="242">
        <f>IF(N178="nulová",J178,0)</f>
        <v>0</v>
      </c>
      <c r="BJ178" s="16" t="s">
        <v>83</v>
      </c>
      <c r="BK178" s="242">
        <f>ROUND(I178*H178,2)</f>
        <v>0</v>
      </c>
      <c r="BL178" s="16" t="s">
        <v>272</v>
      </c>
      <c r="BM178" s="241" t="s">
        <v>2072</v>
      </c>
    </row>
    <row r="179" spans="2:51" s="13" customFormat="1" ht="12">
      <c r="B179" s="254"/>
      <c r="C179" s="255"/>
      <c r="D179" s="245" t="s">
        <v>199</v>
      </c>
      <c r="E179" s="256" t="s">
        <v>1</v>
      </c>
      <c r="F179" s="257" t="s">
        <v>83</v>
      </c>
      <c r="G179" s="255"/>
      <c r="H179" s="258">
        <v>1</v>
      </c>
      <c r="I179" s="259"/>
      <c r="J179" s="255"/>
      <c r="K179" s="255"/>
      <c r="L179" s="260"/>
      <c r="M179" s="261"/>
      <c r="N179" s="262"/>
      <c r="O179" s="262"/>
      <c r="P179" s="262"/>
      <c r="Q179" s="262"/>
      <c r="R179" s="262"/>
      <c r="S179" s="262"/>
      <c r="T179" s="263"/>
      <c r="AT179" s="264" t="s">
        <v>199</v>
      </c>
      <c r="AU179" s="264" t="s">
        <v>85</v>
      </c>
      <c r="AV179" s="13" t="s">
        <v>85</v>
      </c>
      <c r="AW179" s="13" t="s">
        <v>32</v>
      </c>
      <c r="AX179" s="13" t="s">
        <v>76</v>
      </c>
      <c r="AY179" s="264" t="s">
        <v>190</v>
      </c>
    </row>
    <row r="180" spans="2:65" s="1" customFormat="1" ht="24" customHeight="1">
      <c r="B180" s="37"/>
      <c r="C180" s="230" t="s">
        <v>362</v>
      </c>
      <c r="D180" s="230" t="s">
        <v>192</v>
      </c>
      <c r="E180" s="231" t="s">
        <v>2073</v>
      </c>
      <c r="F180" s="232" t="s">
        <v>2074</v>
      </c>
      <c r="G180" s="233" t="s">
        <v>1628</v>
      </c>
      <c r="H180" s="234">
        <v>1</v>
      </c>
      <c r="I180" s="235"/>
      <c r="J180" s="236">
        <f>ROUND(I180*H180,2)</f>
        <v>0</v>
      </c>
      <c r="K180" s="232" t="s">
        <v>445</v>
      </c>
      <c r="L180" s="42"/>
      <c r="M180" s="237" t="s">
        <v>1</v>
      </c>
      <c r="N180" s="238" t="s">
        <v>41</v>
      </c>
      <c r="O180" s="85"/>
      <c r="P180" s="239">
        <f>O180*H180</f>
        <v>0</v>
      </c>
      <c r="Q180" s="239">
        <v>0.0018</v>
      </c>
      <c r="R180" s="239">
        <f>Q180*H180</f>
        <v>0.0018</v>
      </c>
      <c r="S180" s="239">
        <v>0</v>
      </c>
      <c r="T180" s="240">
        <f>S180*H180</f>
        <v>0</v>
      </c>
      <c r="AR180" s="241" t="s">
        <v>272</v>
      </c>
      <c r="AT180" s="241" t="s">
        <v>192</v>
      </c>
      <c r="AU180" s="241" t="s">
        <v>85</v>
      </c>
      <c r="AY180" s="16" t="s">
        <v>190</v>
      </c>
      <c r="BE180" s="242">
        <f>IF(N180="základní",J180,0)</f>
        <v>0</v>
      </c>
      <c r="BF180" s="242">
        <f>IF(N180="snížená",J180,0)</f>
        <v>0</v>
      </c>
      <c r="BG180" s="242">
        <f>IF(N180="zákl. přenesená",J180,0)</f>
        <v>0</v>
      </c>
      <c r="BH180" s="242">
        <f>IF(N180="sníž. přenesená",J180,0)</f>
        <v>0</v>
      </c>
      <c r="BI180" s="242">
        <f>IF(N180="nulová",J180,0)</f>
        <v>0</v>
      </c>
      <c r="BJ180" s="16" t="s">
        <v>83</v>
      </c>
      <c r="BK180" s="242">
        <f>ROUND(I180*H180,2)</f>
        <v>0</v>
      </c>
      <c r="BL180" s="16" t="s">
        <v>272</v>
      </c>
      <c r="BM180" s="241" t="s">
        <v>2075</v>
      </c>
    </row>
    <row r="181" spans="2:51" s="13" customFormat="1" ht="12">
      <c r="B181" s="254"/>
      <c r="C181" s="255"/>
      <c r="D181" s="245" t="s">
        <v>199</v>
      </c>
      <c r="E181" s="256" t="s">
        <v>1</v>
      </c>
      <c r="F181" s="257" t="s">
        <v>83</v>
      </c>
      <c r="G181" s="255"/>
      <c r="H181" s="258">
        <v>1</v>
      </c>
      <c r="I181" s="259"/>
      <c r="J181" s="255"/>
      <c r="K181" s="255"/>
      <c r="L181" s="260"/>
      <c r="M181" s="261"/>
      <c r="N181" s="262"/>
      <c r="O181" s="262"/>
      <c r="P181" s="262"/>
      <c r="Q181" s="262"/>
      <c r="R181" s="262"/>
      <c r="S181" s="262"/>
      <c r="T181" s="263"/>
      <c r="AT181" s="264" t="s">
        <v>199</v>
      </c>
      <c r="AU181" s="264" t="s">
        <v>85</v>
      </c>
      <c r="AV181" s="13" t="s">
        <v>85</v>
      </c>
      <c r="AW181" s="13" t="s">
        <v>32</v>
      </c>
      <c r="AX181" s="13" t="s">
        <v>76</v>
      </c>
      <c r="AY181" s="264" t="s">
        <v>190</v>
      </c>
    </row>
    <row r="182" spans="2:65" s="1" customFormat="1" ht="24" customHeight="1">
      <c r="B182" s="37"/>
      <c r="C182" s="230" t="s">
        <v>369</v>
      </c>
      <c r="D182" s="230" t="s">
        <v>192</v>
      </c>
      <c r="E182" s="231" t="s">
        <v>2076</v>
      </c>
      <c r="F182" s="232" t="s">
        <v>2077</v>
      </c>
      <c r="G182" s="233" t="s">
        <v>245</v>
      </c>
      <c r="H182" s="234">
        <v>0.077</v>
      </c>
      <c r="I182" s="235"/>
      <c r="J182" s="236">
        <f>ROUND(I182*H182,2)</f>
        <v>0</v>
      </c>
      <c r="K182" s="232" t="s">
        <v>196</v>
      </c>
      <c r="L182" s="42"/>
      <c r="M182" s="293" t="s">
        <v>1</v>
      </c>
      <c r="N182" s="294" t="s">
        <v>41</v>
      </c>
      <c r="O182" s="295"/>
      <c r="P182" s="296">
        <f>O182*H182</f>
        <v>0</v>
      </c>
      <c r="Q182" s="296">
        <v>0</v>
      </c>
      <c r="R182" s="296">
        <f>Q182*H182</f>
        <v>0</v>
      </c>
      <c r="S182" s="296">
        <v>0</v>
      </c>
      <c r="T182" s="297">
        <f>S182*H182</f>
        <v>0</v>
      </c>
      <c r="AR182" s="241" t="s">
        <v>272</v>
      </c>
      <c r="AT182" s="241" t="s">
        <v>192</v>
      </c>
      <c r="AU182" s="241" t="s">
        <v>85</v>
      </c>
      <c r="AY182" s="16" t="s">
        <v>190</v>
      </c>
      <c r="BE182" s="242">
        <f>IF(N182="základní",J182,0)</f>
        <v>0</v>
      </c>
      <c r="BF182" s="242">
        <f>IF(N182="snížená",J182,0)</f>
        <v>0</v>
      </c>
      <c r="BG182" s="242">
        <f>IF(N182="zákl. přenesená",J182,0)</f>
        <v>0</v>
      </c>
      <c r="BH182" s="242">
        <f>IF(N182="sníž. přenesená",J182,0)</f>
        <v>0</v>
      </c>
      <c r="BI182" s="242">
        <f>IF(N182="nulová",J182,0)</f>
        <v>0</v>
      </c>
      <c r="BJ182" s="16" t="s">
        <v>83</v>
      </c>
      <c r="BK182" s="242">
        <f>ROUND(I182*H182,2)</f>
        <v>0</v>
      </c>
      <c r="BL182" s="16" t="s">
        <v>272</v>
      </c>
      <c r="BM182" s="241" t="s">
        <v>2078</v>
      </c>
    </row>
    <row r="183" spans="2:12" s="1" customFormat="1" ht="6.95" customHeight="1">
      <c r="B183" s="60"/>
      <c r="C183" s="61"/>
      <c r="D183" s="61"/>
      <c r="E183" s="61"/>
      <c r="F183" s="61"/>
      <c r="G183" s="61"/>
      <c r="H183" s="61"/>
      <c r="I183" s="181"/>
      <c r="J183" s="61"/>
      <c r="K183" s="61"/>
      <c r="L183" s="42"/>
    </row>
  </sheetData>
  <sheetProtection password="CC35" sheet="1" objects="1" scenarios="1" formatColumns="0" formatRows="0" autoFilter="0"/>
  <autoFilter ref="C123:K18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2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99</v>
      </c>
    </row>
    <row r="3" spans="2:46" ht="6.95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19"/>
      <c r="AT3" s="16" t="s">
        <v>85</v>
      </c>
    </row>
    <row r="4" spans="2:46" ht="24.95" customHeight="1">
      <c r="B4" s="19"/>
      <c r="D4" s="144" t="s">
        <v>128</v>
      </c>
      <c r="L4" s="19"/>
      <c r="M4" s="14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6" t="s">
        <v>16</v>
      </c>
      <c r="L6" s="19"/>
    </row>
    <row r="7" spans="2:12" ht="16.5" customHeight="1">
      <c r="B7" s="19"/>
      <c r="E7" s="147" t="str">
        <f>'Rekapitulace stavby'!K6</f>
        <v>Modernizace energocentra – TS 1, Krajská zdravotní a.s. – Nemocnice Teplice o.z.</v>
      </c>
      <c r="F7" s="146"/>
      <c r="G7" s="146"/>
      <c r="H7" s="146"/>
      <c r="L7" s="19"/>
    </row>
    <row r="8" spans="2:12" ht="12" customHeight="1">
      <c r="B8" s="19"/>
      <c r="D8" s="146" t="s">
        <v>129</v>
      </c>
      <c r="L8" s="19"/>
    </row>
    <row r="9" spans="2:12" s="1" customFormat="1" ht="16.5" customHeight="1">
      <c r="B9" s="42"/>
      <c r="E9" s="147" t="s">
        <v>130</v>
      </c>
      <c r="F9" s="1"/>
      <c r="G9" s="1"/>
      <c r="H9" s="1"/>
      <c r="I9" s="148"/>
      <c r="L9" s="42"/>
    </row>
    <row r="10" spans="2:12" s="1" customFormat="1" ht="12" customHeight="1">
      <c r="B10" s="42"/>
      <c r="D10" s="146" t="s">
        <v>131</v>
      </c>
      <c r="I10" s="148"/>
      <c r="L10" s="42"/>
    </row>
    <row r="11" spans="2:12" s="1" customFormat="1" ht="36.95" customHeight="1">
      <c r="B11" s="42"/>
      <c r="E11" s="149" t="s">
        <v>2079</v>
      </c>
      <c r="F11" s="1"/>
      <c r="G11" s="1"/>
      <c r="H11" s="1"/>
      <c r="I11" s="148"/>
      <c r="L11" s="42"/>
    </row>
    <row r="12" spans="2:12" s="1" customFormat="1" ht="12">
      <c r="B12" s="42"/>
      <c r="I12" s="148"/>
      <c r="L12" s="42"/>
    </row>
    <row r="13" spans="2:12" s="1" customFormat="1" ht="12" customHeight="1">
      <c r="B13" s="42"/>
      <c r="D13" s="146" t="s">
        <v>18</v>
      </c>
      <c r="F13" s="135" t="s">
        <v>1</v>
      </c>
      <c r="I13" s="150" t="s">
        <v>19</v>
      </c>
      <c r="J13" s="135" t="s">
        <v>1</v>
      </c>
      <c r="L13" s="42"/>
    </row>
    <row r="14" spans="2:12" s="1" customFormat="1" ht="12" customHeight="1">
      <c r="B14" s="42"/>
      <c r="D14" s="146" t="s">
        <v>20</v>
      </c>
      <c r="F14" s="135" t="s">
        <v>21</v>
      </c>
      <c r="I14" s="150" t="s">
        <v>22</v>
      </c>
      <c r="J14" s="151" t="str">
        <f>'Rekapitulace stavby'!AN8</f>
        <v>5. 4. 2019</v>
      </c>
      <c r="L14" s="42"/>
    </row>
    <row r="15" spans="2:12" s="1" customFormat="1" ht="10.8" customHeight="1">
      <c r="B15" s="42"/>
      <c r="I15" s="148"/>
      <c r="L15" s="42"/>
    </row>
    <row r="16" spans="2:12" s="1" customFormat="1" ht="12" customHeight="1">
      <c r="B16" s="42"/>
      <c r="D16" s="146" t="s">
        <v>24</v>
      </c>
      <c r="I16" s="150" t="s">
        <v>25</v>
      </c>
      <c r="J16" s="135" t="s">
        <v>1</v>
      </c>
      <c r="L16" s="42"/>
    </row>
    <row r="17" spans="2:12" s="1" customFormat="1" ht="18" customHeight="1">
      <c r="B17" s="42"/>
      <c r="E17" s="135" t="s">
        <v>133</v>
      </c>
      <c r="I17" s="150" t="s">
        <v>27</v>
      </c>
      <c r="J17" s="135" t="s">
        <v>1</v>
      </c>
      <c r="L17" s="42"/>
    </row>
    <row r="18" spans="2:12" s="1" customFormat="1" ht="6.95" customHeight="1">
      <c r="B18" s="42"/>
      <c r="I18" s="148"/>
      <c r="L18" s="42"/>
    </row>
    <row r="19" spans="2:12" s="1" customFormat="1" ht="12" customHeight="1">
      <c r="B19" s="42"/>
      <c r="D19" s="146" t="s">
        <v>28</v>
      </c>
      <c r="I19" s="150" t="s">
        <v>25</v>
      </c>
      <c r="J19" s="32" t="str">
        <f>'Rekapitulace stavby'!AN13</f>
        <v>Vyplň údaj</v>
      </c>
      <c r="L19" s="42"/>
    </row>
    <row r="20" spans="2:12" s="1" customFormat="1" ht="18" customHeight="1">
      <c r="B20" s="42"/>
      <c r="E20" s="32" t="str">
        <f>'Rekapitulace stavby'!E14</f>
        <v>Vyplň údaj</v>
      </c>
      <c r="F20" s="135"/>
      <c r="G20" s="135"/>
      <c r="H20" s="135"/>
      <c r="I20" s="150" t="s">
        <v>27</v>
      </c>
      <c r="J20" s="32" t="str">
        <f>'Rekapitulace stavby'!AN14</f>
        <v>Vyplň údaj</v>
      </c>
      <c r="L20" s="42"/>
    </row>
    <row r="21" spans="2:12" s="1" customFormat="1" ht="6.95" customHeight="1">
      <c r="B21" s="42"/>
      <c r="I21" s="148"/>
      <c r="L21" s="42"/>
    </row>
    <row r="22" spans="2:12" s="1" customFormat="1" ht="12" customHeight="1">
      <c r="B22" s="42"/>
      <c r="D22" s="146" t="s">
        <v>30</v>
      </c>
      <c r="I22" s="150" t="s">
        <v>25</v>
      </c>
      <c r="J22" s="135" t="s">
        <v>1</v>
      </c>
      <c r="L22" s="42"/>
    </row>
    <row r="23" spans="2:12" s="1" customFormat="1" ht="18" customHeight="1">
      <c r="B23" s="42"/>
      <c r="E23" s="135" t="s">
        <v>31</v>
      </c>
      <c r="I23" s="150" t="s">
        <v>27</v>
      </c>
      <c r="J23" s="135" t="s">
        <v>1</v>
      </c>
      <c r="L23" s="42"/>
    </row>
    <row r="24" spans="2:12" s="1" customFormat="1" ht="6.95" customHeight="1">
      <c r="B24" s="42"/>
      <c r="I24" s="148"/>
      <c r="L24" s="42"/>
    </row>
    <row r="25" spans="2:12" s="1" customFormat="1" ht="12" customHeight="1">
      <c r="B25" s="42"/>
      <c r="D25" s="146" t="s">
        <v>33</v>
      </c>
      <c r="I25" s="150" t="s">
        <v>25</v>
      </c>
      <c r="J25" s="135" t="s">
        <v>1</v>
      </c>
      <c r="L25" s="42"/>
    </row>
    <row r="26" spans="2:12" s="1" customFormat="1" ht="18" customHeight="1">
      <c r="B26" s="42"/>
      <c r="E26" s="135" t="s">
        <v>2080</v>
      </c>
      <c r="I26" s="150" t="s">
        <v>27</v>
      </c>
      <c r="J26" s="135" t="s">
        <v>1</v>
      </c>
      <c r="L26" s="42"/>
    </row>
    <row r="27" spans="2:12" s="1" customFormat="1" ht="6.95" customHeight="1">
      <c r="B27" s="42"/>
      <c r="I27" s="148"/>
      <c r="L27" s="42"/>
    </row>
    <row r="28" spans="2:12" s="1" customFormat="1" ht="12" customHeight="1">
      <c r="B28" s="42"/>
      <c r="D28" s="146" t="s">
        <v>35</v>
      </c>
      <c r="I28" s="148"/>
      <c r="L28" s="42"/>
    </row>
    <row r="29" spans="2:12" s="7" customFormat="1" ht="16.5" customHeight="1">
      <c r="B29" s="152"/>
      <c r="E29" s="153" t="s">
        <v>1</v>
      </c>
      <c r="F29" s="153"/>
      <c r="G29" s="153"/>
      <c r="H29" s="153"/>
      <c r="I29" s="154"/>
      <c r="L29" s="152"/>
    </row>
    <row r="30" spans="2:12" s="1" customFormat="1" ht="6.95" customHeight="1">
      <c r="B30" s="42"/>
      <c r="I30" s="148"/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5"/>
      <c r="J31" s="77"/>
      <c r="K31" s="77"/>
      <c r="L31" s="42"/>
    </row>
    <row r="32" spans="2:12" s="1" customFormat="1" ht="25.4" customHeight="1">
      <c r="B32" s="42"/>
      <c r="D32" s="156" t="s">
        <v>36</v>
      </c>
      <c r="I32" s="148"/>
      <c r="J32" s="157">
        <f>ROUND(J124,2)</f>
        <v>0</v>
      </c>
      <c r="L32" s="42"/>
    </row>
    <row r="33" spans="2:12" s="1" customFormat="1" ht="6.95" customHeight="1">
      <c r="B33" s="42"/>
      <c r="D33" s="77"/>
      <c r="E33" s="77"/>
      <c r="F33" s="77"/>
      <c r="G33" s="77"/>
      <c r="H33" s="77"/>
      <c r="I33" s="155"/>
      <c r="J33" s="77"/>
      <c r="K33" s="77"/>
      <c r="L33" s="42"/>
    </row>
    <row r="34" spans="2:12" s="1" customFormat="1" ht="14.4" customHeight="1">
      <c r="B34" s="42"/>
      <c r="F34" s="158" t="s">
        <v>38</v>
      </c>
      <c r="I34" s="159" t="s">
        <v>37</v>
      </c>
      <c r="J34" s="158" t="s">
        <v>39</v>
      </c>
      <c r="L34" s="42"/>
    </row>
    <row r="35" spans="2:12" s="1" customFormat="1" ht="14.4" customHeight="1">
      <c r="B35" s="42"/>
      <c r="D35" s="160" t="s">
        <v>40</v>
      </c>
      <c r="E35" s="146" t="s">
        <v>41</v>
      </c>
      <c r="F35" s="161">
        <f>ROUND((SUM(BE124:BE323)),2)</f>
        <v>0</v>
      </c>
      <c r="I35" s="162">
        <v>0.21</v>
      </c>
      <c r="J35" s="161">
        <f>ROUND(((SUM(BE124:BE323))*I35),2)</f>
        <v>0</v>
      </c>
      <c r="L35" s="42"/>
    </row>
    <row r="36" spans="2:12" s="1" customFormat="1" ht="14.4" customHeight="1">
      <c r="B36" s="42"/>
      <c r="E36" s="146" t="s">
        <v>42</v>
      </c>
      <c r="F36" s="161">
        <f>ROUND((SUM(BF124:BF323)),2)</f>
        <v>0</v>
      </c>
      <c r="I36" s="162">
        <v>0.15</v>
      </c>
      <c r="J36" s="161">
        <f>ROUND(((SUM(BF124:BF323))*I36),2)</f>
        <v>0</v>
      </c>
      <c r="L36" s="42"/>
    </row>
    <row r="37" spans="2:12" s="1" customFormat="1" ht="14.4" customHeight="1" hidden="1">
      <c r="B37" s="42"/>
      <c r="E37" s="146" t="s">
        <v>43</v>
      </c>
      <c r="F37" s="161">
        <f>ROUND((SUM(BG124:BG323)),2)</f>
        <v>0</v>
      </c>
      <c r="I37" s="162">
        <v>0.21</v>
      </c>
      <c r="J37" s="161">
        <f>0</f>
        <v>0</v>
      </c>
      <c r="L37" s="42"/>
    </row>
    <row r="38" spans="2:12" s="1" customFormat="1" ht="14.4" customHeight="1" hidden="1">
      <c r="B38" s="42"/>
      <c r="E38" s="146" t="s">
        <v>44</v>
      </c>
      <c r="F38" s="161">
        <f>ROUND((SUM(BH124:BH323)),2)</f>
        <v>0</v>
      </c>
      <c r="I38" s="162">
        <v>0.15</v>
      </c>
      <c r="J38" s="161">
        <f>0</f>
        <v>0</v>
      </c>
      <c r="L38" s="42"/>
    </row>
    <row r="39" spans="2:12" s="1" customFormat="1" ht="14.4" customHeight="1" hidden="1">
      <c r="B39" s="42"/>
      <c r="E39" s="146" t="s">
        <v>45</v>
      </c>
      <c r="F39" s="161">
        <f>ROUND((SUM(BI124:BI323)),2)</f>
        <v>0</v>
      </c>
      <c r="I39" s="162">
        <v>0</v>
      </c>
      <c r="J39" s="161">
        <f>0</f>
        <v>0</v>
      </c>
      <c r="L39" s="42"/>
    </row>
    <row r="40" spans="2:12" s="1" customFormat="1" ht="6.95" customHeight="1">
      <c r="B40" s="42"/>
      <c r="I40" s="148"/>
      <c r="L40" s="42"/>
    </row>
    <row r="41" spans="2:12" s="1" customFormat="1" ht="25.4" customHeight="1">
      <c r="B41" s="42"/>
      <c r="C41" s="163"/>
      <c r="D41" s="164" t="s">
        <v>46</v>
      </c>
      <c r="E41" s="165"/>
      <c r="F41" s="165"/>
      <c r="G41" s="166" t="s">
        <v>47</v>
      </c>
      <c r="H41" s="167" t="s">
        <v>48</v>
      </c>
      <c r="I41" s="168"/>
      <c r="J41" s="169">
        <f>SUM(J32:J39)</f>
        <v>0</v>
      </c>
      <c r="K41" s="170"/>
      <c r="L41" s="42"/>
    </row>
    <row r="42" spans="2:12" s="1" customFormat="1" ht="14.4" customHeight="1">
      <c r="B42" s="42"/>
      <c r="I42" s="148"/>
      <c r="L42" s="42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1" t="s">
        <v>49</v>
      </c>
      <c r="E50" s="172"/>
      <c r="F50" s="172"/>
      <c r="G50" s="171" t="s">
        <v>50</v>
      </c>
      <c r="H50" s="172"/>
      <c r="I50" s="173"/>
      <c r="J50" s="172"/>
      <c r="K50" s="172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4" t="s">
        <v>51</v>
      </c>
      <c r="E61" s="175"/>
      <c r="F61" s="176" t="s">
        <v>52</v>
      </c>
      <c r="G61" s="174" t="s">
        <v>51</v>
      </c>
      <c r="H61" s="175"/>
      <c r="I61" s="177"/>
      <c r="J61" s="178" t="s">
        <v>52</v>
      </c>
      <c r="K61" s="175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1" t="s">
        <v>53</v>
      </c>
      <c r="E65" s="172"/>
      <c r="F65" s="172"/>
      <c r="G65" s="171" t="s">
        <v>54</v>
      </c>
      <c r="H65" s="172"/>
      <c r="I65" s="173"/>
      <c r="J65" s="172"/>
      <c r="K65" s="172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4" t="s">
        <v>51</v>
      </c>
      <c r="E76" s="175"/>
      <c r="F76" s="176" t="s">
        <v>52</v>
      </c>
      <c r="G76" s="174" t="s">
        <v>51</v>
      </c>
      <c r="H76" s="175"/>
      <c r="I76" s="177"/>
      <c r="J76" s="178" t="s">
        <v>52</v>
      </c>
      <c r="K76" s="175"/>
      <c r="L76" s="42"/>
    </row>
    <row r="77" spans="2:12" s="1" customFormat="1" ht="14.4" customHeight="1"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42"/>
    </row>
    <row r="81" spans="2:12" s="1" customFormat="1" ht="6.95" customHeight="1"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42"/>
    </row>
    <row r="82" spans="2:12" s="1" customFormat="1" ht="24.95" customHeight="1">
      <c r="B82" s="37"/>
      <c r="C82" s="22" t="s">
        <v>134</v>
      </c>
      <c r="D82" s="38"/>
      <c r="E82" s="38"/>
      <c r="F82" s="38"/>
      <c r="G82" s="38"/>
      <c r="H82" s="38"/>
      <c r="I82" s="148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8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8"/>
      <c r="J84" s="38"/>
      <c r="K84" s="38"/>
      <c r="L84" s="42"/>
    </row>
    <row r="85" spans="2:12" s="1" customFormat="1" ht="16.5" customHeight="1">
      <c r="B85" s="37"/>
      <c r="C85" s="38"/>
      <c r="D85" s="38"/>
      <c r="E85" s="185" t="str">
        <f>E7</f>
        <v>Modernizace energocentra – TS 1, Krajská zdravotní a.s. – Nemocnice Teplice o.z.</v>
      </c>
      <c r="F85" s="31"/>
      <c r="G85" s="31"/>
      <c r="H85" s="31"/>
      <c r="I85" s="148"/>
      <c r="J85" s="38"/>
      <c r="K85" s="38"/>
      <c r="L85" s="42"/>
    </row>
    <row r="86" spans="2:12" ht="12" customHeight="1">
      <c r="B86" s="20"/>
      <c r="C86" s="31" t="s">
        <v>129</v>
      </c>
      <c r="D86" s="21"/>
      <c r="E86" s="21"/>
      <c r="F86" s="21"/>
      <c r="G86" s="21"/>
      <c r="H86" s="21"/>
      <c r="I86" s="140"/>
      <c r="J86" s="21"/>
      <c r="K86" s="21"/>
      <c r="L86" s="19"/>
    </row>
    <row r="87" spans="2:12" s="1" customFormat="1" ht="16.5" customHeight="1">
      <c r="B87" s="37"/>
      <c r="C87" s="38"/>
      <c r="D87" s="38"/>
      <c r="E87" s="185" t="s">
        <v>130</v>
      </c>
      <c r="F87" s="38"/>
      <c r="G87" s="38"/>
      <c r="H87" s="38"/>
      <c r="I87" s="148"/>
      <c r="J87" s="38"/>
      <c r="K87" s="38"/>
      <c r="L87" s="42"/>
    </row>
    <row r="88" spans="2:12" s="1" customFormat="1" ht="12" customHeight="1">
      <c r="B88" s="37"/>
      <c r="C88" s="31" t="s">
        <v>131</v>
      </c>
      <c r="D88" s="38"/>
      <c r="E88" s="38"/>
      <c r="F88" s="38"/>
      <c r="G88" s="38"/>
      <c r="H88" s="38"/>
      <c r="I88" s="148"/>
      <c r="J88" s="38"/>
      <c r="K88" s="38"/>
      <c r="L88" s="42"/>
    </row>
    <row r="89" spans="2:12" s="1" customFormat="1" ht="16.5" customHeight="1">
      <c r="B89" s="37"/>
      <c r="C89" s="38"/>
      <c r="D89" s="38"/>
      <c r="E89" s="70" t="str">
        <f>E11</f>
        <v>D1_01_4g - Silnoproudá elektrotechnika</v>
      </c>
      <c r="F89" s="38"/>
      <c r="G89" s="38"/>
      <c r="H89" s="38"/>
      <c r="I89" s="148"/>
      <c r="J89" s="38"/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8"/>
      <c r="J90" s="38"/>
      <c r="K90" s="38"/>
      <c r="L90" s="42"/>
    </row>
    <row r="91" spans="2:12" s="1" customFormat="1" ht="12" customHeight="1">
      <c r="B91" s="37"/>
      <c r="C91" s="31" t="s">
        <v>20</v>
      </c>
      <c r="D91" s="38"/>
      <c r="E91" s="38"/>
      <c r="F91" s="26" t="str">
        <f>F14</f>
        <v>Teplice</v>
      </c>
      <c r="G91" s="38"/>
      <c r="H91" s="38"/>
      <c r="I91" s="150" t="s">
        <v>22</v>
      </c>
      <c r="J91" s="73" t="str">
        <f>IF(J14="","",J14)</f>
        <v>5. 4. 2019</v>
      </c>
      <c r="K91" s="38"/>
      <c r="L91" s="42"/>
    </row>
    <row r="92" spans="2:12" s="1" customFormat="1" ht="6.95" customHeight="1">
      <c r="B92" s="37"/>
      <c r="C92" s="38"/>
      <c r="D92" s="38"/>
      <c r="E92" s="38"/>
      <c r="F92" s="38"/>
      <c r="G92" s="38"/>
      <c r="H92" s="38"/>
      <c r="I92" s="148"/>
      <c r="J92" s="38"/>
      <c r="K92" s="38"/>
      <c r="L92" s="42"/>
    </row>
    <row r="93" spans="2:12" s="1" customFormat="1" ht="43.05" customHeight="1">
      <c r="B93" s="37"/>
      <c r="C93" s="31" t="s">
        <v>24</v>
      </c>
      <c r="D93" s="38"/>
      <c r="E93" s="38"/>
      <c r="F93" s="26" t="str">
        <f>E17</f>
        <v>Krajská zdravotní a.s, Ústí nad Labem</v>
      </c>
      <c r="G93" s="38"/>
      <c r="H93" s="38"/>
      <c r="I93" s="150" t="s">
        <v>30</v>
      </c>
      <c r="J93" s="35" t="str">
        <f>E23</f>
        <v>Atelier Penta v.o.s., Mrštíkova 12, Jihlava</v>
      </c>
      <c r="K93" s="38"/>
      <c r="L93" s="42"/>
    </row>
    <row r="94" spans="2:12" s="1" customFormat="1" ht="15.15" customHeight="1">
      <c r="B94" s="37"/>
      <c r="C94" s="31" t="s">
        <v>28</v>
      </c>
      <c r="D94" s="38"/>
      <c r="E94" s="38"/>
      <c r="F94" s="26" t="str">
        <f>IF(E20="","",E20)</f>
        <v>Vyplň údaj</v>
      </c>
      <c r="G94" s="38"/>
      <c r="H94" s="38"/>
      <c r="I94" s="150" t="s">
        <v>33</v>
      </c>
      <c r="J94" s="35" t="str">
        <f>E26</f>
        <v>Ing. Bačík</v>
      </c>
      <c r="K94" s="3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8"/>
      <c r="J95" s="38"/>
      <c r="K95" s="38"/>
      <c r="L95" s="42"/>
    </row>
    <row r="96" spans="2:12" s="1" customFormat="1" ht="29.25" customHeight="1">
      <c r="B96" s="37"/>
      <c r="C96" s="186" t="s">
        <v>135</v>
      </c>
      <c r="D96" s="187"/>
      <c r="E96" s="187"/>
      <c r="F96" s="187"/>
      <c r="G96" s="187"/>
      <c r="H96" s="187"/>
      <c r="I96" s="188"/>
      <c r="J96" s="189" t="s">
        <v>136</v>
      </c>
      <c r="K96" s="187"/>
      <c r="L96" s="42"/>
    </row>
    <row r="97" spans="2:12" s="1" customFormat="1" ht="10.3" customHeight="1">
      <c r="B97" s="37"/>
      <c r="C97" s="38"/>
      <c r="D97" s="38"/>
      <c r="E97" s="38"/>
      <c r="F97" s="38"/>
      <c r="G97" s="38"/>
      <c r="H97" s="38"/>
      <c r="I97" s="148"/>
      <c r="J97" s="38"/>
      <c r="K97" s="38"/>
      <c r="L97" s="42"/>
    </row>
    <row r="98" spans="2:47" s="1" customFormat="1" ht="22.8" customHeight="1">
      <c r="B98" s="37"/>
      <c r="C98" s="190" t="s">
        <v>137</v>
      </c>
      <c r="D98" s="38"/>
      <c r="E98" s="38"/>
      <c r="F98" s="38"/>
      <c r="G98" s="38"/>
      <c r="H98" s="38"/>
      <c r="I98" s="148"/>
      <c r="J98" s="104">
        <f>J124</f>
        <v>0</v>
      </c>
      <c r="K98" s="38"/>
      <c r="L98" s="42"/>
      <c r="AU98" s="16" t="s">
        <v>138</v>
      </c>
    </row>
    <row r="99" spans="2:12" s="8" customFormat="1" ht="24.95" customHeight="1">
      <c r="B99" s="191"/>
      <c r="C99" s="192"/>
      <c r="D99" s="193" t="s">
        <v>2081</v>
      </c>
      <c r="E99" s="194"/>
      <c r="F99" s="194"/>
      <c r="G99" s="194"/>
      <c r="H99" s="194"/>
      <c r="I99" s="195"/>
      <c r="J99" s="196">
        <f>J125</f>
        <v>0</v>
      </c>
      <c r="K99" s="192"/>
      <c r="L99" s="197"/>
    </row>
    <row r="100" spans="2:12" s="9" customFormat="1" ht="19.9" customHeight="1">
      <c r="B100" s="198"/>
      <c r="C100" s="127"/>
      <c r="D100" s="199" t="s">
        <v>2082</v>
      </c>
      <c r="E100" s="200"/>
      <c r="F100" s="200"/>
      <c r="G100" s="200"/>
      <c r="H100" s="200"/>
      <c r="I100" s="201"/>
      <c r="J100" s="202">
        <f>J126</f>
        <v>0</v>
      </c>
      <c r="K100" s="127"/>
      <c r="L100" s="203"/>
    </row>
    <row r="101" spans="2:12" s="9" customFormat="1" ht="19.9" customHeight="1">
      <c r="B101" s="198"/>
      <c r="C101" s="127"/>
      <c r="D101" s="199" t="s">
        <v>2083</v>
      </c>
      <c r="E101" s="200"/>
      <c r="F101" s="200"/>
      <c r="G101" s="200"/>
      <c r="H101" s="200"/>
      <c r="I101" s="201"/>
      <c r="J101" s="202">
        <f>J155</f>
        <v>0</v>
      </c>
      <c r="K101" s="127"/>
      <c r="L101" s="203"/>
    </row>
    <row r="102" spans="2:12" s="9" customFormat="1" ht="19.9" customHeight="1">
      <c r="B102" s="198"/>
      <c r="C102" s="127"/>
      <c r="D102" s="199" t="s">
        <v>2084</v>
      </c>
      <c r="E102" s="200"/>
      <c r="F102" s="200"/>
      <c r="G102" s="200"/>
      <c r="H102" s="200"/>
      <c r="I102" s="201"/>
      <c r="J102" s="202">
        <f>J248</f>
        <v>0</v>
      </c>
      <c r="K102" s="127"/>
      <c r="L102" s="203"/>
    </row>
    <row r="103" spans="2:12" s="1" customFormat="1" ht="21.8" customHeight="1">
      <c r="B103" s="37"/>
      <c r="C103" s="38"/>
      <c r="D103" s="38"/>
      <c r="E103" s="38"/>
      <c r="F103" s="38"/>
      <c r="G103" s="38"/>
      <c r="H103" s="38"/>
      <c r="I103" s="148"/>
      <c r="J103" s="38"/>
      <c r="K103" s="38"/>
      <c r="L103" s="42"/>
    </row>
    <row r="104" spans="2:12" s="1" customFormat="1" ht="6.95" customHeight="1">
      <c r="B104" s="60"/>
      <c r="C104" s="61"/>
      <c r="D104" s="61"/>
      <c r="E104" s="61"/>
      <c r="F104" s="61"/>
      <c r="G104" s="61"/>
      <c r="H104" s="61"/>
      <c r="I104" s="181"/>
      <c r="J104" s="61"/>
      <c r="K104" s="61"/>
      <c r="L104" s="42"/>
    </row>
    <row r="108" spans="2:12" s="1" customFormat="1" ht="6.95" customHeight="1">
      <c r="B108" s="62"/>
      <c r="C108" s="63"/>
      <c r="D108" s="63"/>
      <c r="E108" s="63"/>
      <c r="F108" s="63"/>
      <c r="G108" s="63"/>
      <c r="H108" s="63"/>
      <c r="I108" s="184"/>
      <c r="J108" s="63"/>
      <c r="K108" s="63"/>
      <c r="L108" s="42"/>
    </row>
    <row r="109" spans="2:12" s="1" customFormat="1" ht="24.95" customHeight="1">
      <c r="B109" s="37"/>
      <c r="C109" s="22" t="s">
        <v>175</v>
      </c>
      <c r="D109" s="38"/>
      <c r="E109" s="38"/>
      <c r="F109" s="38"/>
      <c r="G109" s="38"/>
      <c r="H109" s="38"/>
      <c r="I109" s="148"/>
      <c r="J109" s="38"/>
      <c r="K109" s="38"/>
      <c r="L109" s="42"/>
    </row>
    <row r="110" spans="2:12" s="1" customFormat="1" ht="6.95" customHeight="1">
      <c r="B110" s="37"/>
      <c r="C110" s="38"/>
      <c r="D110" s="38"/>
      <c r="E110" s="38"/>
      <c r="F110" s="38"/>
      <c r="G110" s="38"/>
      <c r="H110" s="38"/>
      <c r="I110" s="148"/>
      <c r="J110" s="38"/>
      <c r="K110" s="38"/>
      <c r="L110" s="42"/>
    </row>
    <row r="111" spans="2:12" s="1" customFormat="1" ht="12" customHeight="1">
      <c r="B111" s="37"/>
      <c r="C111" s="31" t="s">
        <v>16</v>
      </c>
      <c r="D111" s="38"/>
      <c r="E111" s="38"/>
      <c r="F111" s="38"/>
      <c r="G111" s="38"/>
      <c r="H111" s="38"/>
      <c r="I111" s="148"/>
      <c r="J111" s="38"/>
      <c r="K111" s="38"/>
      <c r="L111" s="42"/>
    </row>
    <row r="112" spans="2:12" s="1" customFormat="1" ht="16.5" customHeight="1">
      <c r="B112" s="37"/>
      <c r="C112" s="38"/>
      <c r="D112" s="38"/>
      <c r="E112" s="185" t="str">
        <f>E7</f>
        <v>Modernizace energocentra – TS 1, Krajská zdravotní a.s. – Nemocnice Teplice o.z.</v>
      </c>
      <c r="F112" s="31"/>
      <c r="G112" s="31"/>
      <c r="H112" s="31"/>
      <c r="I112" s="148"/>
      <c r="J112" s="38"/>
      <c r="K112" s="38"/>
      <c r="L112" s="42"/>
    </row>
    <row r="113" spans="2:12" ht="12" customHeight="1">
      <c r="B113" s="20"/>
      <c r="C113" s="31" t="s">
        <v>129</v>
      </c>
      <c r="D113" s="21"/>
      <c r="E113" s="21"/>
      <c r="F113" s="21"/>
      <c r="G113" s="21"/>
      <c r="H113" s="21"/>
      <c r="I113" s="140"/>
      <c r="J113" s="21"/>
      <c r="K113" s="21"/>
      <c r="L113" s="19"/>
    </row>
    <row r="114" spans="2:12" s="1" customFormat="1" ht="16.5" customHeight="1">
      <c r="B114" s="37"/>
      <c r="C114" s="38"/>
      <c r="D114" s="38"/>
      <c r="E114" s="185" t="s">
        <v>130</v>
      </c>
      <c r="F114" s="38"/>
      <c r="G114" s="38"/>
      <c r="H114" s="38"/>
      <c r="I114" s="148"/>
      <c r="J114" s="38"/>
      <c r="K114" s="38"/>
      <c r="L114" s="42"/>
    </row>
    <row r="115" spans="2:12" s="1" customFormat="1" ht="12" customHeight="1">
      <c r="B115" s="37"/>
      <c r="C115" s="31" t="s">
        <v>131</v>
      </c>
      <c r="D115" s="38"/>
      <c r="E115" s="38"/>
      <c r="F115" s="38"/>
      <c r="G115" s="38"/>
      <c r="H115" s="38"/>
      <c r="I115" s="148"/>
      <c r="J115" s="38"/>
      <c r="K115" s="38"/>
      <c r="L115" s="42"/>
    </row>
    <row r="116" spans="2:12" s="1" customFormat="1" ht="16.5" customHeight="1">
      <c r="B116" s="37"/>
      <c r="C116" s="38"/>
      <c r="D116" s="38"/>
      <c r="E116" s="70" t="str">
        <f>E11</f>
        <v>D1_01_4g - Silnoproudá elektrotechnika</v>
      </c>
      <c r="F116" s="38"/>
      <c r="G116" s="38"/>
      <c r="H116" s="38"/>
      <c r="I116" s="148"/>
      <c r="J116" s="38"/>
      <c r="K116" s="38"/>
      <c r="L116" s="42"/>
    </row>
    <row r="117" spans="2:12" s="1" customFormat="1" ht="6.95" customHeight="1">
      <c r="B117" s="37"/>
      <c r="C117" s="38"/>
      <c r="D117" s="38"/>
      <c r="E117" s="38"/>
      <c r="F117" s="38"/>
      <c r="G117" s="38"/>
      <c r="H117" s="38"/>
      <c r="I117" s="148"/>
      <c r="J117" s="38"/>
      <c r="K117" s="38"/>
      <c r="L117" s="42"/>
    </row>
    <row r="118" spans="2:12" s="1" customFormat="1" ht="12" customHeight="1">
      <c r="B118" s="37"/>
      <c r="C118" s="31" t="s">
        <v>20</v>
      </c>
      <c r="D118" s="38"/>
      <c r="E118" s="38"/>
      <c r="F118" s="26" t="str">
        <f>F14</f>
        <v>Teplice</v>
      </c>
      <c r="G118" s="38"/>
      <c r="H118" s="38"/>
      <c r="I118" s="150" t="s">
        <v>22</v>
      </c>
      <c r="J118" s="73" t="str">
        <f>IF(J14="","",J14)</f>
        <v>5. 4. 2019</v>
      </c>
      <c r="K118" s="38"/>
      <c r="L118" s="42"/>
    </row>
    <row r="119" spans="2:12" s="1" customFormat="1" ht="6.95" customHeight="1">
      <c r="B119" s="37"/>
      <c r="C119" s="38"/>
      <c r="D119" s="38"/>
      <c r="E119" s="38"/>
      <c r="F119" s="38"/>
      <c r="G119" s="38"/>
      <c r="H119" s="38"/>
      <c r="I119" s="148"/>
      <c r="J119" s="38"/>
      <c r="K119" s="38"/>
      <c r="L119" s="42"/>
    </row>
    <row r="120" spans="2:12" s="1" customFormat="1" ht="43.05" customHeight="1">
      <c r="B120" s="37"/>
      <c r="C120" s="31" t="s">
        <v>24</v>
      </c>
      <c r="D120" s="38"/>
      <c r="E120" s="38"/>
      <c r="F120" s="26" t="str">
        <f>E17</f>
        <v>Krajská zdravotní a.s, Ústí nad Labem</v>
      </c>
      <c r="G120" s="38"/>
      <c r="H120" s="38"/>
      <c r="I120" s="150" t="s">
        <v>30</v>
      </c>
      <c r="J120" s="35" t="str">
        <f>E23</f>
        <v>Atelier Penta v.o.s., Mrštíkova 12, Jihlava</v>
      </c>
      <c r="K120" s="38"/>
      <c r="L120" s="42"/>
    </row>
    <row r="121" spans="2:12" s="1" customFormat="1" ht="15.15" customHeight="1">
      <c r="B121" s="37"/>
      <c r="C121" s="31" t="s">
        <v>28</v>
      </c>
      <c r="D121" s="38"/>
      <c r="E121" s="38"/>
      <c r="F121" s="26" t="str">
        <f>IF(E20="","",E20)</f>
        <v>Vyplň údaj</v>
      </c>
      <c r="G121" s="38"/>
      <c r="H121" s="38"/>
      <c r="I121" s="150" t="s">
        <v>33</v>
      </c>
      <c r="J121" s="35" t="str">
        <f>E26</f>
        <v>Ing. Bačík</v>
      </c>
      <c r="K121" s="38"/>
      <c r="L121" s="42"/>
    </row>
    <row r="122" spans="2:12" s="1" customFormat="1" ht="10.3" customHeight="1">
      <c r="B122" s="37"/>
      <c r="C122" s="38"/>
      <c r="D122" s="38"/>
      <c r="E122" s="38"/>
      <c r="F122" s="38"/>
      <c r="G122" s="38"/>
      <c r="H122" s="38"/>
      <c r="I122" s="148"/>
      <c r="J122" s="38"/>
      <c r="K122" s="38"/>
      <c r="L122" s="42"/>
    </row>
    <row r="123" spans="2:20" s="10" customFormat="1" ht="29.25" customHeight="1">
      <c r="B123" s="204"/>
      <c r="C123" s="205" t="s">
        <v>176</v>
      </c>
      <c r="D123" s="206" t="s">
        <v>61</v>
      </c>
      <c r="E123" s="206" t="s">
        <v>57</v>
      </c>
      <c r="F123" s="206" t="s">
        <v>58</v>
      </c>
      <c r="G123" s="206" t="s">
        <v>177</v>
      </c>
      <c r="H123" s="206" t="s">
        <v>178</v>
      </c>
      <c r="I123" s="207" t="s">
        <v>179</v>
      </c>
      <c r="J123" s="206" t="s">
        <v>136</v>
      </c>
      <c r="K123" s="208" t="s">
        <v>180</v>
      </c>
      <c r="L123" s="209"/>
      <c r="M123" s="94" t="s">
        <v>1</v>
      </c>
      <c r="N123" s="95" t="s">
        <v>40</v>
      </c>
      <c r="O123" s="95" t="s">
        <v>181</v>
      </c>
      <c r="P123" s="95" t="s">
        <v>182</v>
      </c>
      <c r="Q123" s="95" t="s">
        <v>183</v>
      </c>
      <c r="R123" s="95" t="s">
        <v>184</v>
      </c>
      <c r="S123" s="95" t="s">
        <v>185</v>
      </c>
      <c r="T123" s="96" t="s">
        <v>186</v>
      </c>
    </row>
    <row r="124" spans="2:63" s="1" customFormat="1" ht="22.8" customHeight="1">
      <c r="B124" s="37"/>
      <c r="C124" s="101" t="s">
        <v>187</v>
      </c>
      <c r="D124" s="38"/>
      <c r="E124" s="38"/>
      <c r="F124" s="38"/>
      <c r="G124" s="38"/>
      <c r="H124" s="38"/>
      <c r="I124" s="148"/>
      <c r="J124" s="210">
        <f>BK124</f>
        <v>0</v>
      </c>
      <c r="K124" s="38"/>
      <c r="L124" s="42"/>
      <c r="M124" s="97"/>
      <c r="N124" s="98"/>
      <c r="O124" s="98"/>
      <c r="P124" s="211">
        <f>P125</f>
        <v>0</v>
      </c>
      <c r="Q124" s="98"/>
      <c r="R124" s="211">
        <f>R125</f>
        <v>0</v>
      </c>
      <c r="S124" s="98"/>
      <c r="T124" s="212">
        <f>T125</f>
        <v>0</v>
      </c>
      <c r="AT124" s="16" t="s">
        <v>75</v>
      </c>
      <c r="AU124" s="16" t="s">
        <v>138</v>
      </c>
      <c r="BK124" s="213">
        <f>BK125</f>
        <v>0</v>
      </c>
    </row>
    <row r="125" spans="2:63" s="11" customFormat="1" ht="25.9" customHeight="1">
      <c r="B125" s="214"/>
      <c r="C125" s="215"/>
      <c r="D125" s="216" t="s">
        <v>75</v>
      </c>
      <c r="E125" s="217" t="s">
        <v>2085</v>
      </c>
      <c r="F125" s="217" t="s">
        <v>98</v>
      </c>
      <c r="G125" s="215"/>
      <c r="H125" s="215"/>
      <c r="I125" s="218"/>
      <c r="J125" s="219">
        <f>BK125</f>
        <v>0</v>
      </c>
      <c r="K125" s="215"/>
      <c r="L125" s="220"/>
      <c r="M125" s="221"/>
      <c r="N125" s="222"/>
      <c r="O125" s="222"/>
      <c r="P125" s="223">
        <f>P126+P155+P248</f>
        <v>0</v>
      </c>
      <c r="Q125" s="222"/>
      <c r="R125" s="223">
        <f>R126+R155+R248</f>
        <v>0</v>
      </c>
      <c r="S125" s="222"/>
      <c r="T125" s="224">
        <f>T126+T155+T248</f>
        <v>0</v>
      </c>
      <c r="AR125" s="225" t="s">
        <v>197</v>
      </c>
      <c r="AT125" s="226" t="s">
        <v>75</v>
      </c>
      <c r="AU125" s="226" t="s">
        <v>76</v>
      </c>
      <c r="AY125" s="225" t="s">
        <v>190</v>
      </c>
      <c r="BK125" s="227">
        <f>BK126+BK155+BK248</f>
        <v>0</v>
      </c>
    </row>
    <row r="126" spans="2:63" s="11" customFormat="1" ht="22.8" customHeight="1">
      <c r="B126" s="214"/>
      <c r="C126" s="215"/>
      <c r="D126" s="216" t="s">
        <v>75</v>
      </c>
      <c r="E126" s="228" t="s">
        <v>2086</v>
      </c>
      <c r="F126" s="228" t="s">
        <v>2087</v>
      </c>
      <c r="G126" s="215"/>
      <c r="H126" s="215"/>
      <c r="I126" s="218"/>
      <c r="J126" s="229">
        <f>BK126</f>
        <v>0</v>
      </c>
      <c r="K126" s="215"/>
      <c r="L126" s="220"/>
      <c r="M126" s="221"/>
      <c r="N126" s="222"/>
      <c r="O126" s="222"/>
      <c r="P126" s="223">
        <f>SUM(P127:P154)</f>
        <v>0</v>
      </c>
      <c r="Q126" s="222"/>
      <c r="R126" s="223">
        <f>SUM(R127:R154)</f>
        <v>0</v>
      </c>
      <c r="S126" s="222"/>
      <c r="T126" s="224">
        <f>SUM(T127:T154)</f>
        <v>0</v>
      </c>
      <c r="AR126" s="225" t="s">
        <v>197</v>
      </c>
      <c r="AT126" s="226" t="s">
        <v>75</v>
      </c>
      <c r="AU126" s="226" t="s">
        <v>83</v>
      </c>
      <c r="AY126" s="225" t="s">
        <v>190</v>
      </c>
      <c r="BK126" s="227">
        <f>SUM(BK127:BK154)</f>
        <v>0</v>
      </c>
    </row>
    <row r="127" spans="2:65" s="1" customFormat="1" ht="24" customHeight="1">
      <c r="B127" s="37"/>
      <c r="C127" s="265" t="s">
        <v>83</v>
      </c>
      <c r="D127" s="265" t="s">
        <v>430</v>
      </c>
      <c r="E127" s="266" t="s">
        <v>2088</v>
      </c>
      <c r="F127" s="267" t="s">
        <v>2089</v>
      </c>
      <c r="G127" s="268" t="s">
        <v>1708</v>
      </c>
      <c r="H127" s="269">
        <v>1</v>
      </c>
      <c r="I127" s="270"/>
      <c r="J127" s="271">
        <f>ROUND(I127*H127,2)</f>
        <v>0</v>
      </c>
      <c r="K127" s="267" t="s">
        <v>445</v>
      </c>
      <c r="L127" s="272"/>
      <c r="M127" s="273" t="s">
        <v>1</v>
      </c>
      <c r="N127" s="274" t="s">
        <v>41</v>
      </c>
      <c r="O127" s="85"/>
      <c r="P127" s="239">
        <f>O127*H127</f>
        <v>0</v>
      </c>
      <c r="Q127" s="239">
        <v>0</v>
      </c>
      <c r="R127" s="239">
        <f>Q127*H127</f>
        <v>0</v>
      </c>
      <c r="S127" s="239">
        <v>0</v>
      </c>
      <c r="T127" s="240">
        <f>S127*H127</f>
        <v>0</v>
      </c>
      <c r="AR127" s="241" t="s">
        <v>990</v>
      </c>
      <c r="AT127" s="241" t="s">
        <v>430</v>
      </c>
      <c r="AU127" s="241" t="s">
        <v>85</v>
      </c>
      <c r="AY127" s="16" t="s">
        <v>190</v>
      </c>
      <c r="BE127" s="242">
        <f>IF(N127="základní",J127,0)</f>
        <v>0</v>
      </c>
      <c r="BF127" s="242">
        <f>IF(N127="snížená",J127,0)</f>
        <v>0</v>
      </c>
      <c r="BG127" s="242">
        <f>IF(N127="zákl. přenesená",J127,0)</f>
        <v>0</v>
      </c>
      <c r="BH127" s="242">
        <f>IF(N127="sníž. přenesená",J127,0)</f>
        <v>0</v>
      </c>
      <c r="BI127" s="242">
        <f>IF(N127="nulová",J127,0)</f>
        <v>0</v>
      </c>
      <c r="BJ127" s="16" t="s">
        <v>83</v>
      </c>
      <c r="BK127" s="242">
        <f>ROUND(I127*H127,2)</f>
        <v>0</v>
      </c>
      <c r="BL127" s="16" t="s">
        <v>990</v>
      </c>
      <c r="BM127" s="241" t="s">
        <v>2090</v>
      </c>
    </row>
    <row r="128" spans="2:65" s="1" customFormat="1" ht="24" customHeight="1">
      <c r="B128" s="37"/>
      <c r="C128" s="230" t="s">
        <v>85</v>
      </c>
      <c r="D128" s="230" t="s">
        <v>192</v>
      </c>
      <c r="E128" s="231" t="s">
        <v>2091</v>
      </c>
      <c r="F128" s="232" t="s">
        <v>2092</v>
      </c>
      <c r="G128" s="233" t="s">
        <v>427</v>
      </c>
      <c r="H128" s="234">
        <v>1</v>
      </c>
      <c r="I128" s="235"/>
      <c r="J128" s="236">
        <f>ROUND(I128*H128,2)</f>
        <v>0</v>
      </c>
      <c r="K128" s="232" t="s">
        <v>196</v>
      </c>
      <c r="L128" s="42"/>
      <c r="M128" s="237" t="s">
        <v>1</v>
      </c>
      <c r="N128" s="238" t="s">
        <v>41</v>
      </c>
      <c r="O128" s="85"/>
      <c r="P128" s="239">
        <f>O128*H128</f>
        <v>0</v>
      </c>
      <c r="Q128" s="239">
        <v>0</v>
      </c>
      <c r="R128" s="239">
        <f>Q128*H128</f>
        <v>0</v>
      </c>
      <c r="S128" s="239">
        <v>0</v>
      </c>
      <c r="T128" s="240">
        <f>S128*H128</f>
        <v>0</v>
      </c>
      <c r="AR128" s="241" t="s">
        <v>272</v>
      </c>
      <c r="AT128" s="241" t="s">
        <v>192</v>
      </c>
      <c r="AU128" s="241" t="s">
        <v>85</v>
      </c>
      <c r="AY128" s="16" t="s">
        <v>190</v>
      </c>
      <c r="BE128" s="242">
        <f>IF(N128="základní",J128,0)</f>
        <v>0</v>
      </c>
      <c r="BF128" s="242">
        <f>IF(N128="snížená",J128,0)</f>
        <v>0</v>
      </c>
      <c r="BG128" s="242">
        <f>IF(N128="zákl. přenesená",J128,0)</f>
        <v>0</v>
      </c>
      <c r="BH128" s="242">
        <f>IF(N128="sníž. přenesená",J128,0)</f>
        <v>0</v>
      </c>
      <c r="BI128" s="242">
        <f>IF(N128="nulová",J128,0)</f>
        <v>0</v>
      </c>
      <c r="BJ128" s="16" t="s">
        <v>83</v>
      </c>
      <c r="BK128" s="242">
        <f>ROUND(I128*H128,2)</f>
        <v>0</v>
      </c>
      <c r="BL128" s="16" t="s">
        <v>272</v>
      </c>
      <c r="BM128" s="241" t="s">
        <v>2093</v>
      </c>
    </row>
    <row r="129" spans="2:65" s="1" customFormat="1" ht="16.5" customHeight="1">
      <c r="B129" s="37"/>
      <c r="C129" s="265" t="s">
        <v>207</v>
      </c>
      <c r="D129" s="265" t="s">
        <v>430</v>
      </c>
      <c r="E129" s="266" t="s">
        <v>2094</v>
      </c>
      <c r="F129" s="267" t="s">
        <v>2095</v>
      </c>
      <c r="G129" s="268" t="s">
        <v>1708</v>
      </c>
      <c r="H129" s="269">
        <v>1</v>
      </c>
      <c r="I129" s="270"/>
      <c r="J129" s="271">
        <f>ROUND(I129*H129,2)</f>
        <v>0</v>
      </c>
      <c r="K129" s="267" t="s">
        <v>445</v>
      </c>
      <c r="L129" s="272"/>
      <c r="M129" s="273" t="s">
        <v>1</v>
      </c>
      <c r="N129" s="274" t="s">
        <v>41</v>
      </c>
      <c r="O129" s="85"/>
      <c r="P129" s="239">
        <f>O129*H129</f>
        <v>0</v>
      </c>
      <c r="Q129" s="239">
        <v>0</v>
      </c>
      <c r="R129" s="239">
        <f>Q129*H129</f>
        <v>0</v>
      </c>
      <c r="S129" s="239">
        <v>0</v>
      </c>
      <c r="T129" s="240">
        <f>S129*H129</f>
        <v>0</v>
      </c>
      <c r="AR129" s="241" t="s">
        <v>990</v>
      </c>
      <c r="AT129" s="241" t="s">
        <v>430</v>
      </c>
      <c r="AU129" s="241" t="s">
        <v>85</v>
      </c>
      <c r="AY129" s="16" t="s">
        <v>190</v>
      </c>
      <c r="BE129" s="242">
        <f>IF(N129="základní",J129,0)</f>
        <v>0</v>
      </c>
      <c r="BF129" s="242">
        <f>IF(N129="snížená",J129,0)</f>
        <v>0</v>
      </c>
      <c r="BG129" s="242">
        <f>IF(N129="zákl. přenesená",J129,0)</f>
        <v>0</v>
      </c>
      <c r="BH129" s="242">
        <f>IF(N129="sníž. přenesená",J129,0)</f>
        <v>0</v>
      </c>
      <c r="BI129" s="242">
        <f>IF(N129="nulová",J129,0)</f>
        <v>0</v>
      </c>
      <c r="BJ129" s="16" t="s">
        <v>83</v>
      </c>
      <c r="BK129" s="242">
        <f>ROUND(I129*H129,2)</f>
        <v>0</v>
      </c>
      <c r="BL129" s="16" t="s">
        <v>990</v>
      </c>
      <c r="BM129" s="241" t="s">
        <v>2096</v>
      </c>
    </row>
    <row r="130" spans="2:51" s="13" customFormat="1" ht="12">
      <c r="B130" s="254"/>
      <c r="C130" s="255"/>
      <c r="D130" s="245" t="s">
        <v>199</v>
      </c>
      <c r="E130" s="256" t="s">
        <v>1</v>
      </c>
      <c r="F130" s="257" t="s">
        <v>83</v>
      </c>
      <c r="G130" s="255"/>
      <c r="H130" s="258">
        <v>1</v>
      </c>
      <c r="I130" s="259"/>
      <c r="J130" s="255"/>
      <c r="K130" s="255"/>
      <c r="L130" s="260"/>
      <c r="M130" s="261"/>
      <c r="N130" s="262"/>
      <c r="O130" s="262"/>
      <c r="P130" s="262"/>
      <c r="Q130" s="262"/>
      <c r="R130" s="262"/>
      <c r="S130" s="262"/>
      <c r="T130" s="263"/>
      <c r="AT130" s="264" t="s">
        <v>199</v>
      </c>
      <c r="AU130" s="264" t="s">
        <v>85</v>
      </c>
      <c r="AV130" s="13" t="s">
        <v>85</v>
      </c>
      <c r="AW130" s="13" t="s">
        <v>32</v>
      </c>
      <c r="AX130" s="13" t="s">
        <v>76</v>
      </c>
      <c r="AY130" s="264" t="s">
        <v>190</v>
      </c>
    </row>
    <row r="131" spans="2:65" s="1" customFormat="1" ht="16.5" customHeight="1">
      <c r="B131" s="37"/>
      <c r="C131" s="230" t="s">
        <v>197</v>
      </c>
      <c r="D131" s="230" t="s">
        <v>192</v>
      </c>
      <c r="E131" s="231" t="s">
        <v>2097</v>
      </c>
      <c r="F131" s="232" t="s">
        <v>2098</v>
      </c>
      <c r="G131" s="233" t="s">
        <v>427</v>
      </c>
      <c r="H131" s="234">
        <v>1</v>
      </c>
      <c r="I131" s="235"/>
      <c r="J131" s="236">
        <f>ROUND(I131*H131,2)</f>
        <v>0</v>
      </c>
      <c r="K131" s="232" t="s">
        <v>196</v>
      </c>
      <c r="L131" s="42"/>
      <c r="M131" s="237" t="s">
        <v>1</v>
      </c>
      <c r="N131" s="238" t="s">
        <v>41</v>
      </c>
      <c r="O131" s="85"/>
      <c r="P131" s="239">
        <f>O131*H131</f>
        <v>0</v>
      </c>
      <c r="Q131" s="239">
        <v>0</v>
      </c>
      <c r="R131" s="239">
        <f>Q131*H131</f>
        <v>0</v>
      </c>
      <c r="S131" s="239">
        <v>0</v>
      </c>
      <c r="T131" s="240">
        <f>S131*H131</f>
        <v>0</v>
      </c>
      <c r="AR131" s="241" t="s">
        <v>272</v>
      </c>
      <c r="AT131" s="241" t="s">
        <v>192</v>
      </c>
      <c r="AU131" s="241" t="s">
        <v>85</v>
      </c>
      <c r="AY131" s="16" t="s">
        <v>190</v>
      </c>
      <c r="BE131" s="242">
        <f>IF(N131="základní",J131,0)</f>
        <v>0</v>
      </c>
      <c r="BF131" s="242">
        <f>IF(N131="snížená",J131,0)</f>
        <v>0</v>
      </c>
      <c r="BG131" s="242">
        <f>IF(N131="zákl. přenesená",J131,0)</f>
        <v>0</v>
      </c>
      <c r="BH131" s="242">
        <f>IF(N131="sníž. přenesená",J131,0)</f>
        <v>0</v>
      </c>
      <c r="BI131" s="242">
        <f>IF(N131="nulová",J131,0)</f>
        <v>0</v>
      </c>
      <c r="BJ131" s="16" t="s">
        <v>83</v>
      </c>
      <c r="BK131" s="242">
        <f>ROUND(I131*H131,2)</f>
        <v>0</v>
      </c>
      <c r="BL131" s="16" t="s">
        <v>272</v>
      </c>
      <c r="BM131" s="241" t="s">
        <v>2099</v>
      </c>
    </row>
    <row r="132" spans="2:65" s="1" customFormat="1" ht="24" customHeight="1">
      <c r="B132" s="37"/>
      <c r="C132" s="265" t="s">
        <v>217</v>
      </c>
      <c r="D132" s="265" t="s">
        <v>430</v>
      </c>
      <c r="E132" s="266" t="s">
        <v>2100</v>
      </c>
      <c r="F132" s="267" t="s">
        <v>2101</v>
      </c>
      <c r="G132" s="268" t="s">
        <v>1708</v>
      </c>
      <c r="H132" s="269">
        <v>1</v>
      </c>
      <c r="I132" s="270"/>
      <c r="J132" s="271">
        <f>ROUND(I132*H132,2)</f>
        <v>0</v>
      </c>
      <c r="K132" s="267" t="s">
        <v>445</v>
      </c>
      <c r="L132" s="272"/>
      <c r="M132" s="273" t="s">
        <v>1</v>
      </c>
      <c r="N132" s="274" t="s">
        <v>41</v>
      </c>
      <c r="O132" s="85"/>
      <c r="P132" s="239">
        <f>O132*H132</f>
        <v>0</v>
      </c>
      <c r="Q132" s="239">
        <v>0</v>
      </c>
      <c r="R132" s="239">
        <f>Q132*H132</f>
        <v>0</v>
      </c>
      <c r="S132" s="239">
        <v>0</v>
      </c>
      <c r="T132" s="240">
        <f>S132*H132</f>
        <v>0</v>
      </c>
      <c r="AR132" s="241" t="s">
        <v>1682</v>
      </c>
      <c r="AT132" s="241" t="s">
        <v>430</v>
      </c>
      <c r="AU132" s="241" t="s">
        <v>85</v>
      </c>
      <c r="AY132" s="16" t="s">
        <v>190</v>
      </c>
      <c r="BE132" s="242">
        <f>IF(N132="základní",J132,0)</f>
        <v>0</v>
      </c>
      <c r="BF132" s="242">
        <f>IF(N132="snížená",J132,0)</f>
        <v>0</v>
      </c>
      <c r="BG132" s="242">
        <f>IF(N132="zákl. přenesená",J132,0)</f>
        <v>0</v>
      </c>
      <c r="BH132" s="242">
        <f>IF(N132="sníž. přenesená",J132,0)</f>
        <v>0</v>
      </c>
      <c r="BI132" s="242">
        <f>IF(N132="nulová",J132,0)</f>
        <v>0</v>
      </c>
      <c r="BJ132" s="16" t="s">
        <v>83</v>
      </c>
      <c r="BK132" s="242">
        <f>ROUND(I132*H132,2)</f>
        <v>0</v>
      </c>
      <c r="BL132" s="16" t="s">
        <v>600</v>
      </c>
      <c r="BM132" s="241" t="s">
        <v>2102</v>
      </c>
    </row>
    <row r="133" spans="2:51" s="13" customFormat="1" ht="12">
      <c r="B133" s="254"/>
      <c r="C133" s="255"/>
      <c r="D133" s="245" t="s">
        <v>199</v>
      </c>
      <c r="E133" s="256" t="s">
        <v>1</v>
      </c>
      <c r="F133" s="257" t="s">
        <v>83</v>
      </c>
      <c r="G133" s="255"/>
      <c r="H133" s="258">
        <v>1</v>
      </c>
      <c r="I133" s="259"/>
      <c r="J133" s="255"/>
      <c r="K133" s="255"/>
      <c r="L133" s="260"/>
      <c r="M133" s="261"/>
      <c r="N133" s="262"/>
      <c r="O133" s="262"/>
      <c r="P133" s="262"/>
      <c r="Q133" s="262"/>
      <c r="R133" s="262"/>
      <c r="S133" s="262"/>
      <c r="T133" s="263"/>
      <c r="AT133" s="264" t="s">
        <v>199</v>
      </c>
      <c r="AU133" s="264" t="s">
        <v>85</v>
      </c>
      <c r="AV133" s="13" t="s">
        <v>85</v>
      </c>
      <c r="AW133" s="13" t="s">
        <v>32</v>
      </c>
      <c r="AX133" s="13" t="s">
        <v>76</v>
      </c>
      <c r="AY133" s="264" t="s">
        <v>190</v>
      </c>
    </row>
    <row r="134" spans="2:65" s="1" customFormat="1" ht="24" customHeight="1">
      <c r="B134" s="37"/>
      <c r="C134" s="230" t="s">
        <v>221</v>
      </c>
      <c r="D134" s="230" t="s">
        <v>192</v>
      </c>
      <c r="E134" s="231" t="s">
        <v>2103</v>
      </c>
      <c r="F134" s="232" t="s">
        <v>2104</v>
      </c>
      <c r="G134" s="233" t="s">
        <v>427</v>
      </c>
      <c r="H134" s="234">
        <v>1</v>
      </c>
      <c r="I134" s="235"/>
      <c r="J134" s="236">
        <f>ROUND(I134*H134,2)</f>
        <v>0</v>
      </c>
      <c r="K134" s="232" t="s">
        <v>196</v>
      </c>
      <c r="L134" s="42"/>
      <c r="M134" s="237" t="s">
        <v>1</v>
      </c>
      <c r="N134" s="238" t="s">
        <v>41</v>
      </c>
      <c r="O134" s="85"/>
      <c r="P134" s="239">
        <f>O134*H134</f>
        <v>0</v>
      </c>
      <c r="Q134" s="239">
        <v>0</v>
      </c>
      <c r="R134" s="239">
        <f>Q134*H134</f>
        <v>0</v>
      </c>
      <c r="S134" s="239">
        <v>0</v>
      </c>
      <c r="T134" s="240">
        <f>S134*H134</f>
        <v>0</v>
      </c>
      <c r="AR134" s="241" t="s">
        <v>272</v>
      </c>
      <c r="AT134" s="241" t="s">
        <v>192</v>
      </c>
      <c r="AU134" s="241" t="s">
        <v>85</v>
      </c>
      <c r="AY134" s="16" t="s">
        <v>190</v>
      </c>
      <c r="BE134" s="242">
        <f>IF(N134="základní",J134,0)</f>
        <v>0</v>
      </c>
      <c r="BF134" s="242">
        <f>IF(N134="snížená",J134,0)</f>
        <v>0</v>
      </c>
      <c r="BG134" s="242">
        <f>IF(N134="zákl. přenesená",J134,0)</f>
        <v>0</v>
      </c>
      <c r="BH134" s="242">
        <f>IF(N134="sníž. přenesená",J134,0)</f>
        <v>0</v>
      </c>
      <c r="BI134" s="242">
        <f>IF(N134="nulová",J134,0)</f>
        <v>0</v>
      </c>
      <c r="BJ134" s="16" t="s">
        <v>83</v>
      </c>
      <c r="BK134" s="242">
        <f>ROUND(I134*H134,2)</f>
        <v>0</v>
      </c>
      <c r="BL134" s="16" t="s">
        <v>272</v>
      </c>
      <c r="BM134" s="241" t="s">
        <v>2105</v>
      </c>
    </row>
    <row r="135" spans="2:65" s="1" customFormat="1" ht="16.5" customHeight="1">
      <c r="B135" s="37"/>
      <c r="C135" s="265" t="s">
        <v>225</v>
      </c>
      <c r="D135" s="265" t="s">
        <v>430</v>
      </c>
      <c r="E135" s="266" t="s">
        <v>2106</v>
      </c>
      <c r="F135" s="267" t="s">
        <v>2107</v>
      </c>
      <c r="G135" s="268" t="s">
        <v>1708</v>
      </c>
      <c r="H135" s="269">
        <v>6</v>
      </c>
      <c r="I135" s="270"/>
      <c r="J135" s="271">
        <f>ROUND(I135*H135,2)</f>
        <v>0</v>
      </c>
      <c r="K135" s="267" t="s">
        <v>445</v>
      </c>
      <c r="L135" s="272"/>
      <c r="M135" s="273" t="s">
        <v>1</v>
      </c>
      <c r="N135" s="274" t="s">
        <v>41</v>
      </c>
      <c r="O135" s="85"/>
      <c r="P135" s="239">
        <f>O135*H135</f>
        <v>0</v>
      </c>
      <c r="Q135" s="239">
        <v>0</v>
      </c>
      <c r="R135" s="239">
        <f>Q135*H135</f>
        <v>0</v>
      </c>
      <c r="S135" s="239">
        <v>0</v>
      </c>
      <c r="T135" s="240">
        <f>S135*H135</f>
        <v>0</v>
      </c>
      <c r="AR135" s="241" t="s">
        <v>990</v>
      </c>
      <c r="AT135" s="241" t="s">
        <v>430</v>
      </c>
      <c r="AU135" s="241" t="s">
        <v>85</v>
      </c>
      <c r="AY135" s="16" t="s">
        <v>190</v>
      </c>
      <c r="BE135" s="242">
        <f>IF(N135="základní",J135,0)</f>
        <v>0</v>
      </c>
      <c r="BF135" s="242">
        <f>IF(N135="snížená",J135,0)</f>
        <v>0</v>
      </c>
      <c r="BG135" s="242">
        <f>IF(N135="zákl. přenesená",J135,0)</f>
        <v>0</v>
      </c>
      <c r="BH135" s="242">
        <f>IF(N135="sníž. přenesená",J135,0)</f>
        <v>0</v>
      </c>
      <c r="BI135" s="242">
        <f>IF(N135="nulová",J135,0)</f>
        <v>0</v>
      </c>
      <c r="BJ135" s="16" t="s">
        <v>83</v>
      </c>
      <c r="BK135" s="242">
        <f>ROUND(I135*H135,2)</f>
        <v>0</v>
      </c>
      <c r="BL135" s="16" t="s">
        <v>990</v>
      </c>
      <c r="BM135" s="241" t="s">
        <v>2108</v>
      </c>
    </row>
    <row r="136" spans="2:51" s="13" customFormat="1" ht="12">
      <c r="B136" s="254"/>
      <c r="C136" s="255"/>
      <c r="D136" s="245" t="s">
        <v>199</v>
      </c>
      <c r="E136" s="256" t="s">
        <v>1</v>
      </c>
      <c r="F136" s="257" t="s">
        <v>221</v>
      </c>
      <c r="G136" s="255"/>
      <c r="H136" s="258">
        <v>6</v>
      </c>
      <c r="I136" s="259"/>
      <c r="J136" s="255"/>
      <c r="K136" s="255"/>
      <c r="L136" s="260"/>
      <c r="M136" s="261"/>
      <c r="N136" s="262"/>
      <c r="O136" s="262"/>
      <c r="P136" s="262"/>
      <c r="Q136" s="262"/>
      <c r="R136" s="262"/>
      <c r="S136" s="262"/>
      <c r="T136" s="263"/>
      <c r="AT136" s="264" t="s">
        <v>199</v>
      </c>
      <c r="AU136" s="264" t="s">
        <v>85</v>
      </c>
      <c r="AV136" s="13" t="s">
        <v>85</v>
      </c>
      <c r="AW136" s="13" t="s">
        <v>32</v>
      </c>
      <c r="AX136" s="13" t="s">
        <v>76</v>
      </c>
      <c r="AY136" s="264" t="s">
        <v>190</v>
      </c>
    </row>
    <row r="137" spans="2:65" s="1" customFormat="1" ht="16.5" customHeight="1">
      <c r="B137" s="37"/>
      <c r="C137" s="265" t="s">
        <v>229</v>
      </c>
      <c r="D137" s="265" t="s">
        <v>430</v>
      </c>
      <c r="E137" s="266" t="s">
        <v>2109</v>
      </c>
      <c r="F137" s="267" t="s">
        <v>2110</v>
      </c>
      <c r="G137" s="268" t="s">
        <v>1708</v>
      </c>
      <c r="H137" s="269">
        <v>11</v>
      </c>
      <c r="I137" s="270"/>
      <c r="J137" s="271">
        <f>ROUND(I137*H137,2)</f>
        <v>0</v>
      </c>
      <c r="K137" s="267" t="s">
        <v>445</v>
      </c>
      <c r="L137" s="272"/>
      <c r="M137" s="273" t="s">
        <v>1</v>
      </c>
      <c r="N137" s="274" t="s">
        <v>41</v>
      </c>
      <c r="O137" s="85"/>
      <c r="P137" s="239">
        <f>O137*H137</f>
        <v>0</v>
      </c>
      <c r="Q137" s="239">
        <v>0</v>
      </c>
      <c r="R137" s="239">
        <f>Q137*H137</f>
        <v>0</v>
      </c>
      <c r="S137" s="239">
        <v>0</v>
      </c>
      <c r="T137" s="240">
        <f>S137*H137</f>
        <v>0</v>
      </c>
      <c r="AR137" s="241" t="s">
        <v>990</v>
      </c>
      <c r="AT137" s="241" t="s">
        <v>430</v>
      </c>
      <c r="AU137" s="241" t="s">
        <v>85</v>
      </c>
      <c r="AY137" s="16" t="s">
        <v>190</v>
      </c>
      <c r="BE137" s="242">
        <f>IF(N137="základní",J137,0)</f>
        <v>0</v>
      </c>
      <c r="BF137" s="242">
        <f>IF(N137="snížená",J137,0)</f>
        <v>0</v>
      </c>
      <c r="BG137" s="242">
        <f>IF(N137="zákl. přenesená",J137,0)</f>
        <v>0</v>
      </c>
      <c r="BH137" s="242">
        <f>IF(N137="sníž. přenesená",J137,0)</f>
        <v>0</v>
      </c>
      <c r="BI137" s="242">
        <f>IF(N137="nulová",J137,0)</f>
        <v>0</v>
      </c>
      <c r="BJ137" s="16" t="s">
        <v>83</v>
      </c>
      <c r="BK137" s="242">
        <f>ROUND(I137*H137,2)</f>
        <v>0</v>
      </c>
      <c r="BL137" s="16" t="s">
        <v>990</v>
      </c>
      <c r="BM137" s="241" t="s">
        <v>2111</v>
      </c>
    </row>
    <row r="138" spans="2:51" s="13" customFormat="1" ht="12">
      <c r="B138" s="254"/>
      <c r="C138" s="255"/>
      <c r="D138" s="245" t="s">
        <v>199</v>
      </c>
      <c r="E138" s="256" t="s">
        <v>1</v>
      </c>
      <c r="F138" s="257" t="s">
        <v>242</v>
      </c>
      <c r="G138" s="255"/>
      <c r="H138" s="258">
        <v>11</v>
      </c>
      <c r="I138" s="259"/>
      <c r="J138" s="255"/>
      <c r="K138" s="255"/>
      <c r="L138" s="260"/>
      <c r="M138" s="261"/>
      <c r="N138" s="262"/>
      <c r="O138" s="262"/>
      <c r="P138" s="262"/>
      <c r="Q138" s="262"/>
      <c r="R138" s="262"/>
      <c r="S138" s="262"/>
      <c r="T138" s="263"/>
      <c r="AT138" s="264" t="s">
        <v>199</v>
      </c>
      <c r="AU138" s="264" t="s">
        <v>85</v>
      </c>
      <c r="AV138" s="13" t="s">
        <v>85</v>
      </c>
      <c r="AW138" s="13" t="s">
        <v>32</v>
      </c>
      <c r="AX138" s="13" t="s">
        <v>76</v>
      </c>
      <c r="AY138" s="264" t="s">
        <v>190</v>
      </c>
    </row>
    <row r="139" spans="2:65" s="1" customFormat="1" ht="16.5" customHeight="1">
      <c r="B139" s="37"/>
      <c r="C139" s="230" t="s">
        <v>233</v>
      </c>
      <c r="D139" s="230" t="s">
        <v>192</v>
      </c>
      <c r="E139" s="231" t="s">
        <v>2112</v>
      </c>
      <c r="F139" s="232" t="s">
        <v>2113</v>
      </c>
      <c r="G139" s="233" t="s">
        <v>427</v>
      </c>
      <c r="H139" s="234">
        <v>17</v>
      </c>
      <c r="I139" s="235"/>
      <c r="J139" s="236">
        <f>ROUND(I139*H139,2)</f>
        <v>0</v>
      </c>
      <c r="K139" s="232" t="s">
        <v>196</v>
      </c>
      <c r="L139" s="42"/>
      <c r="M139" s="237" t="s">
        <v>1</v>
      </c>
      <c r="N139" s="238" t="s">
        <v>41</v>
      </c>
      <c r="O139" s="85"/>
      <c r="P139" s="239">
        <f>O139*H139</f>
        <v>0</v>
      </c>
      <c r="Q139" s="239">
        <v>0</v>
      </c>
      <c r="R139" s="239">
        <f>Q139*H139</f>
        <v>0</v>
      </c>
      <c r="S139" s="239">
        <v>0</v>
      </c>
      <c r="T139" s="240">
        <f>S139*H139</f>
        <v>0</v>
      </c>
      <c r="AR139" s="241" t="s">
        <v>272</v>
      </c>
      <c r="AT139" s="241" t="s">
        <v>192</v>
      </c>
      <c r="AU139" s="241" t="s">
        <v>85</v>
      </c>
      <c r="AY139" s="16" t="s">
        <v>190</v>
      </c>
      <c r="BE139" s="242">
        <f>IF(N139="základní",J139,0)</f>
        <v>0</v>
      </c>
      <c r="BF139" s="242">
        <f>IF(N139="snížená",J139,0)</f>
        <v>0</v>
      </c>
      <c r="BG139" s="242">
        <f>IF(N139="zákl. přenesená",J139,0)</f>
        <v>0</v>
      </c>
      <c r="BH139" s="242">
        <f>IF(N139="sníž. přenesená",J139,0)</f>
        <v>0</v>
      </c>
      <c r="BI139" s="242">
        <f>IF(N139="nulová",J139,0)</f>
        <v>0</v>
      </c>
      <c r="BJ139" s="16" t="s">
        <v>83</v>
      </c>
      <c r="BK139" s="242">
        <f>ROUND(I139*H139,2)</f>
        <v>0</v>
      </c>
      <c r="BL139" s="16" t="s">
        <v>272</v>
      </c>
      <c r="BM139" s="241" t="s">
        <v>2114</v>
      </c>
    </row>
    <row r="140" spans="2:65" s="1" customFormat="1" ht="16.5" customHeight="1">
      <c r="B140" s="37"/>
      <c r="C140" s="265" t="s">
        <v>238</v>
      </c>
      <c r="D140" s="265" t="s">
        <v>430</v>
      </c>
      <c r="E140" s="266" t="s">
        <v>2115</v>
      </c>
      <c r="F140" s="267" t="s">
        <v>2116</v>
      </c>
      <c r="G140" s="268" t="s">
        <v>1708</v>
      </c>
      <c r="H140" s="269">
        <v>4</v>
      </c>
      <c r="I140" s="270"/>
      <c r="J140" s="271">
        <f>ROUND(I140*H140,2)</f>
        <v>0</v>
      </c>
      <c r="K140" s="267" t="s">
        <v>445</v>
      </c>
      <c r="L140" s="272"/>
      <c r="M140" s="273" t="s">
        <v>1</v>
      </c>
      <c r="N140" s="274" t="s">
        <v>41</v>
      </c>
      <c r="O140" s="85"/>
      <c r="P140" s="239">
        <f>O140*H140</f>
        <v>0</v>
      </c>
      <c r="Q140" s="239">
        <v>0</v>
      </c>
      <c r="R140" s="239">
        <f>Q140*H140</f>
        <v>0</v>
      </c>
      <c r="S140" s="239">
        <v>0</v>
      </c>
      <c r="T140" s="240">
        <f>S140*H140</f>
        <v>0</v>
      </c>
      <c r="AR140" s="241" t="s">
        <v>990</v>
      </c>
      <c r="AT140" s="241" t="s">
        <v>430</v>
      </c>
      <c r="AU140" s="241" t="s">
        <v>85</v>
      </c>
      <c r="AY140" s="16" t="s">
        <v>190</v>
      </c>
      <c r="BE140" s="242">
        <f>IF(N140="základní",J140,0)</f>
        <v>0</v>
      </c>
      <c r="BF140" s="242">
        <f>IF(N140="snížená",J140,0)</f>
        <v>0</v>
      </c>
      <c r="BG140" s="242">
        <f>IF(N140="zákl. přenesená",J140,0)</f>
        <v>0</v>
      </c>
      <c r="BH140" s="242">
        <f>IF(N140="sníž. přenesená",J140,0)</f>
        <v>0</v>
      </c>
      <c r="BI140" s="242">
        <f>IF(N140="nulová",J140,0)</f>
        <v>0</v>
      </c>
      <c r="BJ140" s="16" t="s">
        <v>83</v>
      </c>
      <c r="BK140" s="242">
        <f>ROUND(I140*H140,2)</f>
        <v>0</v>
      </c>
      <c r="BL140" s="16" t="s">
        <v>990</v>
      </c>
      <c r="BM140" s="241" t="s">
        <v>2117</v>
      </c>
    </row>
    <row r="141" spans="2:51" s="13" customFormat="1" ht="12">
      <c r="B141" s="254"/>
      <c r="C141" s="255"/>
      <c r="D141" s="245" t="s">
        <v>199</v>
      </c>
      <c r="E141" s="256" t="s">
        <v>1</v>
      </c>
      <c r="F141" s="257" t="s">
        <v>197</v>
      </c>
      <c r="G141" s="255"/>
      <c r="H141" s="258">
        <v>4</v>
      </c>
      <c r="I141" s="259"/>
      <c r="J141" s="255"/>
      <c r="K141" s="255"/>
      <c r="L141" s="260"/>
      <c r="M141" s="261"/>
      <c r="N141" s="262"/>
      <c r="O141" s="262"/>
      <c r="P141" s="262"/>
      <c r="Q141" s="262"/>
      <c r="R141" s="262"/>
      <c r="S141" s="262"/>
      <c r="T141" s="263"/>
      <c r="AT141" s="264" t="s">
        <v>199</v>
      </c>
      <c r="AU141" s="264" t="s">
        <v>85</v>
      </c>
      <c r="AV141" s="13" t="s">
        <v>85</v>
      </c>
      <c r="AW141" s="13" t="s">
        <v>32</v>
      </c>
      <c r="AX141" s="13" t="s">
        <v>76</v>
      </c>
      <c r="AY141" s="264" t="s">
        <v>190</v>
      </c>
    </row>
    <row r="142" spans="2:65" s="1" customFormat="1" ht="16.5" customHeight="1">
      <c r="B142" s="37"/>
      <c r="C142" s="230" t="s">
        <v>242</v>
      </c>
      <c r="D142" s="230" t="s">
        <v>192</v>
      </c>
      <c r="E142" s="231" t="s">
        <v>2097</v>
      </c>
      <c r="F142" s="232" t="s">
        <v>2098</v>
      </c>
      <c r="G142" s="233" t="s">
        <v>427</v>
      </c>
      <c r="H142" s="234">
        <v>4</v>
      </c>
      <c r="I142" s="235"/>
      <c r="J142" s="236">
        <f>ROUND(I142*H142,2)</f>
        <v>0</v>
      </c>
      <c r="K142" s="232" t="s">
        <v>196</v>
      </c>
      <c r="L142" s="42"/>
      <c r="M142" s="237" t="s">
        <v>1</v>
      </c>
      <c r="N142" s="238" t="s">
        <v>41</v>
      </c>
      <c r="O142" s="85"/>
      <c r="P142" s="239">
        <f>O142*H142</f>
        <v>0</v>
      </c>
      <c r="Q142" s="239">
        <v>0</v>
      </c>
      <c r="R142" s="239">
        <f>Q142*H142</f>
        <v>0</v>
      </c>
      <c r="S142" s="239">
        <v>0</v>
      </c>
      <c r="T142" s="240">
        <f>S142*H142</f>
        <v>0</v>
      </c>
      <c r="AR142" s="241" t="s">
        <v>272</v>
      </c>
      <c r="AT142" s="241" t="s">
        <v>192</v>
      </c>
      <c r="AU142" s="241" t="s">
        <v>85</v>
      </c>
      <c r="AY142" s="16" t="s">
        <v>190</v>
      </c>
      <c r="BE142" s="242">
        <f>IF(N142="základní",J142,0)</f>
        <v>0</v>
      </c>
      <c r="BF142" s="242">
        <f>IF(N142="snížená",J142,0)</f>
        <v>0</v>
      </c>
      <c r="BG142" s="242">
        <f>IF(N142="zákl. přenesená",J142,0)</f>
        <v>0</v>
      </c>
      <c r="BH142" s="242">
        <f>IF(N142="sníž. přenesená",J142,0)</f>
        <v>0</v>
      </c>
      <c r="BI142" s="242">
        <f>IF(N142="nulová",J142,0)</f>
        <v>0</v>
      </c>
      <c r="BJ142" s="16" t="s">
        <v>83</v>
      </c>
      <c r="BK142" s="242">
        <f>ROUND(I142*H142,2)</f>
        <v>0</v>
      </c>
      <c r="BL142" s="16" t="s">
        <v>272</v>
      </c>
      <c r="BM142" s="241" t="s">
        <v>2118</v>
      </c>
    </row>
    <row r="143" spans="2:65" s="1" customFormat="1" ht="16.5" customHeight="1">
      <c r="B143" s="37"/>
      <c r="C143" s="265" t="s">
        <v>248</v>
      </c>
      <c r="D143" s="265" t="s">
        <v>430</v>
      </c>
      <c r="E143" s="266" t="s">
        <v>2119</v>
      </c>
      <c r="F143" s="267" t="s">
        <v>2120</v>
      </c>
      <c r="G143" s="268" t="s">
        <v>1708</v>
      </c>
      <c r="H143" s="269">
        <v>1</v>
      </c>
      <c r="I143" s="270"/>
      <c r="J143" s="271">
        <f>ROUND(I143*H143,2)</f>
        <v>0</v>
      </c>
      <c r="K143" s="267" t="s">
        <v>445</v>
      </c>
      <c r="L143" s="272"/>
      <c r="M143" s="273" t="s">
        <v>1</v>
      </c>
      <c r="N143" s="274" t="s">
        <v>41</v>
      </c>
      <c r="O143" s="85"/>
      <c r="P143" s="239">
        <f>O143*H143</f>
        <v>0</v>
      </c>
      <c r="Q143" s="239">
        <v>0</v>
      </c>
      <c r="R143" s="239">
        <f>Q143*H143</f>
        <v>0</v>
      </c>
      <c r="S143" s="239">
        <v>0</v>
      </c>
      <c r="T143" s="240">
        <f>S143*H143</f>
        <v>0</v>
      </c>
      <c r="AR143" s="241" t="s">
        <v>990</v>
      </c>
      <c r="AT143" s="241" t="s">
        <v>430</v>
      </c>
      <c r="AU143" s="241" t="s">
        <v>85</v>
      </c>
      <c r="AY143" s="16" t="s">
        <v>190</v>
      </c>
      <c r="BE143" s="242">
        <f>IF(N143="základní",J143,0)</f>
        <v>0</v>
      </c>
      <c r="BF143" s="242">
        <f>IF(N143="snížená",J143,0)</f>
        <v>0</v>
      </c>
      <c r="BG143" s="242">
        <f>IF(N143="zákl. přenesená",J143,0)</f>
        <v>0</v>
      </c>
      <c r="BH143" s="242">
        <f>IF(N143="sníž. přenesená",J143,0)</f>
        <v>0</v>
      </c>
      <c r="BI143" s="242">
        <f>IF(N143="nulová",J143,0)</f>
        <v>0</v>
      </c>
      <c r="BJ143" s="16" t="s">
        <v>83</v>
      </c>
      <c r="BK143" s="242">
        <f>ROUND(I143*H143,2)</f>
        <v>0</v>
      </c>
      <c r="BL143" s="16" t="s">
        <v>990</v>
      </c>
      <c r="BM143" s="241" t="s">
        <v>2121</v>
      </c>
    </row>
    <row r="144" spans="2:51" s="13" customFormat="1" ht="12">
      <c r="B144" s="254"/>
      <c r="C144" s="255"/>
      <c r="D144" s="245" t="s">
        <v>199</v>
      </c>
      <c r="E144" s="256" t="s">
        <v>1</v>
      </c>
      <c r="F144" s="257" t="s">
        <v>83</v>
      </c>
      <c r="G144" s="255"/>
      <c r="H144" s="258">
        <v>1</v>
      </c>
      <c r="I144" s="259"/>
      <c r="J144" s="255"/>
      <c r="K144" s="255"/>
      <c r="L144" s="260"/>
      <c r="M144" s="261"/>
      <c r="N144" s="262"/>
      <c r="O144" s="262"/>
      <c r="P144" s="262"/>
      <c r="Q144" s="262"/>
      <c r="R144" s="262"/>
      <c r="S144" s="262"/>
      <c r="T144" s="263"/>
      <c r="AT144" s="264" t="s">
        <v>199</v>
      </c>
      <c r="AU144" s="264" t="s">
        <v>85</v>
      </c>
      <c r="AV144" s="13" t="s">
        <v>85</v>
      </c>
      <c r="AW144" s="13" t="s">
        <v>32</v>
      </c>
      <c r="AX144" s="13" t="s">
        <v>76</v>
      </c>
      <c r="AY144" s="264" t="s">
        <v>190</v>
      </c>
    </row>
    <row r="145" spans="2:65" s="1" customFormat="1" ht="24" customHeight="1">
      <c r="B145" s="37"/>
      <c r="C145" s="230" t="s">
        <v>252</v>
      </c>
      <c r="D145" s="230" t="s">
        <v>192</v>
      </c>
      <c r="E145" s="231" t="s">
        <v>2122</v>
      </c>
      <c r="F145" s="232" t="s">
        <v>2123</v>
      </c>
      <c r="G145" s="233" t="s">
        <v>427</v>
      </c>
      <c r="H145" s="234">
        <v>1</v>
      </c>
      <c r="I145" s="235"/>
      <c r="J145" s="236">
        <f>ROUND(I145*H145,2)</f>
        <v>0</v>
      </c>
      <c r="K145" s="232" t="s">
        <v>196</v>
      </c>
      <c r="L145" s="42"/>
      <c r="M145" s="237" t="s">
        <v>1</v>
      </c>
      <c r="N145" s="238" t="s">
        <v>41</v>
      </c>
      <c r="O145" s="85"/>
      <c r="P145" s="239">
        <f>O145*H145</f>
        <v>0</v>
      </c>
      <c r="Q145" s="239">
        <v>0</v>
      </c>
      <c r="R145" s="239">
        <f>Q145*H145</f>
        <v>0</v>
      </c>
      <c r="S145" s="239">
        <v>0</v>
      </c>
      <c r="T145" s="240">
        <f>S145*H145</f>
        <v>0</v>
      </c>
      <c r="AR145" s="241" t="s">
        <v>272</v>
      </c>
      <c r="AT145" s="241" t="s">
        <v>192</v>
      </c>
      <c r="AU145" s="241" t="s">
        <v>85</v>
      </c>
      <c r="AY145" s="16" t="s">
        <v>190</v>
      </c>
      <c r="BE145" s="242">
        <f>IF(N145="základní",J145,0)</f>
        <v>0</v>
      </c>
      <c r="BF145" s="242">
        <f>IF(N145="snížená",J145,0)</f>
        <v>0</v>
      </c>
      <c r="BG145" s="242">
        <f>IF(N145="zákl. přenesená",J145,0)</f>
        <v>0</v>
      </c>
      <c r="BH145" s="242">
        <f>IF(N145="sníž. přenesená",J145,0)</f>
        <v>0</v>
      </c>
      <c r="BI145" s="242">
        <f>IF(N145="nulová",J145,0)</f>
        <v>0</v>
      </c>
      <c r="BJ145" s="16" t="s">
        <v>83</v>
      </c>
      <c r="BK145" s="242">
        <f>ROUND(I145*H145,2)</f>
        <v>0</v>
      </c>
      <c r="BL145" s="16" t="s">
        <v>272</v>
      </c>
      <c r="BM145" s="241" t="s">
        <v>2124</v>
      </c>
    </row>
    <row r="146" spans="2:65" s="1" customFormat="1" ht="24" customHeight="1">
      <c r="B146" s="37"/>
      <c r="C146" s="265" t="s">
        <v>261</v>
      </c>
      <c r="D146" s="265" t="s">
        <v>430</v>
      </c>
      <c r="E146" s="266" t="s">
        <v>2125</v>
      </c>
      <c r="F146" s="267" t="s">
        <v>2126</v>
      </c>
      <c r="G146" s="268" t="s">
        <v>1708</v>
      </c>
      <c r="H146" s="269">
        <v>1</v>
      </c>
      <c r="I146" s="270"/>
      <c r="J146" s="271">
        <f>ROUND(I146*H146,2)</f>
        <v>0</v>
      </c>
      <c r="K146" s="267" t="s">
        <v>445</v>
      </c>
      <c r="L146" s="272"/>
      <c r="M146" s="273" t="s">
        <v>1</v>
      </c>
      <c r="N146" s="274" t="s">
        <v>41</v>
      </c>
      <c r="O146" s="85"/>
      <c r="P146" s="239">
        <f>O146*H146</f>
        <v>0</v>
      </c>
      <c r="Q146" s="239">
        <v>0</v>
      </c>
      <c r="R146" s="239">
        <f>Q146*H146</f>
        <v>0</v>
      </c>
      <c r="S146" s="239">
        <v>0</v>
      </c>
      <c r="T146" s="240">
        <f>S146*H146</f>
        <v>0</v>
      </c>
      <c r="AR146" s="241" t="s">
        <v>990</v>
      </c>
      <c r="AT146" s="241" t="s">
        <v>430</v>
      </c>
      <c r="AU146" s="241" t="s">
        <v>85</v>
      </c>
      <c r="AY146" s="16" t="s">
        <v>190</v>
      </c>
      <c r="BE146" s="242">
        <f>IF(N146="základní",J146,0)</f>
        <v>0</v>
      </c>
      <c r="BF146" s="242">
        <f>IF(N146="snížená",J146,0)</f>
        <v>0</v>
      </c>
      <c r="BG146" s="242">
        <f>IF(N146="zákl. přenesená",J146,0)</f>
        <v>0</v>
      </c>
      <c r="BH146" s="242">
        <f>IF(N146="sníž. přenesená",J146,0)</f>
        <v>0</v>
      </c>
      <c r="BI146" s="242">
        <f>IF(N146="nulová",J146,0)</f>
        <v>0</v>
      </c>
      <c r="BJ146" s="16" t="s">
        <v>83</v>
      </c>
      <c r="BK146" s="242">
        <f>ROUND(I146*H146,2)</f>
        <v>0</v>
      </c>
      <c r="BL146" s="16" t="s">
        <v>990</v>
      </c>
      <c r="BM146" s="241" t="s">
        <v>2127</v>
      </c>
    </row>
    <row r="147" spans="2:51" s="13" customFormat="1" ht="12">
      <c r="B147" s="254"/>
      <c r="C147" s="255"/>
      <c r="D147" s="245" t="s">
        <v>199</v>
      </c>
      <c r="E147" s="256" t="s">
        <v>1</v>
      </c>
      <c r="F147" s="257" t="s">
        <v>83</v>
      </c>
      <c r="G147" s="255"/>
      <c r="H147" s="258">
        <v>1</v>
      </c>
      <c r="I147" s="259"/>
      <c r="J147" s="255"/>
      <c r="K147" s="255"/>
      <c r="L147" s="260"/>
      <c r="M147" s="261"/>
      <c r="N147" s="262"/>
      <c r="O147" s="262"/>
      <c r="P147" s="262"/>
      <c r="Q147" s="262"/>
      <c r="R147" s="262"/>
      <c r="S147" s="262"/>
      <c r="T147" s="263"/>
      <c r="AT147" s="264" t="s">
        <v>199</v>
      </c>
      <c r="AU147" s="264" t="s">
        <v>85</v>
      </c>
      <c r="AV147" s="13" t="s">
        <v>85</v>
      </c>
      <c r="AW147" s="13" t="s">
        <v>32</v>
      </c>
      <c r="AX147" s="13" t="s">
        <v>76</v>
      </c>
      <c r="AY147" s="264" t="s">
        <v>190</v>
      </c>
    </row>
    <row r="148" spans="2:65" s="1" customFormat="1" ht="16.5" customHeight="1">
      <c r="B148" s="37"/>
      <c r="C148" s="230" t="s">
        <v>8</v>
      </c>
      <c r="D148" s="230" t="s">
        <v>192</v>
      </c>
      <c r="E148" s="231" t="s">
        <v>2128</v>
      </c>
      <c r="F148" s="232" t="s">
        <v>2129</v>
      </c>
      <c r="G148" s="233" t="s">
        <v>427</v>
      </c>
      <c r="H148" s="234">
        <v>1</v>
      </c>
      <c r="I148" s="235"/>
      <c r="J148" s="236">
        <f>ROUND(I148*H148,2)</f>
        <v>0</v>
      </c>
      <c r="K148" s="232" t="s">
        <v>196</v>
      </c>
      <c r="L148" s="42"/>
      <c r="M148" s="237" t="s">
        <v>1</v>
      </c>
      <c r="N148" s="238" t="s">
        <v>41</v>
      </c>
      <c r="O148" s="85"/>
      <c r="P148" s="239">
        <f>O148*H148</f>
        <v>0</v>
      </c>
      <c r="Q148" s="239">
        <v>0</v>
      </c>
      <c r="R148" s="239">
        <f>Q148*H148</f>
        <v>0</v>
      </c>
      <c r="S148" s="239">
        <v>0</v>
      </c>
      <c r="T148" s="240">
        <f>S148*H148</f>
        <v>0</v>
      </c>
      <c r="AR148" s="241" t="s">
        <v>272</v>
      </c>
      <c r="AT148" s="241" t="s">
        <v>192</v>
      </c>
      <c r="AU148" s="241" t="s">
        <v>85</v>
      </c>
      <c r="AY148" s="16" t="s">
        <v>190</v>
      </c>
      <c r="BE148" s="242">
        <f>IF(N148="základní",J148,0)</f>
        <v>0</v>
      </c>
      <c r="BF148" s="242">
        <f>IF(N148="snížená",J148,0)</f>
        <v>0</v>
      </c>
      <c r="BG148" s="242">
        <f>IF(N148="zákl. přenesená",J148,0)</f>
        <v>0</v>
      </c>
      <c r="BH148" s="242">
        <f>IF(N148="sníž. přenesená",J148,0)</f>
        <v>0</v>
      </c>
      <c r="BI148" s="242">
        <f>IF(N148="nulová",J148,0)</f>
        <v>0</v>
      </c>
      <c r="BJ148" s="16" t="s">
        <v>83</v>
      </c>
      <c r="BK148" s="242">
        <f>ROUND(I148*H148,2)</f>
        <v>0</v>
      </c>
      <c r="BL148" s="16" t="s">
        <v>272</v>
      </c>
      <c r="BM148" s="241" t="s">
        <v>2130</v>
      </c>
    </row>
    <row r="149" spans="2:65" s="1" customFormat="1" ht="16.5" customHeight="1">
      <c r="B149" s="37"/>
      <c r="C149" s="265" t="s">
        <v>272</v>
      </c>
      <c r="D149" s="265" t="s">
        <v>430</v>
      </c>
      <c r="E149" s="266" t="s">
        <v>2131</v>
      </c>
      <c r="F149" s="267" t="s">
        <v>2132</v>
      </c>
      <c r="G149" s="268" t="s">
        <v>1708</v>
      </c>
      <c r="H149" s="269">
        <v>19</v>
      </c>
      <c r="I149" s="270"/>
      <c r="J149" s="271">
        <f>ROUND(I149*H149,2)</f>
        <v>0</v>
      </c>
      <c r="K149" s="267" t="s">
        <v>445</v>
      </c>
      <c r="L149" s="272"/>
      <c r="M149" s="273" t="s">
        <v>1</v>
      </c>
      <c r="N149" s="274" t="s">
        <v>41</v>
      </c>
      <c r="O149" s="85"/>
      <c r="P149" s="239">
        <f>O149*H149</f>
        <v>0</v>
      </c>
      <c r="Q149" s="239">
        <v>0</v>
      </c>
      <c r="R149" s="239">
        <f>Q149*H149</f>
        <v>0</v>
      </c>
      <c r="S149" s="239">
        <v>0</v>
      </c>
      <c r="T149" s="240">
        <f>S149*H149</f>
        <v>0</v>
      </c>
      <c r="AR149" s="241" t="s">
        <v>990</v>
      </c>
      <c r="AT149" s="241" t="s">
        <v>430</v>
      </c>
      <c r="AU149" s="241" t="s">
        <v>85</v>
      </c>
      <c r="AY149" s="16" t="s">
        <v>190</v>
      </c>
      <c r="BE149" s="242">
        <f>IF(N149="základní",J149,0)</f>
        <v>0</v>
      </c>
      <c r="BF149" s="242">
        <f>IF(N149="snížená",J149,0)</f>
        <v>0</v>
      </c>
      <c r="BG149" s="242">
        <f>IF(N149="zákl. přenesená",J149,0)</f>
        <v>0</v>
      </c>
      <c r="BH149" s="242">
        <f>IF(N149="sníž. přenesená",J149,0)</f>
        <v>0</v>
      </c>
      <c r="BI149" s="242">
        <f>IF(N149="nulová",J149,0)</f>
        <v>0</v>
      </c>
      <c r="BJ149" s="16" t="s">
        <v>83</v>
      </c>
      <c r="BK149" s="242">
        <f>ROUND(I149*H149,2)</f>
        <v>0</v>
      </c>
      <c r="BL149" s="16" t="s">
        <v>990</v>
      </c>
      <c r="BM149" s="241" t="s">
        <v>2133</v>
      </c>
    </row>
    <row r="150" spans="2:51" s="13" customFormat="1" ht="12">
      <c r="B150" s="254"/>
      <c r="C150" s="255"/>
      <c r="D150" s="245" t="s">
        <v>199</v>
      </c>
      <c r="E150" s="256" t="s">
        <v>1</v>
      </c>
      <c r="F150" s="257" t="s">
        <v>2134</v>
      </c>
      <c r="G150" s="255"/>
      <c r="H150" s="258">
        <v>19</v>
      </c>
      <c r="I150" s="259"/>
      <c r="J150" s="255"/>
      <c r="K150" s="255"/>
      <c r="L150" s="260"/>
      <c r="M150" s="261"/>
      <c r="N150" s="262"/>
      <c r="O150" s="262"/>
      <c r="P150" s="262"/>
      <c r="Q150" s="262"/>
      <c r="R150" s="262"/>
      <c r="S150" s="262"/>
      <c r="T150" s="263"/>
      <c r="AT150" s="264" t="s">
        <v>199</v>
      </c>
      <c r="AU150" s="264" t="s">
        <v>85</v>
      </c>
      <c r="AV150" s="13" t="s">
        <v>85</v>
      </c>
      <c r="AW150" s="13" t="s">
        <v>32</v>
      </c>
      <c r="AX150" s="13" t="s">
        <v>76</v>
      </c>
      <c r="AY150" s="264" t="s">
        <v>190</v>
      </c>
    </row>
    <row r="151" spans="2:65" s="1" customFormat="1" ht="24" customHeight="1">
      <c r="B151" s="37"/>
      <c r="C151" s="230" t="s">
        <v>277</v>
      </c>
      <c r="D151" s="230" t="s">
        <v>192</v>
      </c>
      <c r="E151" s="231" t="s">
        <v>2135</v>
      </c>
      <c r="F151" s="232" t="s">
        <v>2136</v>
      </c>
      <c r="G151" s="233" t="s">
        <v>427</v>
      </c>
      <c r="H151" s="234">
        <v>19</v>
      </c>
      <c r="I151" s="235"/>
      <c r="J151" s="236">
        <f>ROUND(I151*H151,2)</f>
        <v>0</v>
      </c>
      <c r="K151" s="232" t="s">
        <v>196</v>
      </c>
      <c r="L151" s="42"/>
      <c r="M151" s="237" t="s">
        <v>1</v>
      </c>
      <c r="N151" s="238" t="s">
        <v>41</v>
      </c>
      <c r="O151" s="85"/>
      <c r="P151" s="239">
        <f>O151*H151</f>
        <v>0</v>
      </c>
      <c r="Q151" s="239">
        <v>0</v>
      </c>
      <c r="R151" s="239">
        <f>Q151*H151</f>
        <v>0</v>
      </c>
      <c r="S151" s="239">
        <v>0</v>
      </c>
      <c r="T151" s="240">
        <f>S151*H151</f>
        <v>0</v>
      </c>
      <c r="AR151" s="241" t="s">
        <v>272</v>
      </c>
      <c r="AT151" s="241" t="s">
        <v>192</v>
      </c>
      <c r="AU151" s="241" t="s">
        <v>85</v>
      </c>
      <c r="AY151" s="16" t="s">
        <v>190</v>
      </c>
      <c r="BE151" s="242">
        <f>IF(N151="základní",J151,0)</f>
        <v>0</v>
      </c>
      <c r="BF151" s="242">
        <f>IF(N151="snížená",J151,0)</f>
        <v>0</v>
      </c>
      <c r="BG151" s="242">
        <f>IF(N151="zákl. přenesená",J151,0)</f>
        <v>0</v>
      </c>
      <c r="BH151" s="242">
        <f>IF(N151="sníž. přenesená",J151,0)</f>
        <v>0</v>
      </c>
      <c r="BI151" s="242">
        <f>IF(N151="nulová",J151,0)</f>
        <v>0</v>
      </c>
      <c r="BJ151" s="16" t="s">
        <v>83</v>
      </c>
      <c r="BK151" s="242">
        <f>ROUND(I151*H151,2)</f>
        <v>0</v>
      </c>
      <c r="BL151" s="16" t="s">
        <v>272</v>
      </c>
      <c r="BM151" s="241" t="s">
        <v>2137</v>
      </c>
    </row>
    <row r="152" spans="2:65" s="1" customFormat="1" ht="16.5" customHeight="1">
      <c r="B152" s="37"/>
      <c r="C152" s="265" t="s">
        <v>282</v>
      </c>
      <c r="D152" s="265" t="s">
        <v>430</v>
      </c>
      <c r="E152" s="266" t="s">
        <v>2138</v>
      </c>
      <c r="F152" s="267" t="s">
        <v>2139</v>
      </c>
      <c r="G152" s="268" t="s">
        <v>1708</v>
      </c>
      <c r="H152" s="269">
        <v>12</v>
      </c>
      <c r="I152" s="270"/>
      <c r="J152" s="271">
        <f>ROUND(I152*H152,2)</f>
        <v>0</v>
      </c>
      <c r="K152" s="267" t="s">
        <v>445</v>
      </c>
      <c r="L152" s="272"/>
      <c r="M152" s="273" t="s">
        <v>1</v>
      </c>
      <c r="N152" s="274" t="s">
        <v>41</v>
      </c>
      <c r="O152" s="85"/>
      <c r="P152" s="239">
        <f>O152*H152</f>
        <v>0</v>
      </c>
      <c r="Q152" s="239">
        <v>0</v>
      </c>
      <c r="R152" s="239">
        <f>Q152*H152</f>
        <v>0</v>
      </c>
      <c r="S152" s="239">
        <v>0</v>
      </c>
      <c r="T152" s="240">
        <f>S152*H152</f>
        <v>0</v>
      </c>
      <c r="AR152" s="241" t="s">
        <v>990</v>
      </c>
      <c r="AT152" s="241" t="s">
        <v>430</v>
      </c>
      <c r="AU152" s="241" t="s">
        <v>85</v>
      </c>
      <c r="AY152" s="16" t="s">
        <v>190</v>
      </c>
      <c r="BE152" s="242">
        <f>IF(N152="základní",J152,0)</f>
        <v>0</v>
      </c>
      <c r="BF152" s="242">
        <f>IF(N152="snížená",J152,0)</f>
        <v>0</v>
      </c>
      <c r="BG152" s="242">
        <f>IF(N152="zákl. přenesená",J152,0)</f>
        <v>0</v>
      </c>
      <c r="BH152" s="242">
        <f>IF(N152="sníž. přenesená",J152,0)</f>
        <v>0</v>
      </c>
      <c r="BI152" s="242">
        <f>IF(N152="nulová",J152,0)</f>
        <v>0</v>
      </c>
      <c r="BJ152" s="16" t="s">
        <v>83</v>
      </c>
      <c r="BK152" s="242">
        <f>ROUND(I152*H152,2)</f>
        <v>0</v>
      </c>
      <c r="BL152" s="16" t="s">
        <v>990</v>
      </c>
      <c r="BM152" s="241" t="s">
        <v>2140</v>
      </c>
    </row>
    <row r="153" spans="2:51" s="13" customFormat="1" ht="12">
      <c r="B153" s="254"/>
      <c r="C153" s="255"/>
      <c r="D153" s="245" t="s">
        <v>199</v>
      </c>
      <c r="E153" s="256" t="s">
        <v>1</v>
      </c>
      <c r="F153" s="257" t="s">
        <v>2141</v>
      </c>
      <c r="G153" s="255"/>
      <c r="H153" s="258">
        <v>12</v>
      </c>
      <c r="I153" s="259"/>
      <c r="J153" s="255"/>
      <c r="K153" s="255"/>
      <c r="L153" s="260"/>
      <c r="M153" s="261"/>
      <c r="N153" s="262"/>
      <c r="O153" s="262"/>
      <c r="P153" s="262"/>
      <c r="Q153" s="262"/>
      <c r="R153" s="262"/>
      <c r="S153" s="262"/>
      <c r="T153" s="263"/>
      <c r="AT153" s="264" t="s">
        <v>199</v>
      </c>
      <c r="AU153" s="264" t="s">
        <v>85</v>
      </c>
      <c r="AV153" s="13" t="s">
        <v>85</v>
      </c>
      <c r="AW153" s="13" t="s">
        <v>32</v>
      </c>
      <c r="AX153" s="13" t="s">
        <v>76</v>
      </c>
      <c r="AY153" s="264" t="s">
        <v>190</v>
      </c>
    </row>
    <row r="154" spans="2:65" s="1" customFormat="1" ht="24" customHeight="1">
      <c r="B154" s="37"/>
      <c r="C154" s="230" t="s">
        <v>286</v>
      </c>
      <c r="D154" s="230" t="s">
        <v>192</v>
      </c>
      <c r="E154" s="231" t="s">
        <v>2142</v>
      </c>
      <c r="F154" s="232" t="s">
        <v>2143</v>
      </c>
      <c r="G154" s="233" t="s">
        <v>427</v>
      </c>
      <c r="H154" s="234">
        <v>12</v>
      </c>
      <c r="I154" s="235"/>
      <c r="J154" s="236">
        <f>ROUND(I154*H154,2)</f>
        <v>0</v>
      </c>
      <c r="K154" s="232" t="s">
        <v>196</v>
      </c>
      <c r="L154" s="42"/>
      <c r="M154" s="237" t="s">
        <v>1</v>
      </c>
      <c r="N154" s="238" t="s">
        <v>41</v>
      </c>
      <c r="O154" s="85"/>
      <c r="P154" s="239">
        <f>O154*H154</f>
        <v>0</v>
      </c>
      <c r="Q154" s="239">
        <v>0</v>
      </c>
      <c r="R154" s="239">
        <f>Q154*H154</f>
        <v>0</v>
      </c>
      <c r="S154" s="239">
        <v>0</v>
      </c>
      <c r="T154" s="240">
        <f>S154*H154</f>
        <v>0</v>
      </c>
      <c r="AR154" s="241" t="s">
        <v>272</v>
      </c>
      <c r="AT154" s="241" t="s">
        <v>192</v>
      </c>
      <c r="AU154" s="241" t="s">
        <v>85</v>
      </c>
      <c r="AY154" s="16" t="s">
        <v>190</v>
      </c>
      <c r="BE154" s="242">
        <f>IF(N154="základní",J154,0)</f>
        <v>0</v>
      </c>
      <c r="BF154" s="242">
        <f>IF(N154="snížená",J154,0)</f>
        <v>0</v>
      </c>
      <c r="BG154" s="242">
        <f>IF(N154="zákl. přenesená",J154,0)</f>
        <v>0</v>
      </c>
      <c r="BH154" s="242">
        <f>IF(N154="sníž. přenesená",J154,0)</f>
        <v>0</v>
      </c>
      <c r="BI154" s="242">
        <f>IF(N154="nulová",J154,0)</f>
        <v>0</v>
      </c>
      <c r="BJ154" s="16" t="s">
        <v>83</v>
      </c>
      <c r="BK154" s="242">
        <f>ROUND(I154*H154,2)</f>
        <v>0</v>
      </c>
      <c r="BL154" s="16" t="s">
        <v>272</v>
      </c>
      <c r="BM154" s="241" t="s">
        <v>2144</v>
      </c>
    </row>
    <row r="155" spans="2:63" s="11" customFormat="1" ht="22.8" customHeight="1">
      <c r="B155" s="214"/>
      <c r="C155" s="215"/>
      <c r="D155" s="216" t="s">
        <v>75</v>
      </c>
      <c r="E155" s="228" t="s">
        <v>2145</v>
      </c>
      <c r="F155" s="228" t="s">
        <v>2146</v>
      </c>
      <c r="G155" s="215"/>
      <c r="H155" s="215"/>
      <c r="I155" s="218"/>
      <c r="J155" s="229">
        <f>BK155</f>
        <v>0</v>
      </c>
      <c r="K155" s="215"/>
      <c r="L155" s="220"/>
      <c r="M155" s="221"/>
      <c r="N155" s="222"/>
      <c r="O155" s="222"/>
      <c r="P155" s="223">
        <f>SUM(P156:P247)</f>
        <v>0</v>
      </c>
      <c r="Q155" s="222"/>
      <c r="R155" s="223">
        <f>SUM(R156:R247)</f>
        <v>0</v>
      </c>
      <c r="S155" s="222"/>
      <c r="T155" s="224">
        <f>SUM(T156:T247)</f>
        <v>0</v>
      </c>
      <c r="AR155" s="225" t="s">
        <v>197</v>
      </c>
      <c r="AT155" s="226" t="s">
        <v>75</v>
      </c>
      <c r="AU155" s="226" t="s">
        <v>83</v>
      </c>
      <c r="AY155" s="225" t="s">
        <v>190</v>
      </c>
      <c r="BK155" s="227">
        <f>SUM(BK156:BK247)</f>
        <v>0</v>
      </c>
    </row>
    <row r="156" spans="2:65" s="1" customFormat="1" ht="24" customHeight="1">
      <c r="B156" s="37"/>
      <c r="C156" s="230" t="s">
        <v>293</v>
      </c>
      <c r="D156" s="230" t="s">
        <v>192</v>
      </c>
      <c r="E156" s="231" t="s">
        <v>2147</v>
      </c>
      <c r="F156" s="232" t="s">
        <v>2148</v>
      </c>
      <c r="G156" s="233" t="s">
        <v>427</v>
      </c>
      <c r="H156" s="234">
        <v>414</v>
      </c>
      <c r="I156" s="235"/>
      <c r="J156" s="236">
        <f>ROUND(I156*H156,2)</f>
        <v>0</v>
      </c>
      <c r="K156" s="232" t="s">
        <v>196</v>
      </c>
      <c r="L156" s="42"/>
      <c r="M156" s="237" t="s">
        <v>1</v>
      </c>
      <c r="N156" s="238" t="s">
        <v>41</v>
      </c>
      <c r="O156" s="85"/>
      <c r="P156" s="239">
        <f>O156*H156</f>
        <v>0</v>
      </c>
      <c r="Q156" s="239">
        <v>0</v>
      </c>
      <c r="R156" s="239">
        <f>Q156*H156</f>
        <v>0</v>
      </c>
      <c r="S156" s="239">
        <v>0</v>
      </c>
      <c r="T156" s="240">
        <f>S156*H156</f>
        <v>0</v>
      </c>
      <c r="AR156" s="241" t="s">
        <v>272</v>
      </c>
      <c r="AT156" s="241" t="s">
        <v>192</v>
      </c>
      <c r="AU156" s="241" t="s">
        <v>85</v>
      </c>
      <c r="AY156" s="16" t="s">
        <v>190</v>
      </c>
      <c r="BE156" s="242">
        <f>IF(N156="základní",J156,0)</f>
        <v>0</v>
      </c>
      <c r="BF156" s="242">
        <f>IF(N156="snížená",J156,0)</f>
        <v>0</v>
      </c>
      <c r="BG156" s="242">
        <f>IF(N156="zákl. přenesená",J156,0)</f>
        <v>0</v>
      </c>
      <c r="BH156" s="242">
        <f>IF(N156="sníž. přenesená",J156,0)</f>
        <v>0</v>
      </c>
      <c r="BI156" s="242">
        <f>IF(N156="nulová",J156,0)</f>
        <v>0</v>
      </c>
      <c r="BJ156" s="16" t="s">
        <v>83</v>
      </c>
      <c r="BK156" s="242">
        <f>ROUND(I156*H156,2)</f>
        <v>0</v>
      </c>
      <c r="BL156" s="16" t="s">
        <v>272</v>
      </c>
      <c r="BM156" s="241" t="s">
        <v>2149</v>
      </c>
    </row>
    <row r="157" spans="2:51" s="13" customFormat="1" ht="12">
      <c r="B157" s="254"/>
      <c r="C157" s="255"/>
      <c r="D157" s="245" t="s">
        <v>199</v>
      </c>
      <c r="E157" s="256" t="s">
        <v>1</v>
      </c>
      <c r="F157" s="257" t="s">
        <v>2150</v>
      </c>
      <c r="G157" s="255"/>
      <c r="H157" s="258">
        <v>24</v>
      </c>
      <c r="I157" s="259"/>
      <c r="J157" s="255"/>
      <c r="K157" s="255"/>
      <c r="L157" s="260"/>
      <c r="M157" s="261"/>
      <c r="N157" s="262"/>
      <c r="O157" s="262"/>
      <c r="P157" s="262"/>
      <c r="Q157" s="262"/>
      <c r="R157" s="262"/>
      <c r="S157" s="262"/>
      <c r="T157" s="263"/>
      <c r="AT157" s="264" t="s">
        <v>199</v>
      </c>
      <c r="AU157" s="264" t="s">
        <v>85</v>
      </c>
      <c r="AV157" s="13" t="s">
        <v>85</v>
      </c>
      <c r="AW157" s="13" t="s">
        <v>32</v>
      </c>
      <c r="AX157" s="13" t="s">
        <v>76</v>
      </c>
      <c r="AY157" s="264" t="s">
        <v>190</v>
      </c>
    </row>
    <row r="158" spans="2:51" s="13" customFormat="1" ht="12">
      <c r="B158" s="254"/>
      <c r="C158" s="255"/>
      <c r="D158" s="245" t="s">
        <v>199</v>
      </c>
      <c r="E158" s="256" t="s">
        <v>1</v>
      </c>
      <c r="F158" s="257" t="s">
        <v>2151</v>
      </c>
      <c r="G158" s="255"/>
      <c r="H158" s="258">
        <v>300</v>
      </c>
      <c r="I158" s="259"/>
      <c r="J158" s="255"/>
      <c r="K158" s="255"/>
      <c r="L158" s="260"/>
      <c r="M158" s="261"/>
      <c r="N158" s="262"/>
      <c r="O158" s="262"/>
      <c r="P158" s="262"/>
      <c r="Q158" s="262"/>
      <c r="R158" s="262"/>
      <c r="S158" s="262"/>
      <c r="T158" s="263"/>
      <c r="AT158" s="264" t="s">
        <v>199</v>
      </c>
      <c r="AU158" s="264" t="s">
        <v>85</v>
      </c>
      <c r="AV158" s="13" t="s">
        <v>85</v>
      </c>
      <c r="AW158" s="13" t="s">
        <v>32</v>
      </c>
      <c r="AX158" s="13" t="s">
        <v>76</v>
      </c>
      <c r="AY158" s="264" t="s">
        <v>190</v>
      </c>
    </row>
    <row r="159" spans="2:51" s="13" customFormat="1" ht="12">
      <c r="B159" s="254"/>
      <c r="C159" s="255"/>
      <c r="D159" s="245" t="s">
        <v>199</v>
      </c>
      <c r="E159" s="256" t="s">
        <v>1</v>
      </c>
      <c r="F159" s="257" t="s">
        <v>2152</v>
      </c>
      <c r="G159" s="255"/>
      <c r="H159" s="258">
        <v>90</v>
      </c>
      <c r="I159" s="259"/>
      <c r="J159" s="255"/>
      <c r="K159" s="255"/>
      <c r="L159" s="260"/>
      <c r="M159" s="261"/>
      <c r="N159" s="262"/>
      <c r="O159" s="262"/>
      <c r="P159" s="262"/>
      <c r="Q159" s="262"/>
      <c r="R159" s="262"/>
      <c r="S159" s="262"/>
      <c r="T159" s="263"/>
      <c r="AT159" s="264" t="s">
        <v>199</v>
      </c>
      <c r="AU159" s="264" t="s">
        <v>85</v>
      </c>
      <c r="AV159" s="13" t="s">
        <v>85</v>
      </c>
      <c r="AW159" s="13" t="s">
        <v>32</v>
      </c>
      <c r="AX159" s="13" t="s">
        <v>76</v>
      </c>
      <c r="AY159" s="264" t="s">
        <v>190</v>
      </c>
    </row>
    <row r="160" spans="2:65" s="1" customFormat="1" ht="24" customHeight="1">
      <c r="B160" s="37"/>
      <c r="C160" s="230" t="s">
        <v>7</v>
      </c>
      <c r="D160" s="230" t="s">
        <v>192</v>
      </c>
      <c r="E160" s="231" t="s">
        <v>2153</v>
      </c>
      <c r="F160" s="232" t="s">
        <v>2154</v>
      </c>
      <c r="G160" s="233" t="s">
        <v>427</v>
      </c>
      <c r="H160" s="234">
        <v>70</v>
      </c>
      <c r="I160" s="235"/>
      <c r="J160" s="236">
        <f>ROUND(I160*H160,2)</f>
        <v>0</v>
      </c>
      <c r="K160" s="232" t="s">
        <v>196</v>
      </c>
      <c r="L160" s="42"/>
      <c r="M160" s="237" t="s">
        <v>1</v>
      </c>
      <c r="N160" s="238" t="s">
        <v>41</v>
      </c>
      <c r="O160" s="85"/>
      <c r="P160" s="239">
        <f>O160*H160</f>
        <v>0</v>
      </c>
      <c r="Q160" s="239">
        <v>0</v>
      </c>
      <c r="R160" s="239">
        <f>Q160*H160</f>
        <v>0</v>
      </c>
      <c r="S160" s="239">
        <v>0</v>
      </c>
      <c r="T160" s="240">
        <f>S160*H160</f>
        <v>0</v>
      </c>
      <c r="AR160" s="241" t="s">
        <v>272</v>
      </c>
      <c r="AT160" s="241" t="s">
        <v>192</v>
      </c>
      <c r="AU160" s="241" t="s">
        <v>85</v>
      </c>
      <c r="AY160" s="16" t="s">
        <v>190</v>
      </c>
      <c r="BE160" s="242">
        <f>IF(N160="základní",J160,0)</f>
        <v>0</v>
      </c>
      <c r="BF160" s="242">
        <f>IF(N160="snížená",J160,0)</f>
        <v>0</v>
      </c>
      <c r="BG160" s="242">
        <f>IF(N160="zákl. přenesená",J160,0)</f>
        <v>0</v>
      </c>
      <c r="BH160" s="242">
        <f>IF(N160="sníž. přenesená",J160,0)</f>
        <v>0</v>
      </c>
      <c r="BI160" s="242">
        <f>IF(N160="nulová",J160,0)</f>
        <v>0</v>
      </c>
      <c r="BJ160" s="16" t="s">
        <v>83</v>
      </c>
      <c r="BK160" s="242">
        <f>ROUND(I160*H160,2)</f>
        <v>0</v>
      </c>
      <c r="BL160" s="16" t="s">
        <v>272</v>
      </c>
      <c r="BM160" s="241" t="s">
        <v>2155</v>
      </c>
    </row>
    <row r="161" spans="2:51" s="13" customFormat="1" ht="12">
      <c r="B161" s="254"/>
      <c r="C161" s="255"/>
      <c r="D161" s="245" t="s">
        <v>199</v>
      </c>
      <c r="E161" s="256" t="s">
        <v>1</v>
      </c>
      <c r="F161" s="257" t="s">
        <v>2156</v>
      </c>
      <c r="G161" s="255"/>
      <c r="H161" s="258">
        <v>70</v>
      </c>
      <c r="I161" s="259"/>
      <c r="J161" s="255"/>
      <c r="K161" s="255"/>
      <c r="L161" s="260"/>
      <c r="M161" s="261"/>
      <c r="N161" s="262"/>
      <c r="O161" s="262"/>
      <c r="P161" s="262"/>
      <c r="Q161" s="262"/>
      <c r="R161" s="262"/>
      <c r="S161" s="262"/>
      <c r="T161" s="263"/>
      <c r="AT161" s="264" t="s">
        <v>199</v>
      </c>
      <c r="AU161" s="264" t="s">
        <v>85</v>
      </c>
      <c r="AV161" s="13" t="s">
        <v>85</v>
      </c>
      <c r="AW161" s="13" t="s">
        <v>32</v>
      </c>
      <c r="AX161" s="13" t="s">
        <v>76</v>
      </c>
      <c r="AY161" s="264" t="s">
        <v>190</v>
      </c>
    </row>
    <row r="162" spans="2:65" s="1" customFormat="1" ht="24" customHeight="1">
      <c r="B162" s="37"/>
      <c r="C162" s="230" t="s">
        <v>311</v>
      </c>
      <c r="D162" s="230" t="s">
        <v>192</v>
      </c>
      <c r="E162" s="231" t="s">
        <v>2157</v>
      </c>
      <c r="F162" s="232" t="s">
        <v>2158</v>
      </c>
      <c r="G162" s="233" t="s">
        <v>427</v>
      </c>
      <c r="H162" s="234">
        <v>14</v>
      </c>
      <c r="I162" s="235"/>
      <c r="J162" s="236">
        <f>ROUND(I162*H162,2)</f>
        <v>0</v>
      </c>
      <c r="K162" s="232" t="s">
        <v>196</v>
      </c>
      <c r="L162" s="42"/>
      <c r="M162" s="237" t="s">
        <v>1</v>
      </c>
      <c r="N162" s="238" t="s">
        <v>41</v>
      </c>
      <c r="O162" s="85"/>
      <c r="P162" s="239">
        <f>O162*H162</f>
        <v>0</v>
      </c>
      <c r="Q162" s="239">
        <v>0</v>
      </c>
      <c r="R162" s="239">
        <f>Q162*H162</f>
        <v>0</v>
      </c>
      <c r="S162" s="239">
        <v>0</v>
      </c>
      <c r="T162" s="240">
        <f>S162*H162</f>
        <v>0</v>
      </c>
      <c r="AR162" s="241" t="s">
        <v>272</v>
      </c>
      <c r="AT162" s="241" t="s">
        <v>192</v>
      </c>
      <c r="AU162" s="241" t="s">
        <v>85</v>
      </c>
      <c r="AY162" s="16" t="s">
        <v>190</v>
      </c>
      <c r="BE162" s="242">
        <f>IF(N162="základní",J162,0)</f>
        <v>0</v>
      </c>
      <c r="BF162" s="242">
        <f>IF(N162="snížená",J162,0)</f>
        <v>0</v>
      </c>
      <c r="BG162" s="242">
        <f>IF(N162="zákl. přenesená",J162,0)</f>
        <v>0</v>
      </c>
      <c r="BH162" s="242">
        <f>IF(N162="sníž. přenesená",J162,0)</f>
        <v>0</v>
      </c>
      <c r="BI162" s="242">
        <f>IF(N162="nulová",J162,0)</f>
        <v>0</v>
      </c>
      <c r="BJ162" s="16" t="s">
        <v>83</v>
      </c>
      <c r="BK162" s="242">
        <f>ROUND(I162*H162,2)</f>
        <v>0</v>
      </c>
      <c r="BL162" s="16" t="s">
        <v>272</v>
      </c>
      <c r="BM162" s="241" t="s">
        <v>2159</v>
      </c>
    </row>
    <row r="163" spans="2:51" s="13" customFormat="1" ht="12">
      <c r="B163" s="254"/>
      <c r="C163" s="255"/>
      <c r="D163" s="245" t="s">
        <v>199</v>
      </c>
      <c r="E163" s="256" t="s">
        <v>1</v>
      </c>
      <c r="F163" s="257" t="s">
        <v>2160</v>
      </c>
      <c r="G163" s="255"/>
      <c r="H163" s="258">
        <v>4</v>
      </c>
      <c r="I163" s="259"/>
      <c r="J163" s="255"/>
      <c r="K163" s="255"/>
      <c r="L163" s="260"/>
      <c r="M163" s="261"/>
      <c r="N163" s="262"/>
      <c r="O163" s="262"/>
      <c r="P163" s="262"/>
      <c r="Q163" s="262"/>
      <c r="R163" s="262"/>
      <c r="S163" s="262"/>
      <c r="T163" s="263"/>
      <c r="AT163" s="264" t="s">
        <v>199</v>
      </c>
      <c r="AU163" s="264" t="s">
        <v>85</v>
      </c>
      <c r="AV163" s="13" t="s">
        <v>85</v>
      </c>
      <c r="AW163" s="13" t="s">
        <v>32</v>
      </c>
      <c r="AX163" s="13" t="s">
        <v>76</v>
      </c>
      <c r="AY163" s="264" t="s">
        <v>190</v>
      </c>
    </row>
    <row r="164" spans="2:51" s="13" customFormat="1" ht="12">
      <c r="B164" s="254"/>
      <c r="C164" s="255"/>
      <c r="D164" s="245" t="s">
        <v>199</v>
      </c>
      <c r="E164" s="256" t="s">
        <v>1</v>
      </c>
      <c r="F164" s="257" t="s">
        <v>2161</v>
      </c>
      <c r="G164" s="255"/>
      <c r="H164" s="258">
        <v>10</v>
      </c>
      <c r="I164" s="259"/>
      <c r="J164" s="255"/>
      <c r="K164" s="255"/>
      <c r="L164" s="260"/>
      <c r="M164" s="261"/>
      <c r="N164" s="262"/>
      <c r="O164" s="262"/>
      <c r="P164" s="262"/>
      <c r="Q164" s="262"/>
      <c r="R164" s="262"/>
      <c r="S164" s="262"/>
      <c r="T164" s="263"/>
      <c r="AT164" s="264" t="s">
        <v>199</v>
      </c>
      <c r="AU164" s="264" t="s">
        <v>85</v>
      </c>
      <c r="AV164" s="13" t="s">
        <v>85</v>
      </c>
      <c r="AW164" s="13" t="s">
        <v>32</v>
      </c>
      <c r="AX164" s="13" t="s">
        <v>76</v>
      </c>
      <c r="AY164" s="264" t="s">
        <v>190</v>
      </c>
    </row>
    <row r="165" spans="2:65" s="1" customFormat="1" ht="16.5" customHeight="1">
      <c r="B165" s="37"/>
      <c r="C165" s="265" t="s">
        <v>316</v>
      </c>
      <c r="D165" s="265" t="s">
        <v>430</v>
      </c>
      <c r="E165" s="266" t="s">
        <v>2162</v>
      </c>
      <c r="F165" s="267" t="s">
        <v>2163</v>
      </c>
      <c r="G165" s="268" t="s">
        <v>1708</v>
      </c>
      <c r="H165" s="269">
        <v>4</v>
      </c>
      <c r="I165" s="270"/>
      <c r="J165" s="271">
        <f>ROUND(I165*H165,2)</f>
        <v>0</v>
      </c>
      <c r="K165" s="267" t="s">
        <v>445</v>
      </c>
      <c r="L165" s="272"/>
      <c r="M165" s="273" t="s">
        <v>1</v>
      </c>
      <c r="N165" s="274" t="s">
        <v>41</v>
      </c>
      <c r="O165" s="85"/>
      <c r="P165" s="239">
        <f>O165*H165</f>
        <v>0</v>
      </c>
      <c r="Q165" s="239">
        <v>0</v>
      </c>
      <c r="R165" s="239">
        <f>Q165*H165</f>
        <v>0</v>
      </c>
      <c r="S165" s="239">
        <v>0</v>
      </c>
      <c r="T165" s="240">
        <f>S165*H165</f>
        <v>0</v>
      </c>
      <c r="AR165" s="241" t="s">
        <v>990</v>
      </c>
      <c r="AT165" s="241" t="s">
        <v>430</v>
      </c>
      <c r="AU165" s="241" t="s">
        <v>85</v>
      </c>
      <c r="AY165" s="16" t="s">
        <v>190</v>
      </c>
      <c r="BE165" s="242">
        <f>IF(N165="základní",J165,0)</f>
        <v>0</v>
      </c>
      <c r="BF165" s="242">
        <f>IF(N165="snížená",J165,0)</f>
        <v>0</v>
      </c>
      <c r="BG165" s="242">
        <f>IF(N165="zákl. přenesená",J165,0)</f>
        <v>0</v>
      </c>
      <c r="BH165" s="242">
        <f>IF(N165="sníž. přenesená",J165,0)</f>
        <v>0</v>
      </c>
      <c r="BI165" s="242">
        <f>IF(N165="nulová",J165,0)</f>
        <v>0</v>
      </c>
      <c r="BJ165" s="16" t="s">
        <v>83</v>
      </c>
      <c r="BK165" s="242">
        <f>ROUND(I165*H165,2)</f>
        <v>0</v>
      </c>
      <c r="BL165" s="16" t="s">
        <v>990</v>
      </c>
      <c r="BM165" s="241" t="s">
        <v>2164</v>
      </c>
    </row>
    <row r="166" spans="2:51" s="13" customFormat="1" ht="12">
      <c r="B166" s="254"/>
      <c r="C166" s="255"/>
      <c r="D166" s="245" t="s">
        <v>199</v>
      </c>
      <c r="E166" s="256" t="s">
        <v>1</v>
      </c>
      <c r="F166" s="257" t="s">
        <v>2165</v>
      </c>
      <c r="G166" s="255"/>
      <c r="H166" s="258">
        <v>2</v>
      </c>
      <c r="I166" s="259"/>
      <c r="J166" s="255"/>
      <c r="K166" s="255"/>
      <c r="L166" s="260"/>
      <c r="M166" s="261"/>
      <c r="N166" s="262"/>
      <c r="O166" s="262"/>
      <c r="P166" s="262"/>
      <c r="Q166" s="262"/>
      <c r="R166" s="262"/>
      <c r="S166" s="262"/>
      <c r="T166" s="263"/>
      <c r="AT166" s="264" t="s">
        <v>199</v>
      </c>
      <c r="AU166" s="264" t="s">
        <v>85</v>
      </c>
      <c r="AV166" s="13" t="s">
        <v>85</v>
      </c>
      <c r="AW166" s="13" t="s">
        <v>32</v>
      </c>
      <c r="AX166" s="13" t="s">
        <v>76</v>
      </c>
      <c r="AY166" s="264" t="s">
        <v>190</v>
      </c>
    </row>
    <row r="167" spans="2:51" s="13" customFormat="1" ht="12">
      <c r="B167" s="254"/>
      <c r="C167" s="255"/>
      <c r="D167" s="245" t="s">
        <v>199</v>
      </c>
      <c r="E167" s="256" t="s">
        <v>1</v>
      </c>
      <c r="F167" s="257" t="s">
        <v>2166</v>
      </c>
      <c r="G167" s="255"/>
      <c r="H167" s="258">
        <v>2</v>
      </c>
      <c r="I167" s="259"/>
      <c r="J167" s="255"/>
      <c r="K167" s="255"/>
      <c r="L167" s="260"/>
      <c r="M167" s="261"/>
      <c r="N167" s="262"/>
      <c r="O167" s="262"/>
      <c r="P167" s="262"/>
      <c r="Q167" s="262"/>
      <c r="R167" s="262"/>
      <c r="S167" s="262"/>
      <c r="T167" s="263"/>
      <c r="AT167" s="264" t="s">
        <v>199</v>
      </c>
      <c r="AU167" s="264" t="s">
        <v>85</v>
      </c>
      <c r="AV167" s="13" t="s">
        <v>85</v>
      </c>
      <c r="AW167" s="13" t="s">
        <v>32</v>
      </c>
      <c r="AX167" s="13" t="s">
        <v>76</v>
      </c>
      <c r="AY167" s="264" t="s">
        <v>190</v>
      </c>
    </row>
    <row r="168" spans="2:65" s="1" customFormat="1" ht="24" customHeight="1">
      <c r="B168" s="37"/>
      <c r="C168" s="265" t="s">
        <v>324</v>
      </c>
      <c r="D168" s="265" t="s">
        <v>430</v>
      </c>
      <c r="E168" s="266" t="s">
        <v>2167</v>
      </c>
      <c r="F168" s="267" t="s">
        <v>2168</v>
      </c>
      <c r="G168" s="268" t="s">
        <v>1708</v>
      </c>
      <c r="H168" s="269">
        <v>2</v>
      </c>
      <c r="I168" s="270"/>
      <c r="J168" s="271">
        <f>ROUND(I168*H168,2)</f>
        <v>0</v>
      </c>
      <c r="K168" s="267" t="s">
        <v>445</v>
      </c>
      <c r="L168" s="272"/>
      <c r="M168" s="273" t="s">
        <v>1</v>
      </c>
      <c r="N168" s="274" t="s">
        <v>41</v>
      </c>
      <c r="O168" s="85"/>
      <c r="P168" s="239">
        <f>O168*H168</f>
        <v>0</v>
      </c>
      <c r="Q168" s="239">
        <v>0</v>
      </c>
      <c r="R168" s="239">
        <f>Q168*H168</f>
        <v>0</v>
      </c>
      <c r="S168" s="239">
        <v>0</v>
      </c>
      <c r="T168" s="240">
        <f>S168*H168</f>
        <v>0</v>
      </c>
      <c r="AR168" s="241" t="s">
        <v>990</v>
      </c>
      <c r="AT168" s="241" t="s">
        <v>430</v>
      </c>
      <c r="AU168" s="241" t="s">
        <v>85</v>
      </c>
      <c r="AY168" s="16" t="s">
        <v>190</v>
      </c>
      <c r="BE168" s="242">
        <f>IF(N168="základní",J168,0)</f>
        <v>0</v>
      </c>
      <c r="BF168" s="242">
        <f>IF(N168="snížená",J168,0)</f>
        <v>0</v>
      </c>
      <c r="BG168" s="242">
        <f>IF(N168="zákl. přenesená",J168,0)</f>
        <v>0</v>
      </c>
      <c r="BH168" s="242">
        <f>IF(N168="sníž. přenesená",J168,0)</f>
        <v>0</v>
      </c>
      <c r="BI168" s="242">
        <f>IF(N168="nulová",J168,0)</f>
        <v>0</v>
      </c>
      <c r="BJ168" s="16" t="s">
        <v>83</v>
      </c>
      <c r="BK168" s="242">
        <f>ROUND(I168*H168,2)</f>
        <v>0</v>
      </c>
      <c r="BL168" s="16" t="s">
        <v>990</v>
      </c>
      <c r="BM168" s="241" t="s">
        <v>2169</v>
      </c>
    </row>
    <row r="169" spans="2:51" s="13" customFormat="1" ht="12">
      <c r="B169" s="254"/>
      <c r="C169" s="255"/>
      <c r="D169" s="245" t="s">
        <v>199</v>
      </c>
      <c r="E169" s="256" t="s">
        <v>1</v>
      </c>
      <c r="F169" s="257" t="s">
        <v>2170</v>
      </c>
      <c r="G169" s="255"/>
      <c r="H169" s="258">
        <v>2</v>
      </c>
      <c r="I169" s="259"/>
      <c r="J169" s="255"/>
      <c r="K169" s="255"/>
      <c r="L169" s="260"/>
      <c r="M169" s="261"/>
      <c r="N169" s="262"/>
      <c r="O169" s="262"/>
      <c r="P169" s="262"/>
      <c r="Q169" s="262"/>
      <c r="R169" s="262"/>
      <c r="S169" s="262"/>
      <c r="T169" s="263"/>
      <c r="AT169" s="264" t="s">
        <v>199</v>
      </c>
      <c r="AU169" s="264" t="s">
        <v>85</v>
      </c>
      <c r="AV169" s="13" t="s">
        <v>85</v>
      </c>
      <c r="AW169" s="13" t="s">
        <v>32</v>
      </c>
      <c r="AX169" s="13" t="s">
        <v>76</v>
      </c>
      <c r="AY169" s="264" t="s">
        <v>190</v>
      </c>
    </row>
    <row r="170" spans="2:65" s="1" customFormat="1" ht="16.5" customHeight="1">
      <c r="B170" s="37"/>
      <c r="C170" s="230" t="s">
        <v>329</v>
      </c>
      <c r="D170" s="230" t="s">
        <v>192</v>
      </c>
      <c r="E170" s="231" t="s">
        <v>2171</v>
      </c>
      <c r="F170" s="232" t="s">
        <v>2172</v>
      </c>
      <c r="G170" s="233" t="s">
        <v>427</v>
      </c>
      <c r="H170" s="234">
        <v>6</v>
      </c>
      <c r="I170" s="235"/>
      <c r="J170" s="236">
        <f>ROUND(I170*H170,2)</f>
        <v>0</v>
      </c>
      <c r="K170" s="232" t="s">
        <v>196</v>
      </c>
      <c r="L170" s="42"/>
      <c r="M170" s="237" t="s">
        <v>1</v>
      </c>
      <c r="N170" s="238" t="s">
        <v>41</v>
      </c>
      <c r="O170" s="85"/>
      <c r="P170" s="239">
        <f>O170*H170</f>
        <v>0</v>
      </c>
      <c r="Q170" s="239">
        <v>0</v>
      </c>
      <c r="R170" s="239">
        <f>Q170*H170</f>
        <v>0</v>
      </c>
      <c r="S170" s="239">
        <v>0</v>
      </c>
      <c r="T170" s="240">
        <f>S170*H170</f>
        <v>0</v>
      </c>
      <c r="AR170" s="241" t="s">
        <v>272</v>
      </c>
      <c r="AT170" s="241" t="s">
        <v>192</v>
      </c>
      <c r="AU170" s="241" t="s">
        <v>85</v>
      </c>
      <c r="AY170" s="16" t="s">
        <v>190</v>
      </c>
      <c r="BE170" s="242">
        <f>IF(N170="základní",J170,0)</f>
        <v>0</v>
      </c>
      <c r="BF170" s="242">
        <f>IF(N170="snížená",J170,0)</f>
        <v>0</v>
      </c>
      <c r="BG170" s="242">
        <f>IF(N170="zákl. přenesená",J170,0)</f>
        <v>0</v>
      </c>
      <c r="BH170" s="242">
        <f>IF(N170="sníž. přenesená",J170,0)</f>
        <v>0</v>
      </c>
      <c r="BI170" s="242">
        <f>IF(N170="nulová",J170,0)</f>
        <v>0</v>
      </c>
      <c r="BJ170" s="16" t="s">
        <v>83</v>
      </c>
      <c r="BK170" s="242">
        <f>ROUND(I170*H170,2)</f>
        <v>0</v>
      </c>
      <c r="BL170" s="16" t="s">
        <v>272</v>
      </c>
      <c r="BM170" s="241" t="s">
        <v>2173</v>
      </c>
    </row>
    <row r="171" spans="2:65" s="1" customFormat="1" ht="16.5" customHeight="1">
      <c r="B171" s="37"/>
      <c r="C171" s="265" t="s">
        <v>346</v>
      </c>
      <c r="D171" s="265" t="s">
        <v>430</v>
      </c>
      <c r="E171" s="266" t="s">
        <v>2174</v>
      </c>
      <c r="F171" s="267" t="s">
        <v>2175</v>
      </c>
      <c r="G171" s="268" t="s">
        <v>1708</v>
      </c>
      <c r="H171" s="269">
        <v>15</v>
      </c>
      <c r="I171" s="270"/>
      <c r="J171" s="271">
        <f>ROUND(I171*H171,2)</f>
        <v>0</v>
      </c>
      <c r="K171" s="267" t="s">
        <v>445</v>
      </c>
      <c r="L171" s="272"/>
      <c r="M171" s="273" t="s">
        <v>1</v>
      </c>
      <c r="N171" s="274" t="s">
        <v>41</v>
      </c>
      <c r="O171" s="85"/>
      <c r="P171" s="239">
        <f>O171*H171</f>
        <v>0</v>
      </c>
      <c r="Q171" s="239">
        <v>0</v>
      </c>
      <c r="R171" s="239">
        <f>Q171*H171</f>
        <v>0</v>
      </c>
      <c r="S171" s="239">
        <v>0</v>
      </c>
      <c r="T171" s="240">
        <f>S171*H171</f>
        <v>0</v>
      </c>
      <c r="AR171" s="241" t="s">
        <v>990</v>
      </c>
      <c r="AT171" s="241" t="s">
        <v>430</v>
      </c>
      <c r="AU171" s="241" t="s">
        <v>85</v>
      </c>
      <c r="AY171" s="16" t="s">
        <v>190</v>
      </c>
      <c r="BE171" s="242">
        <f>IF(N171="základní",J171,0)</f>
        <v>0</v>
      </c>
      <c r="BF171" s="242">
        <f>IF(N171="snížená",J171,0)</f>
        <v>0</v>
      </c>
      <c r="BG171" s="242">
        <f>IF(N171="zákl. přenesená",J171,0)</f>
        <v>0</v>
      </c>
      <c r="BH171" s="242">
        <f>IF(N171="sníž. přenesená",J171,0)</f>
        <v>0</v>
      </c>
      <c r="BI171" s="242">
        <f>IF(N171="nulová",J171,0)</f>
        <v>0</v>
      </c>
      <c r="BJ171" s="16" t="s">
        <v>83</v>
      </c>
      <c r="BK171" s="242">
        <f>ROUND(I171*H171,2)</f>
        <v>0</v>
      </c>
      <c r="BL171" s="16" t="s">
        <v>990</v>
      </c>
      <c r="BM171" s="241" t="s">
        <v>2176</v>
      </c>
    </row>
    <row r="172" spans="2:51" s="13" customFormat="1" ht="12">
      <c r="B172" s="254"/>
      <c r="C172" s="255"/>
      <c r="D172" s="245" t="s">
        <v>199</v>
      </c>
      <c r="E172" s="256" t="s">
        <v>1</v>
      </c>
      <c r="F172" s="257" t="s">
        <v>8</v>
      </c>
      <c r="G172" s="255"/>
      <c r="H172" s="258">
        <v>15</v>
      </c>
      <c r="I172" s="259"/>
      <c r="J172" s="255"/>
      <c r="K172" s="255"/>
      <c r="L172" s="260"/>
      <c r="M172" s="261"/>
      <c r="N172" s="262"/>
      <c r="O172" s="262"/>
      <c r="P172" s="262"/>
      <c r="Q172" s="262"/>
      <c r="R172" s="262"/>
      <c r="S172" s="262"/>
      <c r="T172" s="263"/>
      <c r="AT172" s="264" t="s">
        <v>199</v>
      </c>
      <c r="AU172" s="264" t="s">
        <v>85</v>
      </c>
      <c r="AV172" s="13" t="s">
        <v>85</v>
      </c>
      <c r="AW172" s="13" t="s">
        <v>32</v>
      </c>
      <c r="AX172" s="13" t="s">
        <v>76</v>
      </c>
      <c r="AY172" s="264" t="s">
        <v>190</v>
      </c>
    </row>
    <row r="173" spans="2:65" s="1" customFormat="1" ht="24" customHeight="1">
      <c r="B173" s="37"/>
      <c r="C173" s="230" t="s">
        <v>351</v>
      </c>
      <c r="D173" s="230" t="s">
        <v>192</v>
      </c>
      <c r="E173" s="231" t="s">
        <v>2177</v>
      </c>
      <c r="F173" s="232" t="s">
        <v>2178</v>
      </c>
      <c r="G173" s="233" t="s">
        <v>427</v>
      </c>
      <c r="H173" s="234">
        <v>15</v>
      </c>
      <c r="I173" s="235"/>
      <c r="J173" s="236">
        <f>ROUND(I173*H173,2)</f>
        <v>0</v>
      </c>
      <c r="K173" s="232" t="s">
        <v>196</v>
      </c>
      <c r="L173" s="42"/>
      <c r="M173" s="237" t="s">
        <v>1</v>
      </c>
      <c r="N173" s="238" t="s">
        <v>41</v>
      </c>
      <c r="O173" s="85"/>
      <c r="P173" s="239">
        <f>O173*H173</f>
        <v>0</v>
      </c>
      <c r="Q173" s="239">
        <v>0</v>
      </c>
      <c r="R173" s="239">
        <f>Q173*H173</f>
        <v>0</v>
      </c>
      <c r="S173" s="239">
        <v>0</v>
      </c>
      <c r="T173" s="240">
        <f>S173*H173</f>
        <v>0</v>
      </c>
      <c r="AR173" s="241" t="s">
        <v>272</v>
      </c>
      <c r="AT173" s="241" t="s">
        <v>192</v>
      </c>
      <c r="AU173" s="241" t="s">
        <v>85</v>
      </c>
      <c r="AY173" s="16" t="s">
        <v>190</v>
      </c>
      <c r="BE173" s="242">
        <f>IF(N173="základní",J173,0)</f>
        <v>0</v>
      </c>
      <c r="BF173" s="242">
        <f>IF(N173="snížená",J173,0)</f>
        <v>0</v>
      </c>
      <c r="BG173" s="242">
        <f>IF(N173="zákl. přenesená",J173,0)</f>
        <v>0</v>
      </c>
      <c r="BH173" s="242">
        <f>IF(N173="sníž. přenesená",J173,0)</f>
        <v>0</v>
      </c>
      <c r="BI173" s="242">
        <f>IF(N173="nulová",J173,0)</f>
        <v>0</v>
      </c>
      <c r="BJ173" s="16" t="s">
        <v>83</v>
      </c>
      <c r="BK173" s="242">
        <f>ROUND(I173*H173,2)</f>
        <v>0</v>
      </c>
      <c r="BL173" s="16" t="s">
        <v>272</v>
      </c>
      <c r="BM173" s="241" t="s">
        <v>2179</v>
      </c>
    </row>
    <row r="174" spans="2:65" s="1" customFormat="1" ht="16.5" customHeight="1">
      <c r="B174" s="37"/>
      <c r="C174" s="265" t="s">
        <v>362</v>
      </c>
      <c r="D174" s="265" t="s">
        <v>430</v>
      </c>
      <c r="E174" s="266" t="s">
        <v>2180</v>
      </c>
      <c r="F174" s="267" t="s">
        <v>2181</v>
      </c>
      <c r="G174" s="268" t="s">
        <v>398</v>
      </c>
      <c r="H174" s="269">
        <v>200</v>
      </c>
      <c r="I174" s="270"/>
      <c r="J174" s="271">
        <f>ROUND(I174*H174,2)</f>
        <v>0</v>
      </c>
      <c r="K174" s="267" t="s">
        <v>445</v>
      </c>
      <c r="L174" s="272"/>
      <c r="M174" s="273" t="s">
        <v>1</v>
      </c>
      <c r="N174" s="274" t="s">
        <v>41</v>
      </c>
      <c r="O174" s="85"/>
      <c r="P174" s="239">
        <f>O174*H174</f>
        <v>0</v>
      </c>
      <c r="Q174" s="239">
        <v>0</v>
      </c>
      <c r="R174" s="239">
        <f>Q174*H174</f>
        <v>0</v>
      </c>
      <c r="S174" s="239">
        <v>0</v>
      </c>
      <c r="T174" s="240">
        <f>S174*H174</f>
        <v>0</v>
      </c>
      <c r="AR174" s="241" t="s">
        <v>990</v>
      </c>
      <c r="AT174" s="241" t="s">
        <v>430</v>
      </c>
      <c r="AU174" s="241" t="s">
        <v>85</v>
      </c>
      <c r="AY174" s="16" t="s">
        <v>190</v>
      </c>
      <c r="BE174" s="242">
        <f>IF(N174="základní",J174,0)</f>
        <v>0</v>
      </c>
      <c r="BF174" s="242">
        <f>IF(N174="snížená",J174,0)</f>
        <v>0</v>
      </c>
      <c r="BG174" s="242">
        <f>IF(N174="zákl. přenesená",J174,0)</f>
        <v>0</v>
      </c>
      <c r="BH174" s="242">
        <f>IF(N174="sníž. přenesená",J174,0)</f>
        <v>0</v>
      </c>
      <c r="BI174" s="242">
        <f>IF(N174="nulová",J174,0)</f>
        <v>0</v>
      </c>
      <c r="BJ174" s="16" t="s">
        <v>83</v>
      </c>
      <c r="BK174" s="242">
        <f>ROUND(I174*H174,2)</f>
        <v>0</v>
      </c>
      <c r="BL174" s="16" t="s">
        <v>990</v>
      </c>
      <c r="BM174" s="241" t="s">
        <v>2182</v>
      </c>
    </row>
    <row r="175" spans="2:51" s="13" customFormat="1" ht="12">
      <c r="B175" s="254"/>
      <c r="C175" s="255"/>
      <c r="D175" s="245" t="s">
        <v>199</v>
      </c>
      <c r="E175" s="256" t="s">
        <v>1</v>
      </c>
      <c r="F175" s="257" t="s">
        <v>2183</v>
      </c>
      <c r="G175" s="255"/>
      <c r="H175" s="258">
        <v>160</v>
      </c>
      <c r="I175" s="259"/>
      <c r="J175" s="255"/>
      <c r="K175" s="255"/>
      <c r="L175" s="260"/>
      <c r="M175" s="261"/>
      <c r="N175" s="262"/>
      <c r="O175" s="262"/>
      <c r="P175" s="262"/>
      <c r="Q175" s="262"/>
      <c r="R175" s="262"/>
      <c r="S175" s="262"/>
      <c r="T175" s="263"/>
      <c r="AT175" s="264" t="s">
        <v>199</v>
      </c>
      <c r="AU175" s="264" t="s">
        <v>85</v>
      </c>
      <c r="AV175" s="13" t="s">
        <v>85</v>
      </c>
      <c r="AW175" s="13" t="s">
        <v>32</v>
      </c>
      <c r="AX175" s="13" t="s">
        <v>76</v>
      </c>
      <c r="AY175" s="264" t="s">
        <v>190</v>
      </c>
    </row>
    <row r="176" spans="2:51" s="13" customFormat="1" ht="12">
      <c r="B176" s="254"/>
      <c r="C176" s="255"/>
      <c r="D176" s="245" t="s">
        <v>199</v>
      </c>
      <c r="E176" s="256" t="s">
        <v>1</v>
      </c>
      <c r="F176" s="257" t="s">
        <v>442</v>
      </c>
      <c r="G176" s="255"/>
      <c r="H176" s="258">
        <v>40</v>
      </c>
      <c r="I176" s="259"/>
      <c r="J176" s="255"/>
      <c r="K176" s="255"/>
      <c r="L176" s="260"/>
      <c r="M176" s="261"/>
      <c r="N176" s="262"/>
      <c r="O176" s="262"/>
      <c r="P176" s="262"/>
      <c r="Q176" s="262"/>
      <c r="R176" s="262"/>
      <c r="S176" s="262"/>
      <c r="T176" s="263"/>
      <c r="AT176" s="264" t="s">
        <v>199</v>
      </c>
      <c r="AU176" s="264" t="s">
        <v>85</v>
      </c>
      <c r="AV176" s="13" t="s">
        <v>85</v>
      </c>
      <c r="AW176" s="13" t="s">
        <v>32</v>
      </c>
      <c r="AX176" s="13" t="s">
        <v>76</v>
      </c>
      <c r="AY176" s="264" t="s">
        <v>190</v>
      </c>
    </row>
    <row r="177" spans="2:65" s="1" customFormat="1" ht="24" customHeight="1">
      <c r="B177" s="37"/>
      <c r="C177" s="230" t="s">
        <v>369</v>
      </c>
      <c r="D177" s="230" t="s">
        <v>192</v>
      </c>
      <c r="E177" s="231" t="s">
        <v>2184</v>
      </c>
      <c r="F177" s="232" t="s">
        <v>2185</v>
      </c>
      <c r="G177" s="233" t="s">
        <v>398</v>
      </c>
      <c r="H177" s="234">
        <v>200</v>
      </c>
      <c r="I177" s="235"/>
      <c r="J177" s="236">
        <f>ROUND(I177*H177,2)</f>
        <v>0</v>
      </c>
      <c r="K177" s="232" t="s">
        <v>196</v>
      </c>
      <c r="L177" s="42"/>
      <c r="M177" s="237" t="s">
        <v>1</v>
      </c>
      <c r="N177" s="238" t="s">
        <v>41</v>
      </c>
      <c r="O177" s="85"/>
      <c r="P177" s="239">
        <f>O177*H177</f>
        <v>0</v>
      </c>
      <c r="Q177" s="239">
        <v>0</v>
      </c>
      <c r="R177" s="239">
        <f>Q177*H177</f>
        <v>0</v>
      </c>
      <c r="S177" s="239">
        <v>0</v>
      </c>
      <c r="T177" s="240">
        <f>S177*H177</f>
        <v>0</v>
      </c>
      <c r="AR177" s="241" t="s">
        <v>272</v>
      </c>
      <c r="AT177" s="241" t="s">
        <v>192</v>
      </c>
      <c r="AU177" s="241" t="s">
        <v>85</v>
      </c>
      <c r="AY177" s="16" t="s">
        <v>190</v>
      </c>
      <c r="BE177" s="242">
        <f>IF(N177="základní",J177,0)</f>
        <v>0</v>
      </c>
      <c r="BF177" s="242">
        <f>IF(N177="snížená",J177,0)</f>
        <v>0</v>
      </c>
      <c r="BG177" s="242">
        <f>IF(N177="zákl. přenesená",J177,0)</f>
        <v>0</v>
      </c>
      <c r="BH177" s="242">
        <f>IF(N177="sníž. přenesená",J177,0)</f>
        <v>0</v>
      </c>
      <c r="BI177" s="242">
        <f>IF(N177="nulová",J177,0)</f>
        <v>0</v>
      </c>
      <c r="BJ177" s="16" t="s">
        <v>83</v>
      </c>
      <c r="BK177" s="242">
        <f>ROUND(I177*H177,2)</f>
        <v>0</v>
      </c>
      <c r="BL177" s="16" t="s">
        <v>272</v>
      </c>
      <c r="BM177" s="241" t="s">
        <v>2186</v>
      </c>
    </row>
    <row r="178" spans="2:65" s="1" customFormat="1" ht="16.5" customHeight="1">
      <c r="B178" s="37"/>
      <c r="C178" s="265" t="s">
        <v>380</v>
      </c>
      <c r="D178" s="265" t="s">
        <v>430</v>
      </c>
      <c r="E178" s="266" t="s">
        <v>2187</v>
      </c>
      <c r="F178" s="267" t="s">
        <v>2188</v>
      </c>
      <c r="G178" s="268" t="s">
        <v>398</v>
      </c>
      <c r="H178" s="269">
        <v>60</v>
      </c>
      <c r="I178" s="270"/>
      <c r="J178" s="271">
        <f>ROUND(I178*H178,2)</f>
        <v>0</v>
      </c>
      <c r="K178" s="267" t="s">
        <v>445</v>
      </c>
      <c r="L178" s="272"/>
      <c r="M178" s="273" t="s">
        <v>1</v>
      </c>
      <c r="N178" s="274" t="s">
        <v>41</v>
      </c>
      <c r="O178" s="85"/>
      <c r="P178" s="239">
        <f>O178*H178</f>
        <v>0</v>
      </c>
      <c r="Q178" s="239">
        <v>0</v>
      </c>
      <c r="R178" s="239">
        <f>Q178*H178</f>
        <v>0</v>
      </c>
      <c r="S178" s="239">
        <v>0</v>
      </c>
      <c r="T178" s="240">
        <f>S178*H178</f>
        <v>0</v>
      </c>
      <c r="AR178" s="241" t="s">
        <v>990</v>
      </c>
      <c r="AT178" s="241" t="s">
        <v>430</v>
      </c>
      <c r="AU178" s="241" t="s">
        <v>85</v>
      </c>
      <c r="AY178" s="16" t="s">
        <v>190</v>
      </c>
      <c r="BE178" s="242">
        <f>IF(N178="základní",J178,0)</f>
        <v>0</v>
      </c>
      <c r="BF178" s="242">
        <f>IF(N178="snížená",J178,0)</f>
        <v>0</v>
      </c>
      <c r="BG178" s="242">
        <f>IF(N178="zákl. přenesená",J178,0)</f>
        <v>0</v>
      </c>
      <c r="BH178" s="242">
        <f>IF(N178="sníž. přenesená",J178,0)</f>
        <v>0</v>
      </c>
      <c r="BI178" s="242">
        <f>IF(N178="nulová",J178,0)</f>
        <v>0</v>
      </c>
      <c r="BJ178" s="16" t="s">
        <v>83</v>
      </c>
      <c r="BK178" s="242">
        <f>ROUND(I178*H178,2)</f>
        <v>0</v>
      </c>
      <c r="BL178" s="16" t="s">
        <v>990</v>
      </c>
      <c r="BM178" s="241" t="s">
        <v>2189</v>
      </c>
    </row>
    <row r="179" spans="2:51" s="13" customFormat="1" ht="12">
      <c r="B179" s="254"/>
      <c r="C179" s="255"/>
      <c r="D179" s="245" t="s">
        <v>199</v>
      </c>
      <c r="E179" s="256" t="s">
        <v>1</v>
      </c>
      <c r="F179" s="257" t="s">
        <v>2190</v>
      </c>
      <c r="G179" s="255"/>
      <c r="H179" s="258">
        <v>60</v>
      </c>
      <c r="I179" s="259"/>
      <c r="J179" s="255"/>
      <c r="K179" s="255"/>
      <c r="L179" s="260"/>
      <c r="M179" s="261"/>
      <c r="N179" s="262"/>
      <c r="O179" s="262"/>
      <c r="P179" s="262"/>
      <c r="Q179" s="262"/>
      <c r="R179" s="262"/>
      <c r="S179" s="262"/>
      <c r="T179" s="263"/>
      <c r="AT179" s="264" t="s">
        <v>199</v>
      </c>
      <c r="AU179" s="264" t="s">
        <v>85</v>
      </c>
      <c r="AV179" s="13" t="s">
        <v>85</v>
      </c>
      <c r="AW179" s="13" t="s">
        <v>32</v>
      </c>
      <c r="AX179" s="13" t="s">
        <v>76</v>
      </c>
      <c r="AY179" s="264" t="s">
        <v>190</v>
      </c>
    </row>
    <row r="180" spans="2:65" s="1" customFormat="1" ht="24" customHeight="1">
      <c r="B180" s="37"/>
      <c r="C180" s="230" t="s">
        <v>385</v>
      </c>
      <c r="D180" s="230" t="s">
        <v>192</v>
      </c>
      <c r="E180" s="231" t="s">
        <v>2191</v>
      </c>
      <c r="F180" s="232" t="s">
        <v>2192</v>
      </c>
      <c r="G180" s="233" t="s">
        <v>398</v>
      </c>
      <c r="H180" s="234">
        <v>60</v>
      </c>
      <c r="I180" s="235"/>
      <c r="J180" s="236">
        <f>ROUND(I180*H180,2)</f>
        <v>0</v>
      </c>
      <c r="K180" s="232" t="s">
        <v>196</v>
      </c>
      <c r="L180" s="42"/>
      <c r="M180" s="237" t="s">
        <v>1</v>
      </c>
      <c r="N180" s="238" t="s">
        <v>41</v>
      </c>
      <c r="O180" s="85"/>
      <c r="P180" s="239">
        <f>O180*H180</f>
        <v>0</v>
      </c>
      <c r="Q180" s="239">
        <v>0</v>
      </c>
      <c r="R180" s="239">
        <f>Q180*H180</f>
        <v>0</v>
      </c>
      <c r="S180" s="239">
        <v>0</v>
      </c>
      <c r="T180" s="240">
        <f>S180*H180</f>
        <v>0</v>
      </c>
      <c r="AR180" s="241" t="s">
        <v>272</v>
      </c>
      <c r="AT180" s="241" t="s">
        <v>192</v>
      </c>
      <c r="AU180" s="241" t="s">
        <v>85</v>
      </c>
      <c r="AY180" s="16" t="s">
        <v>190</v>
      </c>
      <c r="BE180" s="242">
        <f>IF(N180="základní",J180,0)</f>
        <v>0</v>
      </c>
      <c r="BF180" s="242">
        <f>IF(N180="snížená",J180,0)</f>
        <v>0</v>
      </c>
      <c r="BG180" s="242">
        <f>IF(N180="zákl. přenesená",J180,0)</f>
        <v>0</v>
      </c>
      <c r="BH180" s="242">
        <f>IF(N180="sníž. přenesená",J180,0)</f>
        <v>0</v>
      </c>
      <c r="BI180" s="242">
        <f>IF(N180="nulová",J180,0)</f>
        <v>0</v>
      </c>
      <c r="BJ180" s="16" t="s">
        <v>83</v>
      </c>
      <c r="BK180" s="242">
        <f>ROUND(I180*H180,2)</f>
        <v>0</v>
      </c>
      <c r="BL180" s="16" t="s">
        <v>272</v>
      </c>
      <c r="BM180" s="241" t="s">
        <v>2193</v>
      </c>
    </row>
    <row r="181" spans="2:65" s="1" customFormat="1" ht="16.5" customHeight="1">
      <c r="B181" s="37"/>
      <c r="C181" s="265" t="s">
        <v>390</v>
      </c>
      <c r="D181" s="265" t="s">
        <v>430</v>
      </c>
      <c r="E181" s="266" t="s">
        <v>2194</v>
      </c>
      <c r="F181" s="267" t="s">
        <v>2195</v>
      </c>
      <c r="G181" s="268" t="s">
        <v>1708</v>
      </c>
      <c r="H181" s="269">
        <v>200</v>
      </c>
      <c r="I181" s="270"/>
      <c r="J181" s="271">
        <f>ROUND(I181*H181,2)</f>
        <v>0</v>
      </c>
      <c r="K181" s="267" t="s">
        <v>445</v>
      </c>
      <c r="L181" s="272"/>
      <c r="M181" s="273" t="s">
        <v>1</v>
      </c>
      <c r="N181" s="274" t="s">
        <v>41</v>
      </c>
      <c r="O181" s="85"/>
      <c r="P181" s="239">
        <f>O181*H181</f>
        <v>0</v>
      </c>
      <c r="Q181" s="239">
        <v>0</v>
      </c>
      <c r="R181" s="239">
        <f>Q181*H181</f>
        <v>0</v>
      </c>
      <c r="S181" s="239">
        <v>0</v>
      </c>
      <c r="T181" s="240">
        <f>S181*H181</f>
        <v>0</v>
      </c>
      <c r="AR181" s="241" t="s">
        <v>990</v>
      </c>
      <c r="AT181" s="241" t="s">
        <v>430</v>
      </c>
      <c r="AU181" s="241" t="s">
        <v>85</v>
      </c>
      <c r="AY181" s="16" t="s">
        <v>190</v>
      </c>
      <c r="BE181" s="242">
        <f>IF(N181="základní",J181,0)</f>
        <v>0</v>
      </c>
      <c r="BF181" s="242">
        <f>IF(N181="snížená",J181,0)</f>
        <v>0</v>
      </c>
      <c r="BG181" s="242">
        <f>IF(N181="zákl. přenesená",J181,0)</f>
        <v>0</v>
      </c>
      <c r="BH181" s="242">
        <f>IF(N181="sníž. přenesená",J181,0)</f>
        <v>0</v>
      </c>
      <c r="BI181" s="242">
        <f>IF(N181="nulová",J181,0)</f>
        <v>0</v>
      </c>
      <c r="BJ181" s="16" t="s">
        <v>83</v>
      </c>
      <c r="BK181" s="242">
        <f>ROUND(I181*H181,2)</f>
        <v>0</v>
      </c>
      <c r="BL181" s="16" t="s">
        <v>990</v>
      </c>
      <c r="BM181" s="241" t="s">
        <v>2196</v>
      </c>
    </row>
    <row r="182" spans="2:65" s="1" customFormat="1" ht="16.5" customHeight="1">
      <c r="B182" s="37"/>
      <c r="C182" s="265" t="s">
        <v>395</v>
      </c>
      <c r="D182" s="265" t="s">
        <v>430</v>
      </c>
      <c r="E182" s="266" t="s">
        <v>2197</v>
      </c>
      <c r="F182" s="267" t="s">
        <v>2198</v>
      </c>
      <c r="G182" s="268" t="s">
        <v>1708</v>
      </c>
      <c r="H182" s="269">
        <v>60</v>
      </c>
      <c r="I182" s="270"/>
      <c r="J182" s="271">
        <f>ROUND(I182*H182,2)</f>
        <v>0</v>
      </c>
      <c r="K182" s="267" t="s">
        <v>445</v>
      </c>
      <c r="L182" s="272"/>
      <c r="M182" s="273" t="s">
        <v>1</v>
      </c>
      <c r="N182" s="274" t="s">
        <v>41</v>
      </c>
      <c r="O182" s="85"/>
      <c r="P182" s="239">
        <f>O182*H182</f>
        <v>0</v>
      </c>
      <c r="Q182" s="239">
        <v>0</v>
      </c>
      <c r="R182" s="239">
        <f>Q182*H182</f>
        <v>0</v>
      </c>
      <c r="S182" s="239">
        <v>0</v>
      </c>
      <c r="T182" s="240">
        <f>S182*H182</f>
        <v>0</v>
      </c>
      <c r="AR182" s="241" t="s">
        <v>990</v>
      </c>
      <c r="AT182" s="241" t="s">
        <v>430</v>
      </c>
      <c r="AU182" s="241" t="s">
        <v>85</v>
      </c>
      <c r="AY182" s="16" t="s">
        <v>190</v>
      </c>
      <c r="BE182" s="242">
        <f>IF(N182="základní",J182,0)</f>
        <v>0</v>
      </c>
      <c r="BF182" s="242">
        <f>IF(N182="snížená",J182,0)</f>
        <v>0</v>
      </c>
      <c r="BG182" s="242">
        <f>IF(N182="zákl. přenesená",J182,0)</f>
        <v>0</v>
      </c>
      <c r="BH182" s="242">
        <f>IF(N182="sníž. přenesená",J182,0)</f>
        <v>0</v>
      </c>
      <c r="BI182" s="242">
        <f>IF(N182="nulová",J182,0)</f>
        <v>0</v>
      </c>
      <c r="BJ182" s="16" t="s">
        <v>83</v>
      </c>
      <c r="BK182" s="242">
        <f>ROUND(I182*H182,2)</f>
        <v>0</v>
      </c>
      <c r="BL182" s="16" t="s">
        <v>990</v>
      </c>
      <c r="BM182" s="241" t="s">
        <v>2199</v>
      </c>
    </row>
    <row r="183" spans="2:65" s="1" customFormat="1" ht="24" customHeight="1">
      <c r="B183" s="37"/>
      <c r="C183" s="265" t="s">
        <v>401</v>
      </c>
      <c r="D183" s="265" t="s">
        <v>430</v>
      </c>
      <c r="E183" s="266" t="s">
        <v>2200</v>
      </c>
      <c r="F183" s="267" t="s">
        <v>2201</v>
      </c>
      <c r="G183" s="268" t="s">
        <v>398</v>
      </c>
      <c r="H183" s="269">
        <v>40</v>
      </c>
      <c r="I183" s="270"/>
      <c r="J183" s="271">
        <f>ROUND(I183*H183,2)</f>
        <v>0</v>
      </c>
      <c r="K183" s="267" t="s">
        <v>445</v>
      </c>
      <c r="L183" s="272"/>
      <c r="M183" s="273" t="s">
        <v>1</v>
      </c>
      <c r="N183" s="274" t="s">
        <v>41</v>
      </c>
      <c r="O183" s="85"/>
      <c r="P183" s="239">
        <f>O183*H183</f>
        <v>0</v>
      </c>
      <c r="Q183" s="239">
        <v>0</v>
      </c>
      <c r="R183" s="239">
        <f>Q183*H183</f>
        <v>0</v>
      </c>
      <c r="S183" s="239">
        <v>0</v>
      </c>
      <c r="T183" s="240">
        <f>S183*H183</f>
        <v>0</v>
      </c>
      <c r="AR183" s="241" t="s">
        <v>990</v>
      </c>
      <c r="AT183" s="241" t="s">
        <v>430</v>
      </c>
      <c r="AU183" s="241" t="s">
        <v>85</v>
      </c>
      <c r="AY183" s="16" t="s">
        <v>190</v>
      </c>
      <c r="BE183" s="242">
        <f>IF(N183="základní",J183,0)</f>
        <v>0</v>
      </c>
      <c r="BF183" s="242">
        <f>IF(N183="snížená",J183,0)</f>
        <v>0</v>
      </c>
      <c r="BG183" s="242">
        <f>IF(N183="zákl. přenesená",J183,0)</f>
        <v>0</v>
      </c>
      <c r="BH183" s="242">
        <f>IF(N183="sníž. přenesená",J183,0)</f>
        <v>0</v>
      </c>
      <c r="BI183" s="242">
        <f>IF(N183="nulová",J183,0)</f>
        <v>0</v>
      </c>
      <c r="BJ183" s="16" t="s">
        <v>83</v>
      </c>
      <c r="BK183" s="242">
        <f>ROUND(I183*H183,2)</f>
        <v>0</v>
      </c>
      <c r="BL183" s="16" t="s">
        <v>990</v>
      </c>
      <c r="BM183" s="241" t="s">
        <v>2202</v>
      </c>
    </row>
    <row r="184" spans="2:51" s="13" customFormat="1" ht="12">
      <c r="B184" s="254"/>
      <c r="C184" s="255"/>
      <c r="D184" s="245" t="s">
        <v>199</v>
      </c>
      <c r="E184" s="256" t="s">
        <v>1</v>
      </c>
      <c r="F184" s="257" t="s">
        <v>442</v>
      </c>
      <c r="G184" s="255"/>
      <c r="H184" s="258">
        <v>40</v>
      </c>
      <c r="I184" s="259"/>
      <c r="J184" s="255"/>
      <c r="K184" s="255"/>
      <c r="L184" s="260"/>
      <c r="M184" s="261"/>
      <c r="N184" s="262"/>
      <c r="O184" s="262"/>
      <c r="P184" s="262"/>
      <c r="Q184" s="262"/>
      <c r="R184" s="262"/>
      <c r="S184" s="262"/>
      <c r="T184" s="263"/>
      <c r="AT184" s="264" t="s">
        <v>199</v>
      </c>
      <c r="AU184" s="264" t="s">
        <v>85</v>
      </c>
      <c r="AV184" s="13" t="s">
        <v>85</v>
      </c>
      <c r="AW184" s="13" t="s">
        <v>32</v>
      </c>
      <c r="AX184" s="13" t="s">
        <v>76</v>
      </c>
      <c r="AY184" s="264" t="s">
        <v>190</v>
      </c>
    </row>
    <row r="185" spans="2:65" s="1" customFormat="1" ht="24" customHeight="1">
      <c r="B185" s="37"/>
      <c r="C185" s="230" t="s">
        <v>406</v>
      </c>
      <c r="D185" s="230" t="s">
        <v>192</v>
      </c>
      <c r="E185" s="231" t="s">
        <v>2203</v>
      </c>
      <c r="F185" s="232" t="s">
        <v>2204</v>
      </c>
      <c r="G185" s="233" t="s">
        <v>398</v>
      </c>
      <c r="H185" s="234">
        <v>40</v>
      </c>
      <c r="I185" s="235"/>
      <c r="J185" s="236">
        <f>ROUND(I185*H185,2)</f>
        <v>0</v>
      </c>
      <c r="K185" s="232" t="s">
        <v>196</v>
      </c>
      <c r="L185" s="42"/>
      <c r="M185" s="237" t="s">
        <v>1</v>
      </c>
      <c r="N185" s="238" t="s">
        <v>41</v>
      </c>
      <c r="O185" s="85"/>
      <c r="P185" s="239">
        <f>O185*H185</f>
        <v>0</v>
      </c>
      <c r="Q185" s="239">
        <v>0</v>
      </c>
      <c r="R185" s="239">
        <f>Q185*H185</f>
        <v>0</v>
      </c>
      <c r="S185" s="239">
        <v>0</v>
      </c>
      <c r="T185" s="240">
        <f>S185*H185</f>
        <v>0</v>
      </c>
      <c r="AR185" s="241" t="s">
        <v>272</v>
      </c>
      <c r="AT185" s="241" t="s">
        <v>192</v>
      </c>
      <c r="AU185" s="241" t="s">
        <v>85</v>
      </c>
      <c r="AY185" s="16" t="s">
        <v>190</v>
      </c>
      <c r="BE185" s="242">
        <f>IF(N185="základní",J185,0)</f>
        <v>0</v>
      </c>
      <c r="BF185" s="242">
        <f>IF(N185="snížená",J185,0)</f>
        <v>0</v>
      </c>
      <c r="BG185" s="242">
        <f>IF(N185="zákl. přenesená",J185,0)</f>
        <v>0</v>
      </c>
      <c r="BH185" s="242">
        <f>IF(N185="sníž. přenesená",J185,0)</f>
        <v>0</v>
      </c>
      <c r="BI185" s="242">
        <f>IF(N185="nulová",J185,0)</f>
        <v>0</v>
      </c>
      <c r="BJ185" s="16" t="s">
        <v>83</v>
      </c>
      <c r="BK185" s="242">
        <f>ROUND(I185*H185,2)</f>
        <v>0</v>
      </c>
      <c r="BL185" s="16" t="s">
        <v>272</v>
      </c>
      <c r="BM185" s="241" t="s">
        <v>2205</v>
      </c>
    </row>
    <row r="186" spans="2:65" s="1" customFormat="1" ht="16.5" customHeight="1">
      <c r="B186" s="37"/>
      <c r="C186" s="265" t="s">
        <v>417</v>
      </c>
      <c r="D186" s="265" t="s">
        <v>430</v>
      </c>
      <c r="E186" s="266" t="s">
        <v>2206</v>
      </c>
      <c r="F186" s="267" t="s">
        <v>2207</v>
      </c>
      <c r="G186" s="268" t="s">
        <v>398</v>
      </c>
      <c r="H186" s="269">
        <v>20</v>
      </c>
      <c r="I186" s="270"/>
      <c r="J186" s="271">
        <f>ROUND(I186*H186,2)</f>
        <v>0</v>
      </c>
      <c r="K186" s="267" t="s">
        <v>445</v>
      </c>
      <c r="L186" s="272"/>
      <c r="M186" s="273" t="s">
        <v>1</v>
      </c>
      <c r="N186" s="274" t="s">
        <v>41</v>
      </c>
      <c r="O186" s="85"/>
      <c r="P186" s="239">
        <f>O186*H186</f>
        <v>0</v>
      </c>
      <c r="Q186" s="239">
        <v>0</v>
      </c>
      <c r="R186" s="239">
        <f>Q186*H186</f>
        <v>0</v>
      </c>
      <c r="S186" s="239">
        <v>0</v>
      </c>
      <c r="T186" s="240">
        <f>S186*H186</f>
        <v>0</v>
      </c>
      <c r="AR186" s="241" t="s">
        <v>990</v>
      </c>
      <c r="AT186" s="241" t="s">
        <v>430</v>
      </c>
      <c r="AU186" s="241" t="s">
        <v>85</v>
      </c>
      <c r="AY186" s="16" t="s">
        <v>190</v>
      </c>
      <c r="BE186" s="242">
        <f>IF(N186="základní",J186,0)</f>
        <v>0</v>
      </c>
      <c r="BF186" s="242">
        <f>IF(N186="snížená",J186,0)</f>
        <v>0</v>
      </c>
      <c r="BG186" s="242">
        <f>IF(N186="zákl. přenesená",J186,0)</f>
        <v>0</v>
      </c>
      <c r="BH186" s="242">
        <f>IF(N186="sníž. přenesená",J186,0)</f>
        <v>0</v>
      </c>
      <c r="BI186" s="242">
        <f>IF(N186="nulová",J186,0)</f>
        <v>0</v>
      </c>
      <c r="BJ186" s="16" t="s">
        <v>83</v>
      </c>
      <c r="BK186" s="242">
        <f>ROUND(I186*H186,2)</f>
        <v>0</v>
      </c>
      <c r="BL186" s="16" t="s">
        <v>990</v>
      </c>
      <c r="BM186" s="241" t="s">
        <v>2208</v>
      </c>
    </row>
    <row r="187" spans="2:51" s="13" customFormat="1" ht="12">
      <c r="B187" s="254"/>
      <c r="C187" s="255"/>
      <c r="D187" s="245" t="s">
        <v>199</v>
      </c>
      <c r="E187" s="256" t="s">
        <v>1</v>
      </c>
      <c r="F187" s="257" t="s">
        <v>2209</v>
      </c>
      <c r="G187" s="255"/>
      <c r="H187" s="258">
        <v>20</v>
      </c>
      <c r="I187" s="259"/>
      <c r="J187" s="255"/>
      <c r="K187" s="255"/>
      <c r="L187" s="260"/>
      <c r="M187" s="261"/>
      <c r="N187" s="262"/>
      <c r="O187" s="262"/>
      <c r="P187" s="262"/>
      <c r="Q187" s="262"/>
      <c r="R187" s="262"/>
      <c r="S187" s="262"/>
      <c r="T187" s="263"/>
      <c r="AT187" s="264" t="s">
        <v>199</v>
      </c>
      <c r="AU187" s="264" t="s">
        <v>85</v>
      </c>
      <c r="AV187" s="13" t="s">
        <v>85</v>
      </c>
      <c r="AW187" s="13" t="s">
        <v>32</v>
      </c>
      <c r="AX187" s="13" t="s">
        <v>76</v>
      </c>
      <c r="AY187" s="264" t="s">
        <v>190</v>
      </c>
    </row>
    <row r="188" spans="2:65" s="1" customFormat="1" ht="24" customHeight="1">
      <c r="B188" s="37"/>
      <c r="C188" s="230" t="s">
        <v>424</v>
      </c>
      <c r="D188" s="230" t="s">
        <v>192</v>
      </c>
      <c r="E188" s="231" t="s">
        <v>2210</v>
      </c>
      <c r="F188" s="232" t="s">
        <v>2211</v>
      </c>
      <c r="G188" s="233" t="s">
        <v>398</v>
      </c>
      <c r="H188" s="234">
        <v>20</v>
      </c>
      <c r="I188" s="235"/>
      <c r="J188" s="236">
        <f>ROUND(I188*H188,2)</f>
        <v>0</v>
      </c>
      <c r="K188" s="232" t="s">
        <v>196</v>
      </c>
      <c r="L188" s="42"/>
      <c r="M188" s="237" t="s">
        <v>1</v>
      </c>
      <c r="N188" s="238" t="s">
        <v>41</v>
      </c>
      <c r="O188" s="85"/>
      <c r="P188" s="239">
        <f>O188*H188</f>
        <v>0</v>
      </c>
      <c r="Q188" s="239">
        <v>0</v>
      </c>
      <c r="R188" s="239">
        <f>Q188*H188</f>
        <v>0</v>
      </c>
      <c r="S188" s="239">
        <v>0</v>
      </c>
      <c r="T188" s="240">
        <f>S188*H188</f>
        <v>0</v>
      </c>
      <c r="AR188" s="241" t="s">
        <v>272</v>
      </c>
      <c r="AT188" s="241" t="s">
        <v>192</v>
      </c>
      <c r="AU188" s="241" t="s">
        <v>85</v>
      </c>
      <c r="AY188" s="16" t="s">
        <v>190</v>
      </c>
      <c r="BE188" s="242">
        <f>IF(N188="základní",J188,0)</f>
        <v>0</v>
      </c>
      <c r="BF188" s="242">
        <f>IF(N188="snížená",J188,0)</f>
        <v>0</v>
      </c>
      <c r="BG188" s="242">
        <f>IF(N188="zákl. přenesená",J188,0)</f>
        <v>0</v>
      </c>
      <c r="BH188" s="242">
        <f>IF(N188="sníž. přenesená",J188,0)</f>
        <v>0</v>
      </c>
      <c r="BI188" s="242">
        <f>IF(N188="nulová",J188,0)</f>
        <v>0</v>
      </c>
      <c r="BJ188" s="16" t="s">
        <v>83</v>
      </c>
      <c r="BK188" s="242">
        <f>ROUND(I188*H188,2)</f>
        <v>0</v>
      </c>
      <c r="BL188" s="16" t="s">
        <v>272</v>
      </c>
      <c r="BM188" s="241" t="s">
        <v>2212</v>
      </c>
    </row>
    <row r="189" spans="2:65" s="1" customFormat="1" ht="16.5" customHeight="1">
      <c r="B189" s="37"/>
      <c r="C189" s="265" t="s">
        <v>429</v>
      </c>
      <c r="D189" s="265" t="s">
        <v>430</v>
      </c>
      <c r="E189" s="266" t="s">
        <v>2213</v>
      </c>
      <c r="F189" s="267" t="s">
        <v>2214</v>
      </c>
      <c r="G189" s="268" t="s">
        <v>398</v>
      </c>
      <c r="H189" s="269">
        <v>220</v>
      </c>
      <c r="I189" s="270"/>
      <c r="J189" s="271">
        <f>ROUND(I189*H189,2)</f>
        <v>0</v>
      </c>
      <c r="K189" s="267" t="s">
        <v>445</v>
      </c>
      <c r="L189" s="272"/>
      <c r="M189" s="273" t="s">
        <v>1</v>
      </c>
      <c r="N189" s="274" t="s">
        <v>41</v>
      </c>
      <c r="O189" s="85"/>
      <c r="P189" s="239">
        <f>O189*H189</f>
        <v>0</v>
      </c>
      <c r="Q189" s="239">
        <v>0</v>
      </c>
      <c r="R189" s="239">
        <f>Q189*H189</f>
        <v>0</v>
      </c>
      <c r="S189" s="239">
        <v>0</v>
      </c>
      <c r="T189" s="240">
        <f>S189*H189</f>
        <v>0</v>
      </c>
      <c r="AR189" s="241" t="s">
        <v>990</v>
      </c>
      <c r="AT189" s="241" t="s">
        <v>430</v>
      </c>
      <c r="AU189" s="241" t="s">
        <v>85</v>
      </c>
      <c r="AY189" s="16" t="s">
        <v>190</v>
      </c>
      <c r="BE189" s="242">
        <f>IF(N189="základní",J189,0)</f>
        <v>0</v>
      </c>
      <c r="BF189" s="242">
        <f>IF(N189="snížená",J189,0)</f>
        <v>0</v>
      </c>
      <c r="BG189" s="242">
        <f>IF(N189="zákl. přenesená",J189,0)</f>
        <v>0</v>
      </c>
      <c r="BH189" s="242">
        <f>IF(N189="sníž. přenesená",J189,0)</f>
        <v>0</v>
      </c>
      <c r="BI189" s="242">
        <f>IF(N189="nulová",J189,0)</f>
        <v>0</v>
      </c>
      <c r="BJ189" s="16" t="s">
        <v>83</v>
      </c>
      <c r="BK189" s="242">
        <f>ROUND(I189*H189,2)</f>
        <v>0</v>
      </c>
      <c r="BL189" s="16" t="s">
        <v>990</v>
      </c>
      <c r="BM189" s="241" t="s">
        <v>2215</v>
      </c>
    </row>
    <row r="190" spans="2:51" s="13" customFormat="1" ht="12">
      <c r="B190" s="254"/>
      <c r="C190" s="255"/>
      <c r="D190" s="245" t="s">
        <v>199</v>
      </c>
      <c r="E190" s="256" t="s">
        <v>1</v>
      </c>
      <c r="F190" s="257" t="s">
        <v>2216</v>
      </c>
      <c r="G190" s="255"/>
      <c r="H190" s="258">
        <v>180</v>
      </c>
      <c r="I190" s="259"/>
      <c r="J190" s="255"/>
      <c r="K190" s="255"/>
      <c r="L190" s="260"/>
      <c r="M190" s="261"/>
      <c r="N190" s="262"/>
      <c r="O190" s="262"/>
      <c r="P190" s="262"/>
      <c r="Q190" s="262"/>
      <c r="R190" s="262"/>
      <c r="S190" s="262"/>
      <c r="T190" s="263"/>
      <c r="AT190" s="264" t="s">
        <v>199</v>
      </c>
      <c r="AU190" s="264" t="s">
        <v>85</v>
      </c>
      <c r="AV190" s="13" t="s">
        <v>85</v>
      </c>
      <c r="AW190" s="13" t="s">
        <v>32</v>
      </c>
      <c r="AX190" s="13" t="s">
        <v>76</v>
      </c>
      <c r="AY190" s="264" t="s">
        <v>190</v>
      </c>
    </row>
    <row r="191" spans="2:51" s="13" customFormat="1" ht="12">
      <c r="B191" s="254"/>
      <c r="C191" s="255"/>
      <c r="D191" s="245" t="s">
        <v>199</v>
      </c>
      <c r="E191" s="256" t="s">
        <v>1</v>
      </c>
      <c r="F191" s="257" t="s">
        <v>2217</v>
      </c>
      <c r="G191" s="255"/>
      <c r="H191" s="258">
        <v>40</v>
      </c>
      <c r="I191" s="259"/>
      <c r="J191" s="255"/>
      <c r="K191" s="255"/>
      <c r="L191" s="260"/>
      <c r="M191" s="261"/>
      <c r="N191" s="262"/>
      <c r="O191" s="262"/>
      <c r="P191" s="262"/>
      <c r="Q191" s="262"/>
      <c r="R191" s="262"/>
      <c r="S191" s="262"/>
      <c r="T191" s="263"/>
      <c r="AT191" s="264" t="s">
        <v>199</v>
      </c>
      <c r="AU191" s="264" t="s">
        <v>85</v>
      </c>
      <c r="AV191" s="13" t="s">
        <v>85</v>
      </c>
      <c r="AW191" s="13" t="s">
        <v>32</v>
      </c>
      <c r="AX191" s="13" t="s">
        <v>76</v>
      </c>
      <c r="AY191" s="264" t="s">
        <v>190</v>
      </c>
    </row>
    <row r="192" spans="2:65" s="1" customFormat="1" ht="16.5" customHeight="1">
      <c r="B192" s="37"/>
      <c r="C192" s="265" t="s">
        <v>436</v>
      </c>
      <c r="D192" s="265" t="s">
        <v>430</v>
      </c>
      <c r="E192" s="266" t="s">
        <v>2218</v>
      </c>
      <c r="F192" s="267" t="s">
        <v>2219</v>
      </c>
      <c r="G192" s="268" t="s">
        <v>398</v>
      </c>
      <c r="H192" s="269">
        <v>630</v>
      </c>
      <c r="I192" s="270"/>
      <c r="J192" s="271">
        <f>ROUND(I192*H192,2)</f>
        <v>0</v>
      </c>
      <c r="K192" s="267" t="s">
        <v>445</v>
      </c>
      <c r="L192" s="272"/>
      <c r="M192" s="273" t="s">
        <v>1</v>
      </c>
      <c r="N192" s="274" t="s">
        <v>41</v>
      </c>
      <c r="O192" s="85"/>
      <c r="P192" s="239">
        <f>O192*H192</f>
        <v>0</v>
      </c>
      <c r="Q192" s="239">
        <v>0</v>
      </c>
      <c r="R192" s="239">
        <f>Q192*H192</f>
        <v>0</v>
      </c>
      <c r="S192" s="239">
        <v>0</v>
      </c>
      <c r="T192" s="240">
        <f>S192*H192</f>
        <v>0</v>
      </c>
      <c r="AR192" s="241" t="s">
        <v>990</v>
      </c>
      <c r="AT192" s="241" t="s">
        <v>430</v>
      </c>
      <c r="AU192" s="241" t="s">
        <v>85</v>
      </c>
      <c r="AY192" s="16" t="s">
        <v>190</v>
      </c>
      <c r="BE192" s="242">
        <f>IF(N192="základní",J192,0)</f>
        <v>0</v>
      </c>
      <c r="BF192" s="242">
        <f>IF(N192="snížená",J192,0)</f>
        <v>0</v>
      </c>
      <c r="BG192" s="242">
        <f>IF(N192="zákl. přenesená",J192,0)</f>
        <v>0</v>
      </c>
      <c r="BH192" s="242">
        <f>IF(N192="sníž. přenesená",J192,0)</f>
        <v>0</v>
      </c>
      <c r="BI192" s="242">
        <f>IF(N192="nulová",J192,0)</f>
        <v>0</v>
      </c>
      <c r="BJ192" s="16" t="s">
        <v>83</v>
      </c>
      <c r="BK192" s="242">
        <f>ROUND(I192*H192,2)</f>
        <v>0</v>
      </c>
      <c r="BL192" s="16" t="s">
        <v>990</v>
      </c>
      <c r="BM192" s="241" t="s">
        <v>2220</v>
      </c>
    </row>
    <row r="193" spans="2:51" s="13" customFormat="1" ht="12">
      <c r="B193" s="254"/>
      <c r="C193" s="255"/>
      <c r="D193" s="245" t="s">
        <v>199</v>
      </c>
      <c r="E193" s="256" t="s">
        <v>1</v>
      </c>
      <c r="F193" s="257" t="s">
        <v>2221</v>
      </c>
      <c r="G193" s="255"/>
      <c r="H193" s="258">
        <v>45</v>
      </c>
      <c r="I193" s="259"/>
      <c r="J193" s="255"/>
      <c r="K193" s="255"/>
      <c r="L193" s="260"/>
      <c r="M193" s="261"/>
      <c r="N193" s="262"/>
      <c r="O193" s="262"/>
      <c r="P193" s="262"/>
      <c r="Q193" s="262"/>
      <c r="R193" s="262"/>
      <c r="S193" s="262"/>
      <c r="T193" s="263"/>
      <c r="AT193" s="264" t="s">
        <v>199</v>
      </c>
      <c r="AU193" s="264" t="s">
        <v>85</v>
      </c>
      <c r="AV193" s="13" t="s">
        <v>85</v>
      </c>
      <c r="AW193" s="13" t="s">
        <v>32</v>
      </c>
      <c r="AX193" s="13" t="s">
        <v>76</v>
      </c>
      <c r="AY193" s="264" t="s">
        <v>190</v>
      </c>
    </row>
    <row r="194" spans="2:51" s="13" customFormat="1" ht="12">
      <c r="B194" s="254"/>
      <c r="C194" s="255"/>
      <c r="D194" s="245" t="s">
        <v>199</v>
      </c>
      <c r="E194" s="256" t="s">
        <v>1</v>
      </c>
      <c r="F194" s="257" t="s">
        <v>2222</v>
      </c>
      <c r="G194" s="255"/>
      <c r="H194" s="258">
        <v>482</v>
      </c>
      <c r="I194" s="259"/>
      <c r="J194" s="255"/>
      <c r="K194" s="255"/>
      <c r="L194" s="260"/>
      <c r="M194" s="261"/>
      <c r="N194" s="262"/>
      <c r="O194" s="262"/>
      <c r="P194" s="262"/>
      <c r="Q194" s="262"/>
      <c r="R194" s="262"/>
      <c r="S194" s="262"/>
      <c r="T194" s="263"/>
      <c r="AT194" s="264" t="s">
        <v>199</v>
      </c>
      <c r="AU194" s="264" t="s">
        <v>85</v>
      </c>
      <c r="AV194" s="13" t="s">
        <v>85</v>
      </c>
      <c r="AW194" s="13" t="s">
        <v>32</v>
      </c>
      <c r="AX194" s="13" t="s">
        <v>76</v>
      </c>
      <c r="AY194" s="264" t="s">
        <v>190</v>
      </c>
    </row>
    <row r="195" spans="2:51" s="13" customFormat="1" ht="12">
      <c r="B195" s="254"/>
      <c r="C195" s="255"/>
      <c r="D195" s="245" t="s">
        <v>199</v>
      </c>
      <c r="E195" s="256" t="s">
        <v>1</v>
      </c>
      <c r="F195" s="257" t="s">
        <v>2223</v>
      </c>
      <c r="G195" s="255"/>
      <c r="H195" s="258">
        <v>103</v>
      </c>
      <c r="I195" s="259"/>
      <c r="J195" s="255"/>
      <c r="K195" s="255"/>
      <c r="L195" s="260"/>
      <c r="M195" s="261"/>
      <c r="N195" s="262"/>
      <c r="O195" s="262"/>
      <c r="P195" s="262"/>
      <c r="Q195" s="262"/>
      <c r="R195" s="262"/>
      <c r="S195" s="262"/>
      <c r="T195" s="263"/>
      <c r="AT195" s="264" t="s">
        <v>199</v>
      </c>
      <c r="AU195" s="264" t="s">
        <v>85</v>
      </c>
      <c r="AV195" s="13" t="s">
        <v>85</v>
      </c>
      <c r="AW195" s="13" t="s">
        <v>32</v>
      </c>
      <c r="AX195" s="13" t="s">
        <v>76</v>
      </c>
      <c r="AY195" s="264" t="s">
        <v>190</v>
      </c>
    </row>
    <row r="196" spans="2:65" s="1" customFormat="1" ht="16.5" customHeight="1">
      <c r="B196" s="37"/>
      <c r="C196" s="265" t="s">
        <v>442</v>
      </c>
      <c r="D196" s="265" t="s">
        <v>430</v>
      </c>
      <c r="E196" s="266" t="s">
        <v>2224</v>
      </c>
      <c r="F196" s="267" t="s">
        <v>2225</v>
      </c>
      <c r="G196" s="268" t="s">
        <v>398</v>
      </c>
      <c r="H196" s="269">
        <v>420</v>
      </c>
      <c r="I196" s="270"/>
      <c r="J196" s="271">
        <f>ROUND(I196*H196,2)</f>
        <v>0</v>
      </c>
      <c r="K196" s="267" t="s">
        <v>445</v>
      </c>
      <c r="L196" s="272"/>
      <c r="M196" s="273" t="s">
        <v>1</v>
      </c>
      <c r="N196" s="274" t="s">
        <v>41</v>
      </c>
      <c r="O196" s="85"/>
      <c r="P196" s="239">
        <f>O196*H196</f>
        <v>0</v>
      </c>
      <c r="Q196" s="239">
        <v>0</v>
      </c>
      <c r="R196" s="239">
        <f>Q196*H196</f>
        <v>0</v>
      </c>
      <c r="S196" s="239">
        <v>0</v>
      </c>
      <c r="T196" s="240">
        <f>S196*H196</f>
        <v>0</v>
      </c>
      <c r="AR196" s="241" t="s">
        <v>990</v>
      </c>
      <c r="AT196" s="241" t="s">
        <v>430</v>
      </c>
      <c r="AU196" s="241" t="s">
        <v>85</v>
      </c>
      <c r="AY196" s="16" t="s">
        <v>190</v>
      </c>
      <c r="BE196" s="242">
        <f>IF(N196="základní",J196,0)</f>
        <v>0</v>
      </c>
      <c r="BF196" s="242">
        <f>IF(N196="snížená",J196,0)</f>
        <v>0</v>
      </c>
      <c r="BG196" s="242">
        <f>IF(N196="zákl. přenesená",J196,0)</f>
        <v>0</v>
      </c>
      <c r="BH196" s="242">
        <f>IF(N196="sníž. přenesená",J196,0)</f>
        <v>0</v>
      </c>
      <c r="BI196" s="242">
        <f>IF(N196="nulová",J196,0)</f>
        <v>0</v>
      </c>
      <c r="BJ196" s="16" t="s">
        <v>83</v>
      </c>
      <c r="BK196" s="242">
        <f>ROUND(I196*H196,2)</f>
        <v>0</v>
      </c>
      <c r="BL196" s="16" t="s">
        <v>990</v>
      </c>
      <c r="BM196" s="241" t="s">
        <v>2226</v>
      </c>
    </row>
    <row r="197" spans="2:51" s="13" customFormat="1" ht="12">
      <c r="B197" s="254"/>
      <c r="C197" s="255"/>
      <c r="D197" s="245" t="s">
        <v>199</v>
      </c>
      <c r="E197" s="256" t="s">
        <v>1</v>
      </c>
      <c r="F197" s="257" t="s">
        <v>2227</v>
      </c>
      <c r="G197" s="255"/>
      <c r="H197" s="258">
        <v>345</v>
      </c>
      <c r="I197" s="259"/>
      <c r="J197" s="255"/>
      <c r="K197" s="255"/>
      <c r="L197" s="260"/>
      <c r="M197" s="261"/>
      <c r="N197" s="262"/>
      <c r="O197" s="262"/>
      <c r="P197" s="262"/>
      <c r="Q197" s="262"/>
      <c r="R197" s="262"/>
      <c r="S197" s="262"/>
      <c r="T197" s="263"/>
      <c r="AT197" s="264" t="s">
        <v>199</v>
      </c>
      <c r="AU197" s="264" t="s">
        <v>85</v>
      </c>
      <c r="AV197" s="13" t="s">
        <v>85</v>
      </c>
      <c r="AW197" s="13" t="s">
        <v>32</v>
      </c>
      <c r="AX197" s="13" t="s">
        <v>76</v>
      </c>
      <c r="AY197" s="264" t="s">
        <v>190</v>
      </c>
    </row>
    <row r="198" spans="2:51" s="13" customFormat="1" ht="12">
      <c r="B198" s="254"/>
      <c r="C198" s="255"/>
      <c r="D198" s="245" t="s">
        <v>199</v>
      </c>
      <c r="E198" s="256" t="s">
        <v>1</v>
      </c>
      <c r="F198" s="257" t="s">
        <v>2228</v>
      </c>
      <c r="G198" s="255"/>
      <c r="H198" s="258">
        <v>75</v>
      </c>
      <c r="I198" s="259"/>
      <c r="J198" s="255"/>
      <c r="K198" s="255"/>
      <c r="L198" s="260"/>
      <c r="M198" s="261"/>
      <c r="N198" s="262"/>
      <c r="O198" s="262"/>
      <c r="P198" s="262"/>
      <c r="Q198" s="262"/>
      <c r="R198" s="262"/>
      <c r="S198" s="262"/>
      <c r="T198" s="263"/>
      <c r="AT198" s="264" t="s">
        <v>199</v>
      </c>
      <c r="AU198" s="264" t="s">
        <v>85</v>
      </c>
      <c r="AV198" s="13" t="s">
        <v>85</v>
      </c>
      <c r="AW198" s="13" t="s">
        <v>32</v>
      </c>
      <c r="AX198" s="13" t="s">
        <v>76</v>
      </c>
      <c r="AY198" s="264" t="s">
        <v>190</v>
      </c>
    </row>
    <row r="199" spans="2:65" s="1" customFormat="1" ht="24" customHeight="1">
      <c r="B199" s="37"/>
      <c r="C199" s="230" t="s">
        <v>451</v>
      </c>
      <c r="D199" s="230" t="s">
        <v>192</v>
      </c>
      <c r="E199" s="231" t="s">
        <v>2229</v>
      </c>
      <c r="F199" s="232" t="s">
        <v>2230</v>
      </c>
      <c r="G199" s="233" t="s">
        <v>398</v>
      </c>
      <c r="H199" s="234">
        <v>1270</v>
      </c>
      <c r="I199" s="235"/>
      <c r="J199" s="236">
        <f>ROUND(I199*H199,2)</f>
        <v>0</v>
      </c>
      <c r="K199" s="232" t="s">
        <v>196</v>
      </c>
      <c r="L199" s="42"/>
      <c r="M199" s="237" t="s">
        <v>1</v>
      </c>
      <c r="N199" s="238" t="s">
        <v>41</v>
      </c>
      <c r="O199" s="85"/>
      <c r="P199" s="239">
        <f>O199*H199</f>
        <v>0</v>
      </c>
      <c r="Q199" s="239">
        <v>0</v>
      </c>
      <c r="R199" s="239">
        <f>Q199*H199</f>
        <v>0</v>
      </c>
      <c r="S199" s="239">
        <v>0</v>
      </c>
      <c r="T199" s="240">
        <f>S199*H199</f>
        <v>0</v>
      </c>
      <c r="AR199" s="241" t="s">
        <v>272</v>
      </c>
      <c r="AT199" s="241" t="s">
        <v>192</v>
      </c>
      <c r="AU199" s="241" t="s">
        <v>85</v>
      </c>
      <c r="AY199" s="16" t="s">
        <v>190</v>
      </c>
      <c r="BE199" s="242">
        <f>IF(N199="základní",J199,0)</f>
        <v>0</v>
      </c>
      <c r="BF199" s="242">
        <f>IF(N199="snížená",J199,0)</f>
        <v>0</v>
      </c>
      <c r="BG199" s="242">
        <f>IF(N199="zákl. přenesená",J199,0)</f>
        <v>0</v>
      </c>
      <c r="BH199" s="242">
        <f>IF(N199="sníž. přenesená",J199,0)</f>
        <v>0</v>
      </c>
      <c r="BI199" s="242">
        <f>IF(N199="nulová",J199,0)</f>
        <v>0</v>
      </c>
      <c r="BJ199" s="16" t="s">
        <v>83</v>
      </c>
      <c r="BK199" s="242">
        <f>ROUND(I199*H199,2)</f>
        <v>0</v>
      </c>
      <c r="BL199" s="16" t="s">
        <v>272</v>
      </c>
      <c r="BM199" s="241" t="s">
        <v>2231</v>
      </c>
    </row>
    <row r="200" spans="2:65" s="1" customFormat="1" ht="16.5" customHeight="1">
      <c r="B200" s="37"/>
      <c r="C200" s="265" t="s">
        <v>455</v>
      </c>
      <c r="D200" s="265" t="s">
        <v>430</v>
      </c>
      <c r="E200" s="266" t="s">
        <v>2232</v>
      </c>
      <c r="F200" s="267" t="s">
        <v>2233</v>
      </c>
      <c r="G200" s="268" t="s">
        <v>398</v>
      </c>
      <c r="H200" s="269">
        <v>150</v>
      </c>
      <c r="I200" s="270"/>
      <c r="J200" s="271">
        <f>ROUND(I200*H200,2)</f>
        <v>0</v>
      </c>
      <c r="K200" s="267" t="s">
        <v>445</v>
      </c>
      <c r="L200" s="272"/>
      <c r="M200" s="273" t="s">
        <v>1</v>
      </c>
      <c r="N200" s="274" t="s">
        <v>41</v>
      </c>
      <c r="O200" s="85"/>
      <c r="P200" s="239">
        <f>O200*H200</f>
        <v>0</v>
      </c>
      <c r="Q200" s="239">
        <v>0</v>
      </c>
      <c r="R200" s="239">
        <f>Q200*H200</f>
        <v>0</v>
      </c>
      <c r="S200" s="239">
        <v>0</v>
      </c>
      <c r="T200" s="240">
        <f>S200*H200</f>
        <v>0</v>
      </c>
      <c r="AR200" s="241" t="s">
        <v>990</v>
      </c>
      <c r="AT200" s="241" t="s">
        <v>430</v>
      </c>
      <c r="AU200" s="241" t="s">
        <v>85</v>
      </c>
      <c r="AY200" s="16" t="s">
        <v>190</v>
      </c>
      <c r="BE200" s="242">
        <f>IF(N200="základní",J200,0)</f>
        <v>0</v>
      </c>
      <c r="BF200" s="242">
        <f>IF(N200="snížená",J200,0)</f>
        <v>0</v>
      </c>
      <c r="BG200" s="242">
        <f>IF(N200="zákl. přenesená",J200,0)</f>
        <v>0</v>
      </c>
      <c r="BH200" s="242">
        <f>IF(N200="sníž. přenesená",J200,0)</f>
        <v>0</v>
      </c>
      <c r="BI200" s="242">
        <f>IF(N200="nulová",J200,0)</f>
        <v>0</v>
      </c>
      <c r="BJ200" s="16" t="s">
        <v>83</v>
      </c>
      <c r="BK200" s="242">
        <f>ROUND(I200*H200,2)</f>
        <v>0</v>
      </c>
      <c r="BL200" s="16" t="s">
        <v>990</v>
      </c>
      <c r="BM200" s="241" t="s">
        <v>2234</v>
      </c>
    </row>
    <row r="201" spans="2:51" s="13" customFormat="1" ht="12">
      <c r="B201" s="254"/>
      <c r="C201" s="255"/>
      <c r="D201" s="245" t="s">
        <v>199</v>
      </c>
      <c r="E201" s="256" t="s">
        <v>1</v>
      </c>
      <c r="F201" s="257" t="s">
        <v>2235</v>
      </c>
      <c r="G201" s="255"/>
      <c r="H201" s="258">
        <v>120</v>
      </c>
      <c r="I201" s="259"/>
      <c r="J201" s="255"/>
      <c r="K201" s="255"/>
      <c r="L201" s="260"/>
      <c r="M201" s="261"/>
      <c r="N201" s="262"/>
      <c r="O201" s="262"/>
      <c r="P201" s="262"/>
      <c r="Q201" s="262"/>
      <c r="R201" s="262"/>
      <c r="S201" s="262"/>
      <c r="T201" s="263"/>
      <c r="AT201" s="264" t="s">
        <v>199</v>
      </c>
      <c r="AU201" s="264" t="s">
        <v>85</v>
      </c>
      <c r="AV201" s="13" t="s">
        <v>85</v>
      </c>
      <c r="AW201" s="13" t="s">
        <v>32</v>
      </c>
      <c r="AX201" s="13" t="s">
        <v>76</v>
      </c>
      <c r="AY201" s="264" t="s">
        <v>190</v>
      </c>
    </row>
    <row r="202" spans="2:51" s="13" customFormat="1" ht="12">
      <c r="B202" s="254"/>
      <c r="C202" s="255"/>
      <c r="D202" s="245" t="s">
        <v>199</v>
      </c>
      <c r="E202" s="256" t="s">
        <v>1</v>
      </c>
      <c r="F202" s="257" t="s">
        <v>2236</v>
      </c>
      <c r="G202" s="255"/>
      <c r="H202" s="258">
        <v>30</v>
      </c>
      <c r="I202" s="259"/>
      <c r="J202" s="255"/>
      <c r="K202" s="255"/>
      <c r="L202" s="260"/>
      <c r="M202" s="261"/>
      <c r="N202" s="262"/>
      <c r="O202" s="262"/>
      <c r="P202" s="262"/>
      <c r="Q202" s="262"/>
      <c r="R202" s="262"/>
      <c r="S202" s="262"/>
      <c r="T202" s="263"/>
      <c r="AT202" s="264" t="s">
        <v>199</v>
      </c>
      <c r="AU202" s="264" t="s">
        <v>85</v>
      </c>
      <c r="AV202" s="13" t="s">
        <v>85</v>
      </c>
      <c r="AW202" s="13" t="s">
        <v>32</v>
      </c>
      <c r="AX202" s="13" t="s">
        <v>76</v>
      </c>
      <c r="AY202" s="264" t="s">
        <v>190</v>
      </c>
    </row>
    <row r="203" spans="2:65" s="1" customFormat="1" ht="24" customHeight="1">
      <c r="B203" s="37"/>
      <c r="C203" s="230" t="s">
        <v>463</v>
      </c>
      <c r="D203" s="230" t="s">
        <v>192</v>
      </c>
      <c r="E203" s="231" t="s">
        <v>2237</v>
      </c>
      <c r="F203" s="232" t="s">
        <v>2238</v>
      </c>
      <c r="G203" s="233" t="s">
        <v>398</v>
      </c>
      <c r="H203" s="234">
        <v>150</v>
      </c>
      <c r="I203" s="235"/>
      <c r="J203" s="236">
        <f>ROUND(I203*H203,2)</f>
        <v>0</v>
      </c>
      <c r="K203" s="232" t="s">
        <v>196</v>
      </c>
      <c r="L203" s="42"/>
      <c r="M203" s="237" t="s">
        <v>1</v>
      </c>
      <c r="N203" s="238" t="s">
        <v>41</v>
      </c>
      <c r="O203" s="85"/>
      <c r="P203" s="239">
        <f>O203*H203</f>
        <v>0</v>
      </c>
      <c r="Q203" s="239">
        <v>0</v>
      </c>
      <c r="R203" s="239">
        <f>Q203*H203</f>
        <v>0</v>
      </c>
      <c r="S203" s="239">
        <v>0</v>
      </c>
      <c r="T203" s="240">
        <f>S203*H203</f>
        <v>0</v>
      </c>
      <c r="AR203" s="241" t="s">
        <v>272</v>
      </c>
      <c r="AT203" s="241" t="s">
        <v>192</v>
      </c>
      <c r="AU203" s="241" t="s">
        <v>85</v>
      </c>
      <c r="AY203" s="16" t="s">
        <v>190</v>
      </c>
      <c r="BE203" s="242">
        <f>IF(N203="základní",J203,0)</f>
        <v>0</v>
      </c>
      <c r="BF203" s="242">
        <f>IF(N203="snížená",J203,0)</f>
        <v>0</v>
      </c>
      <c r="BG203" s="242">
        <f>IF(N203="zákl. přenesená",J203,0)</f>
        <v>0</v>
      </c>
      <c r="BH203" s="242">
        <f>IF(N203="sníž. přenesená",J203,0)</f>
        <v>0</v>
      </c>
      <c r="BI203" s="242">
        <f>IF(N203="nulová",J203,0)</f>
        <v>0</v>
      </c>
      <c r="BJ203" s="16" t="s">
        <v>83</v>
      </c>
      <c r="BK203" s="242">
        <f>ROUND(I203*H203,2)</f>
        <v>0</v>
      </c>
      <c r="BL203" s="16" t="s">
        <v>272</v>
      </c>
      <c r="BM203" s="241" t="s">
        <v>2239</v>
      </c>
    </row>
    <row r="204" spans="2:65" s="1" customFormat="1" ht="24" customHeight="1">
      <c r="B204" s="37"/>
      <c r="C204" s="265" t="s">
        <v>470</v>
      </c>
      <c r="D204" s="265" t="s">
        <v>430</v>
      </c>
      <c r="E204" s="266" t="s">
        <v>2240</v>
      </c>
      <c r="F204" s="267" t="s">
        <v>2241</v>
      </c>
      <c r="G204" s="268" t="s">
        <v>1708</v>
      </c>
      <c r="H204" s="269">
        <v>1</v>
      </c>
      <c r="I204" s="270"/>
      <c r="J204" s="271">
        <f>ROUND(I204*H204,2)</f>
        <v>0</v>
      </c>
      <c r="K204" s="267" t="s">
        <v>445</v>
      </c>
      <c r="L204" s="272"/>
      <c r="M204" s="273" t="s">
        <v>1</v>
      </c>
      <c r="N204" s="274" t="s">
        <v>41</v>
      </c>
      <c r="O204" s="85"/>
      <c r="P204" s="239">
        <f>O204*H204</f>
        <v>0</v>
      </c>
      <c r="Q204" s="239">
        <v>0</v>
      </c>
      <c r="R204" s="239">
        <f>Q204*H204</f>
        <v>0</v>
      </c>
      <c r="S204" s="239">
        <v>0</v>
      </c>
      <c r="T204" s="240">
        <f>S204*H204</f>
        <v>0</v>
      </c>
      <c r="AR204" s="241" t="s">
        <v>990</v>
      </c>
      <c r="AT204" s="241" t="s">
        <v>430</v>
      </c>
      <c r="AU204" s="241" t="s">
        <v>85</v>
      </c>
      <c r="AY204" s="16" t="s">
        <v>190</v>
      </c>
      <c r="BE204" s="242">
        <f>IF(N204="základní",J204,0)</f>
        <v>0</v>
      </c>
      <c r="BF204" s="242">
        <f>IF(N204="snížená",J204,0)</f>
        <v>0</v>
      </c>
      <c r="BG204" s="242">
        <f>IF(N204="zákl. přenesená",J204,0)</f>
        <v>0</v>
      </c>
      <c r="BH204" s="242">
        <f>IF(N204="sníž. přenesená",J204,0)</f>
        <v>0</v>
      </c>
      <c r="BI204" s="242">
        <f>IF(N204="nulová",J204,0)</f>
        <v>0</v>
      </c>
      <c r="BJ204" s="16" t="s">
        <v>83</v>
      </c>
      <c r="BK204" s="242">
        <f>ROUND(I204*H204,2)</f>
        <v>0</v>
      </c>
      <c r="BL204" s="16" t="s">
        <v>990</v>
      </c>
      <c r="BM204" s="241" t="s">
        <v>2242</v>
      </c>
    </row>
    <row r="205" spans="2:51" s="13" customFormat="1" ht="12">
      <c r="B205" s="254"/>
      <c r="C205" s="255"/>
      <c r="D205" s="245" t="s">
        <v>199</v>
      </c>
      <c r="E205" s="256" t="s">
        <v>1</v>
      </c>
      <c r="F205" s="257" t="s">
        <v>2243</v>
      </c>
      <c r="G205" s="255"/>
      <c r="H205" s="258">
        <v>1</v>
      </c>
      <c r="I205" s="259"/>
      <c r="J205" s="255"/>
      <c r="K205" s="255"/>
      <c r="L205" s="260"/>
      <c r="M205" s="261"/>
      <c r="N205" s="262"/>
      <c r="O205" s="262"/>
      <c r="P205" s="262"/>
      <c r="Q205" s="262"/>
      <c r="R205" s="262"/>
      <c r="S205" s="262"/>
      <c r="T205" s="263"/>
      <c r="AT205" s="264" t="s">
        <v>199</v>
      </c>
      <c r="AU205" s="264" t="s">
        <v>85</v>
      </c>
      <c r="AV205" s="13" t="s">
        <v>85</v>
      </c>
      <c r="AW205" s="13" t="s">
        <v>32</v>
      </c>
      <c r="AX205" s="13" t="s">
        <v>76</v>
      </c>
      <c r="AY205" s="264" t="s">
        <v>190</v>
      </c>
    </row>
    <row r="206" spans="2:65" s="1" customFormat="1" ht="24" customHeight="1">
      <c r="B206" s="37"/>
      <c r="C206" s="230" t="s">
        <v>476</v>
      </c>
      <c r="D206" s="230" t="s">
        <v>192</v>
      </c>
      <c r="E206" s="231" t="s">
        <v>2244</v>
      </c>
      <c r="F206" s="232" t="s">
        <v>2245</v>
      </c>
      <c r="G206" s="233" t="s">
        <v>427</v>
      </c>
      <c r="H206" s="234">
        <v>1</v>
      </c>
      <c r="I206" s="235"/>
      <c r="J206" s="236">
        <f>ROUND(I206*H206,2)</f>
        <v>0</v>
      </c>
      <c r="K206" s="232" t="s">
        <v>196</v>
      </c>
      <c r="L206" s="42"/>
      <c r="M206" s="237" t="s">
        <v>1</v>
      </c>
      <c r="N206" s="238" t="s">
        <v>41</v>
      </c>
      <c r="O206" s="85"/>
      <c r="P206" s="239">
        <f>O206*H206</f>
        <v>0</v>
      </c>
      <c r="Q206" s="239">
        <v>0</v>
      </c>
      <c r="R206" s="239">
        <f>Q206*H206</f>
        <v>0</v>
      </c>
      <c r="S206" s="239">
        <v>0</v>
      </c>
      <c r="T206" s="240">
        <f>S206*H206</f>
        <v>0</v>
      </c>
      <c r="AR206" s="241" t="s">
        <v>272</v>
      </c>
      <c r="AT206" s="241" t="s">
        <v>192</v>
      </c>
      <c r="AU206" s="241" t="s">
        <v>85</v>
      </c>
      <c r="AY206" s="16" t="s">
        <v>190</v>
      </c>
      <c r="BE206" s="242">
        <f>IF(N206="základní",J206,0)</f>
        <v>0</v>
      </c>
      <c r="BF206" s="242">
        <f>IF(N206="snížená",J206,0)</f>
        <v>0</v>
      </c>
      <c r="BG206" s="242">
        <f>IF(N206="zákl. přenesená",J206,0)</f>
        <v>0</v>
      </c>
      <c r="BH206" s="242">
        <f>IF(N206="sníž. přenesená",J206,0)</f>
        <v>0</v>
      </c>
      <c r="BI206" s="242">
        <f>IF(N206="nulová",J206,0)</f>
        <v>0</v>
      </c>
      <c r="BJ206" s="16" t="s">
        <v>83</v>
      </c>
      <c r="BK206" s="242">
        <f>ROUND(I206*H206,2)</f>
        <v>0</v>
      </c>
      <c r="BL206" s="16" t="s">
        <v>272</v>
      </c>
      <c r="BM206" s="241" t="s">
        <v>2246</v>
      </c>
    </row>
    <row r="207" spans="2:65" s="1" customFormat="1" ht="16.5" customHeight="1">
      <c r="B207" s="37"/>
      <c r="C207" s="265" t="s">
        <v>483</v>
      </c>
      <c r="D207" s="265" t="s">
        <v>430</v>
      </c>
      <c r="E207" s="266" t="s">
        <v>2247</v>
      </c>
      <c r="F207" s="267" t="s">
        <v>2248</v>
      </c>
      <c r="G207" s="268" t="s">
        <v>1708</v>
      </c>
      <c r="H207" s="269">
        <v>1</v>
      </c>
      <c r="I207" s="270"/>
      <c r="J207" s="271">
        <f>ROUND(I207*H207,2)</f>
        <v>0</v>
      </c>
      <c r="K207" s="267" t="s">
        <v>445</v>
      </c>
      <c r="L207" s="272"/>
      <c r="M207" s="273" t="s">
        <v>1</v>
      </c>
      <c r="N207" s="274" t="s">
        <v>41</v>
      </c>
      <c r="O207" s="85"/>
      <c r="P207" s="239">
        <f>O207*H207</f>
        <v>0</v>
      </c>
      <c r="Q207" s="239">
        <v>0</v>
      </c>
      <c r="R207" s="239">
        <f>Q207*H207</f>
        <v>0</v>
      </c>
      <c r="S207" s="239">
        <v>0</v>
      </c>
      <c r="T207" s="240">
        <f>S207*H207</f>
        <v>0</v>
      </c>
      <c r="AR207" s="241" t="s">
        <v>990</v>
      </c>
      <c r="AT207" s="241" t="s">
        <v>430</v>
      </c>
      <c r="AU207" s="241" t="s">
        <v>85</v>
      </c>
      <c r="AY207" s="16" t="s">
        <v>190</v>
      </c>
      <c r="BE207" s="242">
        <f>IF(N207="základní",J207,0)</f>
        <v>0</v>
      </c>
      <c r="BF207" s="242">
        <f>IF(N207="snížená",J207,0)</f>
        <v>0</v>
      </c>
      <c r="BG207" s="242">
        <f>IF(N207="zákl. přenesená",J207,0)</f>
        <v>0</v>
      </c>
      <c r="BH207" s="242">
        <f>IF(N207="sníž. přenesená",J207,0)</f>
        <v>0</v>
      </c>
      <c r="BI207" s="242">
        <f>IF(N207="nulová",J207,0)</f>
        <v>0</v>
      </c>
      <c r="BJ207" s="16" t="s">
        <v>83</v>
      </c>
      <c r="BK207" s="242">
        <f>ROUND(I207*H207,2)</f>
        <v>0</v>
      </c>
      <c r="BL207" s="16" t="s">
        <v>990</v>
      </c>
      <c r="BM207" s="241" t="s">
        <v>2249</v>
      </c>
    </row>
    <row r="208" spans="2:51" s="13" customFormat="1" ht="12">
      <c r="B208" s="254"/>
      <c r="C208" s="255"/>
      <c r="D208" s="245" t="s">
        <v>199</v>
      </c>
      <c r="E208" s="256" t="s">
        <v>1</v>
      </c>
      <c r="F208" s="257" t="s">
        <v>2243</v>
      </c>
      <c r="G208" s="255"/>
      <c r="H208" s="258">
        <v>1</v>
      </c>
      <c r="I208" s="259"/>
      <c r="J208" s="255"/>
      <c r="K208" s="255"/>
      <c r="L208" s="260"/>
      <c r="M208" s="261"/>
      <c r="N208" s="262"/>
      <c r="O208" s="262"/>
      <c r="P208" s="262"/>
      <c r="Q208" s="262"/>
      <c r="R208" s="262"/>
      <c r="S208" s="262"/>
      <c r="T208" s="263"/>
      <c r="AT208" s="264" t="s">
        <v>199</v>
      </c>
      <c r="AU208" s="264" t="s">
        <v>85</v>
      </c>
      <c r="AV208" s="13" t="s">
        <v>85</v>
      </c>
      <c r="AW208" s="13" t="s">
        <v>32</v>
      </c>
      <c r="AX208" s="13" t="s">
        <v>76</v>
      </c>
      <c r="AY208" s="264" t="s">
        <v>190</v>
      </c>
    </row>
    <row r="209" spans="2:65" s="1" customFormat="1" ht="16.5" customHeight="1">
      <c r="B209" s="37"/>
      <c r="C209" s="265" t="s">
        <v>490</v>
      </c>
      <c r="D209" s="265" t="s">
        <v>430</v>
      </c>
      <c r="E209" s="266" t="s">
        <v>2250</v>
      </c>
      <c r="F209" s="267" t="s">
        <v>2251</v>
      </c>
      <c r="G209" s="268" t="s">
        <v>1708</v>
      </c>
      <c r="H209" s="269">
        <v>1</v>
      </c>
      <c r="I209" s="270"/>
      <c r="J209" s="271">
        <f>ROUND(I209*H209,2)</f>
        <v>0</v>
      </c>
      <c r="K209" s="267" t="s">
        <v>445</v>
      </c>
      <c r="L209" s="272"/>
      <c r="M209" s="273" t="s">
        <v>1</v>
      </c>
      <c r="N209" s="274" t="s">
        <v>41</v>
      </c>
      <c r="O209" s="85"/>
      <c r="P209" s="239">
        <f>O209*H209</f>
        <v>0</v>
      </c>
      <c r="Q209" s="239">
        <v>0</v>
      </c>
      <c r="R209" s="239">
        <f>Q209*H209</f>
        <v>0</v>
      </c>
      <c r="S209" s="239">
        <v>0</v>
      </c>
      <c r="T209" s="240">
        <f>S209*H209</f>
        <v>0</v>
      </c>
      <c r="AR209" s="241" t="s">
        <v>990</v>
      </c>
      <c r="AT209" s="241" t="s">
        <v>430</v>
      </c>
      <c r="AU209" s="241" t="s">
        <v>85</v>
      </c>
      <c r="AY209" s="16" t="s">
        <v>190</v>
      </c>
      <c r="BE209" s="242">
        <f>IF(N209="základní",J209,0)</f>
        <v>0</v>
      </c>
      <c r="BF209" s="242">
        <f>IF(N209="snížená",J209,0)</f>
        <v>0</v>
      </c>
      <c r="BG209" s="242">
        <f>IF(N209="zákl. přenesená",J209,0)</f>
        <v>0</v>
      </c>
      <c r="BH209" s="242">
        <f>IF(N209="sníž. přenesená",J209,0)</f>
        <v>0</v>
      </c>
      <c r="BI209" s="242">
        <f>IF(N209="nulová",J209,0)</f>
        <v>0</v>
      </c>
      <c r="BJ209" s="16" t="s">
        <v>83</v>
      </c>
      <c r="BK209" s="242">
        <f>ROUND(I209*H209,2)</f>
        <v>0</v>
      </c>
      <c r="BL209" s="16" t="s">
        <v>990</v>
      </c>
      <c r="BM209" s="241" t="s">
        <v>2252</v>
      </c>
    </row>
    <row r="210" spans="2:51" s="13" customFormat="1" ht="12">
      <c r="B210" s="254"/>
      <c r="C210" s="255"/>
      <c r="D210" s="245" t="s">
        <v>199</v>
      </c>
      <c r="E210" s="256" t="s">
        <v>1</v>
      </c>
      <c r="F210" s="257" t="s">
        <v>2253</v>
      </c>
      <c r="G210" s="255"/>
      <c r="H210" s="258">
        <v>1</v>
      </c>
      <c r="I210" s="259"/>
      <c r="J210" s="255"/>
      <c r="K210" s="255"/>
      <c r="L210" s="260"/>
      <c r="M210" s="261"/>
      <c r="N210" s="262"/>
      <c r="O210" s="262"/>
      <c r="P210" s="262"/>
      <c r="Q210" s="262"/>
      <c r="R210" s="262"/>
      <c r="S210" s="262"/>
      <c r="T210" s="263"/>
      <c r="AT210" s="264" t="s">
        <v>199</v>
      </c>
      <c r="AU210" s="264" t="s">
        <v>85</v>
      </c>
      <c r="AV210" s="13" t="s">
        <v>85</v>
      </c>
      <c r="AW210" s="13" t="s">
        <v>32</v>
      </c>
      <c r="AX210" s="13" t="s">
        <v>76</v>
      </c>
      <c r="AY210" s="264" t="s">
        <v>190</v>
      </c>
    </row>
    <row r="211" spans="2:65" s="1" customFormat="1" ht="24" customHeight="1">
      <c r="B211" s="37"/>
      <c r="C211" s="265" t="s">
        <v>504</v>
      </c>
      <c r="D211" s="265" t="s">
        <v>430</v>
      </c>
      <c r="E211" s="266" t="s">
        <v>2240</v>
      </c>
      <c r="F211" s="267" t="s">
        <v>2241</v>
      </c>
      <c r="G211" s="268" t="s">
        <v>1708</v>
      </c>
      <c r="H211" s="269">
        <v>6</v>
      </c>
      <c r="I211" s="270"/>
      <c r="J211" s="271">
        <f>ROUND(I211*H211,2)</f>
        <v>0</v>
      </c>
      <c r="K211" s="267" t="s">
        <v>445</v>
      </c>
      <c r="L211" s="272"/>
      <c r="M211" s="273" t="s">
        <v>1</v>
      </c>
      <c r="N211" s="274" t="s">
        <v>41</v>
      </c>
      <c r="O211" s="85"/>
      <c r="P211" s="239">
        <f>O211*H211</f>
        <v>0</v>
      </c>
      <c r="Q211" s="239">
        <v>0</v>
      </c>
      <c r="R211" s="239">
        <f>Q211*H211</f>
        <v>0</v>
      </c>
      <c r="S211" s="239">
        <v>0</v>
      </c>
      <c r="T211" s="240">
        <f>S211*H211</f>
        <v>0</v>
      </c>
      <c r="AR211" s="241" t="s">
        <v>990</v>
      </c>
      <c r="AT211" s="241" t="s">
        <v>430</v>
      </c>
      <c r="AU211" s="241" t="s">
        <v>85</v>
      </c>
      <c r="AY211" s="16" t="s">
        <v>190</v>
      </c>
      <c r="BE211" s="242">
        <f>IF(N211="základní",J211,0)</f>
        <v>0</v>
      </c>
      <c r="BF211" s="242">
        <f>IF(N211="snížená",J211,0)</f>
        <v>0</v>
      </c>
      <c r="BG211" s="242">
        <f>IF(N211="zákl. přenesená",J211,0)</f>
        <v>0</v>
      </c>
      <c r="BH211" s="242">
        <f>IF(N211="sníž. přenesená",J211,0)</f>
        <v>0</v>
      </c>
      <c r="BI211" s="242">
        <f>IF(N211="nulová",J211,0)</f>
        <v>0</v>
      </c>
      <c r="BJ211" s="16" t="s">
        <v>83</v>
      </c>
      <c r="BK211" s="242">
        <f>ROUND(I211*H211,2)</f>
        <v>0</v>
      </c>
      <c r="BL211" s="16" t="s">
        <v>990</v>
      </c>
      <c r="BM211" s="241" t="s">
        <v>2254</v>
      </c>
    </row>
    <row r="212" spans="2:51" s="13" customFormat="1" ht="12">
      <c r="B212" s="254"/>
      <c r="C212" s="255"/>
      <c r="D212" s="245" t="s">
        <v>199</v>
      </c>
      <c r="E212" s="256" t="s">
        <v>1</v>
      </c>
      <c r="F212" s="257" t="s">
        <v>221</v>
      </c>
      <c r="G212" s="255"/>
      <c r="H212" s="258">
        <v>6</v>
      </c>
      <c r="I212" s="259"/>
      <c r="J212" s="255"/>
      <c r="K212" s="255"/>
      <c r="L212" s="260"/>
      <c r="M212" s="261"/>
      <c r="N212" s="262"/>
      <c r="O212" s="262"/>
      <c r="P212" s="262"/>
      <c r="Q212" s="262"/>
      <c r="R212" s="262"/>
      <c r="S212" s="262"/>
      <c r="T212" s="263"/>
      <c r="AT212" s="264" t="s">
        <v>199</v>
      </c>
      <c r="AU212" s="264" t="s">
        <v>85</v>
      </c>
      <c r="AV212" s="13" t="s">
        <v>85</v>
      </c>
      <c r="AW212" s="13" t="s">
        <v>32</v>
      </c>
      <c r="AX212" s="13" t="s">
        <v>76</v>
      </c>
      <c r="AY212" s="264" t="s">
        <v>190</v>
      </c>
    </row>
    <row r="213" spans="2:65" s="1" customFormat="1" ht="24" customHeight="1">
      <c r="B213" s="37"/>
      <c r="C213" s="230" t="s">
        <v>435</v>
      </c>
      <c r="D213" s="230" t="s">
        <v>192</v>
      </c>
      <c r="E213" s="231" t="s">
        <v>2244</v>
      </c>
      <c r="F213" s="232" t="s">
        <v>2245</v>
      </c>
      <c r="G213" s="233" t="s">
        <v>427</v>
      </c>
      <c r="H213" s="234">
        <v>6</v>
      </c>
      <c r="I213" s="235"/>
      <c r="J213" s="236">
        <f>ROUND(I213*H213,2)</f>
        <v>0</v>
      </c>
      <c r="K213" s="232" t="s">
        <v>196</v>
      </c>
      <c r="L213" s="42"/>
      <c r="M213" s="237" t="s">
        <v>1</v>
      </c>
      <c r="N213" s="238" t="s">
        <v>41</v>
      </c>
      <c r="O213" s="85"/>
      <c r="P213" s="239">
        <f>O213*H213</f>
        <v>0</v>
      </c>
      <c r="Q213" s="239">
        <v>0</v>
      </c>
      <c r="R213" s="239">
        <f>Q213*H213</f>
        <v>0</v>
      </c>
      <c r="S213" s="239">
        <v>0</v>
      </c>
      <c r="T213" s="240">
        <f>S213*H213</f>
        <v>0</v>
      </c>
      <c r="AR213" s="241" t="s">
        <v>272</v>
      </c>
      <c r="AT213" s="241" t="s">
        <v>192</v>
      </c>
      <c r="AU213" s="241" t="s">
        <v>85</v>
      </c>
      <c r="AY213" s="16" t="s">
        <v>190</v>
      </c>
      <c r="BE213" s="242">
        <f>IF(N213="základní",J213,0)</f>
        <v>0</v>
      </c>
      <c r="BF213" s="242">
        <f>IF(N213="snížená",J213,0)</f>
        <v>0</v>
      </c>
      <c r="BG213" s="242">
        <f>IF(N213="zákl. přenesená",J213,0)</f>
        <v>0</v>
      </c>
      <c r="BH213" s="242">
        <f>IF(N213="sníž. přenesená",J213,0)</f>
        <v>0</v>
      </c>
      <c r="BI213" s="242">
        <f>IF(N213="nulová",J213,0)</f>
        <v>0</v>
      </c>
      <c r="BJ213" s="16" t="s">
        <v>83</v>
      </c>
      <c r="BK213" s="242">
        <f>ROUND(I213*H213,2)</f>
        <v>0</v>
      </c>
      <c r="BL213" s="16" t="s">
        <v>272</v>
      </c>
      <c r="BM213" s="241" t="s">
        <v>2255</v>
      </c>
    </row>
    <row r="214" spans="2:65" s="1" customFormat="1" ht="24" customHeight="1">
      <c r="B214" s="37"/>
      <c r="C214" s="265" t="s">
        <v>524</v>
      </c>
      <c r="D214" s="265" t="s">
        <v>430</v>
      </c>
      <c r="E214" s="266" t="s">
        <v>2256</v>
      </c>
      <c r="F214" s="267" t="s">
        <v>2257</v>
      </c>
      <c r="G214" s="268" t="s">
        <v>1708</v>
      </c>
      <c r="H214" s="269">
        <v>14</v>
      </c>
      <c r="I214" s="270"/>
      <c r="J214" s="271">
        <f>ROUND(I214*H214,2)</f>
        <v>0</v>
      </c>
      <c r="K214" s="267" t="s">
        <v>445</v>
      </c>
      <c r="L214" s="272"/>
      <c r="M214" s="273" t="s">
        <v>1</v>
      </c>
      <c r="N214" s="274" t="s">
        <v>41</v>
      </c>
      <c r="O214" s="85"/>
      <c r="P214" s="239">
        <f>O214*H214</f>
        <v>0</v>
      </c>
      <c r="Q214" s="239">
        <v>0</v>
      </c>
      <c r="R214" s="239">
        <f>Q214*H214</f>
        <v>0</v>
      </c>
      <c r="S214" s="239">
        <v>0</v>
      </c>
      <c r="T214" s="240">
        <f>S214*H214</f>
        <v>0</v>
      </c>
      <c r="AR214" s="241" t="s">
        <v>990</v>
      </c>
      <c r="AT214" s="241" t="s">
        <v>430</v>
      </c>
      <c r="AU214" s="241" t="s">
        <v>85</v>
      </c>
      <c r="AY214" s="16" t="s">
        <v>190</v>
      </c>
      <c r="BE214" s="242">
        <f>IF(N214="základní",J214,0)</f>
        <v>0</v>
      </c>
      <c r="BF214" s="242">
        <f>IF(N214="snížená",J214,0)</f>
        <v>0</v>
      </c>
      <c r="BG214" s="242">
        <f>IF(N214="zákl. přenesená",J214,0)</f>
        <v>0</v>
      </c>
      <c r="BH214" s="242">
        <f>IF(N214="sníž. přenesená",J214,0)</f>
        <v>0</v>
      </c>
      <c r="BI214" s="242">
        <f>IF(N214="nulová",J214,0)</f>
        <v>0</v>
      </c>
      <c r="BJ214" s="16" t="s">
        <v>83</v>
      </c>
      <c r="BK214" s="242">
        <f>ROUND(I214*H214,2)</f>
        <v>0</v>
      </c>
      <c r="BL214" s="16" t="s">
        <v>990</v>
      </c>
      <c r="BM214" s="241" t="s">
        <v>2258</v>
      </c>
    </row>
    <row r="215" spans="2:51" s="13" customFormat="1" ht="12">
      <c r="B215" s="254"/>
      <c r="C215" s="255"/>
      <c r="D215" s="245" t="s">
        <v>199</v>
      </c>
      <c r="E215" s="256" t="s">
        <v>1</v>
      </c>
      <c r="F215" s="257" t="s">
        <v>261</v>
      </c>
      <c r="G215" s="255"/>
      <c r="H215" s="258">
        <v>14</v>
      </c>
      <c r="I215" s="259"/>
      <c r="J215" s="255"/>
      <c r="K215" s="255"/>
      <c r="L215" s="260"/>
      <c r="M215" s="261"/>
      <c r="N215" s="262"/>
      <c r="O215" s="262"/>
      <c r="P215" s="262"/>
      <c r="Q215" s="262"/>
      <c r="R215" s="262"/>
      <c r="S215" s="262"/>
      <c r="T215" s="263"/>
      <c r="AT215" s="264" t="s">
        <v>199</v>
      </c>
      <c r="AU215" s="264" t="s">
        <v>85</v>
      </c>
      <c r="AV215" s="13" t="s">
        <v>85</v>
      </c>
      <c r="AW215" s="13" t="s">
        <v>32</v>
      </c>
      <c r="AX215" s="13" t="s">
        <v>76</v>
      </c>
      <c r="AY215" s="264" t="s">
        <v>190</v>
      </c>
    </row>
    <row r="216" spans="2:65" s="1" customFormat="1" ht="24" customHeight="1">
      <c r="B216" s="37"/>
      <c r="C216" s="230" t="s">
        <v>528</v>
      </c>
      <c r="D216" s="230" t="s">
        <v>192</v>
      </c>
      <c r="E216" s="231" t="s">
        <v>2259</v>
      </c>
      <c r="F216" s="232" t="s">
        <v>2260</v>
      </c>
      <c r="G216" s="233" t="s">
        <v>427</v>
      </c>
      <c r="H216" s="234">
        <v>14</v>
      </c>
      <c r="I216" s="235"/>
      <c r="J216" s="236">
        <f>ROUND(I216*H216,2)</f>
        <v>0</v>
      </c>
      <c r="K216" s="232" t="s">
        <v>445</v>
      </c>
      <c r="L216" s="42"/>
      <c r="M216" s="237" t="s">
        <v>1</v>
      </c>
      <c r="N216" s="238" t="s">
        <v>41</v>
      </c>
      <c r="O216" s="85"/>
      <c r="P216" s="239">
        <f>O216*H216</f>
        <v>0</v>
      </c>
      <c r="Q216" s="239">
        <v>0</v>
      </c>
      <c r="R216" s="239">
        <f>Q216*H216</f>
        <v>0</v>
      </c>
      <c r="S216" s="239">
        <v>0</v>
      </c>
      <c r="T216" s="240">
        <f>S216*H216</f>
        <v>0</v>
      </c>
      <c r="AR216" s="241" t="s">
        <v>272</v>
      </c>
      <c r="AT216" s="241" t="s">
        <v>192</v>
      </c>
      <c r="AU216" s="241" t="s">
        <v>85</v>
      </c>
      <c r="AY216" s="16" t="s">
        <v>190</v>
      </c>
      <c r="BE216" s="242">
        <f>IF(N216="základní",J216,0)</f>
        <v>0</v>
      </c>
      <c r="BF216" s="242">
        <f>IF(N216="snížená",J216,0)</f>
        <v>0</v>
      </c>
      <c r="BG216" s="242">
        <f>IF(N216="zákl. přenesená",J216,0)</f>
        <v>0</v>
      </c>
      <c r="BH216" s="242">
        <f>IF(N216="sníž. přenesená",J216,0)</f>
        <v>0</v>
      </c>
      <c r="BI216" s="242">
        <f>IF(N216="nulová",J216,0)</f>
        <v>0</v>
      </c>
      <c r="BJ216" s="16" t="s">
        <v>83</v>
      </c>
      <c r="BK216" s="242">
        <f>ROUND(I216*H216,2)</f>
        <v>0</v>
      </c>
      <c r="BL216" s="16" t="s">
        <v>272</v>
      </c>
      <c r="BM216" s="241" t="s">
        <v>2261</v>
      </c>
    </row>
    <row r="217" spans="2:65" s="1" customFormat="1" ht="24" customHeight="1">
      <c r="B217" s="37"/>
      <c r="C217" s="265" t="s">
        <v>533</v>
      </c>
      <c r="D217" s="265" t="s">
        <v>430</v>
      </c>
      <c r="E217" s="266" t="s">
        <v>2262</v>
      </c>
      <c r="F217" s="267" t="s">
        <v>2263</v>
      </c>
      <c r="G217" s="268" t="s">
        <v>1708</v>
      </c>
      <c r="H217" s="269">
        <v>2</v>
      </c>
      <c r="I217" s="270"/>
      <c r="J217" s="271">
        <f>ROUND(I217*H217,2)</f>
        <v>0</v>
      </c>
      <c r="K217" s="267" t="s">
        <v>445</v>
      </c>
      <c r="L217" s="272"/>
      <c r="M217" s="273" t="s">
        <v>1</v>
      </c>
      <c r="N217" s="274" t="s">
        <v>41</v>
      </c>
      <c r="O217" s="85"/>
      <c r="P217" s="239">
        <f>O217*H217</f>
        <v>0</v>
      </c>
      <c r="Q217" s="239">
        <v>0</v>
      </c>
      <c r="R217" s="239">
        <f>Q217*H217</f>
        <v>0</v>
      </c>
      <c r="S217" s="239">
        <v>0</v>
      </c>
      <c r="T217" s="240">
        <f>S217*H217</f>
        <v>0</v>
      </c>
      <c r="AR217" s="241" t="s">
        <v>990</v>
      </c>
      <c r="AT217" s="241" t="s">
        <v>430</v>
      </c>
      <c r="AU217" s="241" t="s">
        <v>85</v>
      </c>
      <c r="AY217" s="16" t="s">
        <v>190</v>
      </c>
      <c r="BE217" s="242">
        <f>IF(N217="základní",J217,0)</f>
        <v>0</v>
      </c>
      <c r="BF217" s="242">
        <f>IF(N217="snížená",J217,0)</f>
        <v>0</v>
      </c>
      <c r="BG217" s="242">
        <f>IF(N217="zákl. přenesená",J217,0)</f>
        <v>0</v>
      </c>
      <c r="BH217" s="242">
        <f>IF(N217="sníž. přenesená",J217,0)</f>
        <v>0</v>
      </c>
      <c r="BI217" s="242">
        <f>IF(N217="nulová",J217,0)</f>
        <v>0</v>
      </c>
      <c r="BJ217" s="16" t="s">
        <v>83</v>
      </c>
      <c r="BK217" s="242">
        <f>ROUND(I217*H217,2)</f>
        <v>0</v>
      </c>
      <c r="BL217" s="16" t="s">
        <v>990</v>
      </c>
      <c r="BM217" s="241" t="s">
        <v>2264</v>
      </c>
    </row>
    <row r="218" spans="2:51" s="13" customFormat="1" ht="12">
      <c r="B218" s="254"/>
      <c r="C218" s="255"/>
      <c r="D218" s="245" t="s">
        <v>199</v>
      </c>
      <c r="E218" s="256" t="s">
        <v>1</v>
      </c>
      <c r="F218" s="257" t="s">
        <v>85</v>
      </c>
      <c r="G218" s="255"/>
      <c r="H218" s="258">
        <v>2</v>
      </c>
      <c r="I218" s="259"/>
      <c r="J218" s="255"/>
      <c r="K218" s="255"/>
      <c r="L218" s="260"/>
      <c r="M218" s="261"/>
      <c r="N218" s="262"/>
      <c r="O218" s="262"/>
      <c r="P218" s="262"/>
      <c r="Q218" s="262"/>
      <c r="R218" s="262"/>
      <c r="S218" s="262"/>
      <c r="T218" s="263"/>
      <c r="AT218" s="264" t="s">
        <v>199</v>
      </c>
      <c r="AU218" s="264" t="s">
        <v>85</v>
      </c>
      <c r="AV218" s="13" t="s">
        <v>85</v>
      </c>
      <c r="AW218" s="13" t="s">
        <v>32</v>
      </c>
      <c r="AX218" s="13" t="s">
        <v>76</v>
      </c>
      <c r="AY218" s="264" t="s">
        <v>190</v>
      </c>
    </row>
    <row r="219" spans="2:65" s="1" customFormat="1" ht="16.5" customHeight="1">
      <c r="B219" s="37"/>
      <c r="C219" s="230" t="s">
        <v>550</v>
      </c>
      <c r="D219" s="230" t="s">
        <v>192</v>
      </c>
      <c r="E219" s="231" t="s">
        <v>2265</v>
      </c>
      <c r="F219" s="232" t="s">
        <v>2266</v>
      </c>
      <c r="G219" s="233" t="s">
        <v>427</v>
      </c>
      <c r="H219" s="234">
        <v>2</v>
      </c>
      <c r="I219" s="235"/>
      <c r="J219" s="236">
        <f>ROUND(I219*H219,2)</f>
        <v>0</v>
      </c>
      <c r="K219" s="232" t="s">
        <v>196</v>
      </c>
      <c r="L219" s="42"/>
      <c r="M219" s="237" t="s">
        <v>1</v>
      </c>
      <c r="N219" s="238" t="s">
        <v>41</v>
      </c>
      <c r="O219" s="85"/>
      <c r="P219" s="239">
        <f>O219*H219</f>
        <v>0</v>
      </c>
      <c r="Q219" s="239">
        <v>0</v>
      </c>
      <c r="R219" s="239">
        <f>Q219*H219</f>
        <v>0</v>
      </c>
      <c r="S219" s="239">
        <v>0</v>
      </c>
      <c r="T219" s="240">
        <f>S219*H219</f>
        <v>0</v>
      </c>
      <c r="AR219" s="241" t="s">
        <v>272</v>
      </c>
      <c r="AT219" s="241" t="s">
        <v>192</v>
      </c>
      <c r="AU219" s="241" t="s">
        <v>85</v>
      </c>
      <c r="AY219" s="16" t="s">
        <v>190</v>
      </c>
      <c r="BE219" s="242">
        <f>IF(N219="základní",J219,0)</f>
        <v>0</v>
      </c>
      <c r="BF219" s="242">
        <f>IF(N219="snížená",J219,0)</f>
        <v>0</v>
      </c>
      <c r="BG219" s="242">
        <f>IF(N219="zákl. přenesená",J219,0)</f>
        <v>0</v>
      </c>
      <c r="BH219" s="242">
        <f>IF(N219="sníž. přenesená",J219,0)</f>
        <v>0</v>
      </c>
      <c r="BI219" s="242">
        <f>IF(N219="nulová",J219,0)</f>
        <v>0</v>
      </c>
      <c r="BJ219" s="16" t="s">
        <v>83</v>
      </c>
      <c r="BK219" s="242">
        <f>ROUND(I219*H219,2)</f>
        <v>0</v>
      </c>
      <c r="BL219" s="16" t="s">
        <v>272</v>
      </c>
      <c r="BM219" s="241" t="s">
        <v>2267</v>
      </c>
    </row>
    <row r="220" spans="2:65" s="1" customFormat="1" ht="24" customHeight="1">
      <c r="B220" s="37"/>
      <c r="C220" s="265" t="s">
        <v>554</v>
      </c>
      <c r="D220" s="265" t="s">
        <v>430</v>
      </c>
      <c r="E220" s="266" t="s">
        <v>2268</v>
      </c>
      <c r="F220" s="267" t="s">
        <v>2269</v>
      </c>
      <c r="G220" s="268" t="s">
        <v>1708</v>
      </c>
      <c r="H220" s="269">
        <v>4</v>
      </c>
      <c r="I220" s="270"/>
      <c r="J220" s="271">
        <f>ROUND(I220*H220,2)</f>
        <v>0</v>
      </c>
      <c r="K220" s="267" t="s">
        <v>445</v>
      </c>
      <c r="L220" s="272"/>
      <c r="M220" s="273" t="s">
        <v>1</v>
      </c>
      <c r="N220" s="274" t="s">
        <v>41</v>
      </c>
      <c r="O220" s="85"/>
      <c r="P220" s="239">
        <f>O220*H220</f>
        <v>0</v>
      </c>
      <c r="Q220" s="239">
        <v>0</v>
      </c>
      <c r="R220" s="239">
        <f>Q220*H220</f>
        <v>0</v>
      </c>
      <c r="S220" s="239">
        <v>0</v>
      </c>
      <c r="T220" s="240">
        <f>S220*H220</f>
        <v>0</v>
      </c>
      <c r="AR220" s="241" t="s">
        <v>990</v>
      </c>
      <c r="AT220" s="241" t="s">
        <v>430</v>
      </c>
      <c r="AU220" s="241" t="s">
        <v>85</v>
      </c>
      <c r="AY220" s="16" t="s">
        <v>190</v>
      </c>
      <c r="BE220" s="242">
        <f>IF(N220="základní",J220,0)</f>
        <v>0</v>
      </c>
      <c r="BF220" s="242">
        <f>IF(N220="snížená",J220,0)</f>
        <v>0</v>
      </c>
      <c r="BG220" s="242">
        <f>IF(N220="zákl. přenesená",J220,0)</f>
        <v>0</v>
      </c>
      <c r="BH220" s="242">
        <f>IF(N220="sníž. přenesená",J220,0)</f>
        <v>0</v>
      </c>
      <c r="BI220" s="242">
        <f>IF(N220="nulová",J220,0)</f>
        <v>0</v>
      </c>
      <c r="BJ220" s="16" t="s">
        <v>83</v>
      </c>
      <c r="BK220" s="242">
        <f>ROUND(I220*H220,2)</f>
        <v>0</v>
      </c>
      <c r="BL220" s="16" t="s">
        <v>990</v>
      </c>
      <c r="BM220" s="241" t="s">
        <v>2270</v>
      </c>
    </row>
    <row r="221" spans="2:51" s="13" customFormat="1" ht="12">
      <c r="B221" s="254"/>
      <c r="C221" s="255"/>
      <c r="D221" s="245" t="s">
        <v>199</v>
      </c>
      <c r="E221" s="256" t="s">
        <v>1</v>
      </c>
      <c r="F221" s="257" t="s">
        <v>2271</v>
      </c>
      <c r="G221" s="255"/>
      <c r="H221" s="258">
        <v>4</v>
      </c>
      <c r="I221" s="259"/>
      <c r="J221" s="255"/>
      <c r="K221" s="255"/>
      <c r="L221" s="260"/>
      <c r="M221" s="261"/>
      <c r="N221" s="262"/>
      <c r="O221" s="262"/>
      <c r="P221" s="262"/>
      <c r="Q221" s="262"/>
      <c r="R221" s="262"/>
      <c r="S221" s="262"/>
      <c r="T221" s="263"/>
      <c r="AT221" s="264" t="s">
        <v>199</v>
      </c>
      <c r="AU221" s="264" t="s">
        <v>85</v>
      </c>
      <c r="AV221" s="13" t="s">
        <v>85</v>
      </c>
      <c r="AW221" s="13" t="s">
        <v>32</v>
      </c>
      <c r="AX221" s="13" t="s">
        <v>76</v>
      </c>
      <c r="AY221" s="264" t="s">
        <v>190</v>
      </c>
    </row>
    <row r="222" spans="2:65" s="1" customFormat="1" ht="24" customHeight="1">
      <c r="B222" s="37"/>
      <c r="C222" s="230" t="s">
        <v>558</v>
      </c>
      <c r="D222" s="230" t="s">
        <v>192</v>
      </c>
      <c r="E222" s="231" t="s">
        <v>2272</v>
      </c>
      <c r="F222" s="232" t="s">
        <v>2273</v>
      </c>
      <c r="G222" s="233" t="s">
        <v>427</v>
      </c>
      <c r="H222" s="234">
        <v>4</v>
      </c>
      <c r="I222" s="235"/>
      <c r="J222" s="236">
        <f>ROUND(I222*H222,2)</f>
        <v>0</v>
      </c>
      <c r="K222" s="232" t="s">
        <v>196</v>
      </c>
      <c r="L222" s="42"/>
      <c r="M222" s="237" t="s">
        <v>1</v>
      </c>
      <c r="N222" s="238" t="s">
        <v>41</v>
      </c>
      <c r="O222" s="85"/>
      <c r="P222" s="239">
        <f>O222*H222</f>
        <v>0</v>
      </c>
      <c r="Q222" s="239">
        <v>0</v>
      </c>
      <c r="R222" s="239">
        <f>Q222*H222</f>
        <v>0</v>
      </c>
      <c r="S222" s="239">
        <v>0</v>
      </c>
      <c r="T222" s="240">
        <f>S222*H222</f>
        <v>0</v>
      </c>
      <c r="AR222" s="241" t="s">
        <v>272</v>
      </c>
      <c r="AT222" s="241" t="s">
        <v>192</v>
      </c>
      <c r="AU222" s="241" t="s">
        <v>85</v>
      </c>
      <c r="AY222" s="16" t="s">
        <v>190</v>
      </c>
      <c r="BE222" s="242">
        <f>IF(N222="základní",J222,0)</f>
        <v>0</v>
      </c>
      <c r="BF222" s="242">
        <f>IF(N222="snížená",J222,0)</f>
        <v>0</v>
      </c>
      <c r="BG222" s="242">
        <f>IF(N222="zákl. přenesená",J222,0)</f>
        <v>0</v>
      </c>
      <c r="BH222" s="242">
        <f>IF(N222="sníž. přenesená",J222,0)</f>
        <v>0</v>
      </c>
      <c r="BI222" s="242">
        <f>IF(N222="nulová",J222,0)</f>
        <v>0</v>
      </c>
      <c r="BJ222" s="16" t="s">
        <v>83</v>
      </c>
      <c r="BK222" s="242">
        <f>ROUND(I222*H222,2)</f>
        <v>0</v>
      </c>
      <c r="BL222" s="16" t="s">
        <v>272</v>
      </c>
      <c r="BM222" s="241" t="s">
        <v>2274</v>
      </c>
    </row>
    <row r="223" spans="2:65" s="1" customFormat="1" ht="16.5" customHeight="1">
      <c r="B223" s="37"/>
      <c r="C223" s="265" t="s">
        <v>562</v>
      </c>
      <c r="D223" s="265" t="s">
        <v>430</v>
      </c>
      <c r="E223" s="266" t="s">
        <v>2250</v>
      </c>
      <c r="F223" s="267" t="s">
        <v>2251</v>
      </c>
      <c r="G223" s="268" t="s">
        <v>1708</v>
      </c>
      <c r="H223" s="269">
        <v>4</v>
      </c>
      <c r="I223" s="270"/>
      <c r="J223" s="271">
        <f>ROUND(I223*H223,2)</f>
        <v>0</v>
      </c>
      <c r="K223" s="267" t="s">
        <v>445</v>
      </c>
      <c r="L223" s="272"/>
      <c r="M223" s="273" t="s">
        <v>1</v>
      </c>
      <c r="N223" s="274" t="s">
        <v>41</v>
      </c>
      <c r="O223" s="85"/>
      <c r="P223" s="239">
        <f>O223*H223</f>
        <v>0</v>
      </c>
      <c r="Q223" s="239">
        <v>0</v>
      </c>
      <c r="R223" s="239">
        <f>Q223*H223</f>
        <v>0</v>
      </c>
      <c r="S223" s="239">
        <v>0</v>
      </c>
      <c r="T223" s="240">
        <f>S223*H223</f>
        <v>0</v>
      </c>
      <c r="AR223" s="241" t="s">
        <v>990</v>
      </c>
      <c r="AT223" s="241" t="s">
        <v>430</v>
      </c>
      <c r="AU223" s="241" t="s">
        <v>85</v>
      </c>
      <c r="AY223" s="16" t="s">
        <v>190</v>
      </c>
      <c r="BE223" s="242">
        <f>IF(N223="základní",J223,0)</f>
        <v>0</v>
      </c>
      <c r="BF223" s="242">
        <f>IF(N223="snížená",J223,0)</f>
        <v>0</v>
      </c>
      <c r="BG223" s="242">
        <f>IF(N223="zákl. přenesená",J223,0)</f>
        <v>0</v>
      </c>
      <c r="BH223" s="242">
        <f>IF(N223="sníž. přenesená",J223,0)</f>
        <v>0</v>
      </c>
      <c r="BI223" s="242">
        <f>IF(N223="nulová",J223,0)</f>
        <v>0</v>
      </c>
      <c r="BJ223" s="16" t="s">
        <v>83</v>
      </c>
      <c r="BK223" s="242">
        <f>ROUND(I223*H223,2)</f>
        <v>0</v>
      </c>
      <c r="BL223" s="16" t="s">
        <v>990</v>
      </c>
      <c r="BM223" s="241" t="s">
        <v>2275</v>
      </c>
    </row>
    <row r="224" spans="2:51" s="13" customFormat="1" ht="12">
      <c r="B224" s="254"/>
      <c r="C224" s="255"/>
      <c r="D224" s="245" t="s">
        <v>199</v>
      </c>
      <c r="E224" s="256" t="s">
        <v>1</v>
      </c>
      <c r="F224" s="257" t="s">
        <v>2276</v>
      </c>
      <c r="G224" s="255"/>
      <c r="H224" s="258">
        <v>4</v>
      </c>
      <c r="I224" s="259"/>
      <c r="J224" s="255"/>
      <c r="K224" s="255"/>
      <c r="L224" s="260"/>
      <c r="M224" s="261"/>
      <c r="N224" s="262"/>
      <c r="O224" s="262"/>
      <c r="P224" s="262"/>
      <c r="Q224" s="262"/>
      <c r="R224" s="262"/>
      <c r="S224" s="262"/>
      <c r="T224" s="263"/>
      <c r="AT224" s="264" t="s">
        <v>199</v>
      </c>
      <c r="AU224" s="264" t="s">
        <v>85</v>
      </c>
      <c r="AV224" s="13" t="s">
        <v>85</v>
      </c>
      <c r="AW224" s="13" t="s">
        <v>32</v>
      </c>
      <c r="AX224" s="13" t="s">
        <v>76</v>
      </c>
      <c r="AY224" s="264" t="s">
        <v>190</v>
      </c>
    </row>
    <row r="225" spans="2:65" s="1" customFormat="1" ht="36" customHeight="1">
      <c r="B225" s="37"/>
      <c r="C225" s="265" t="s">
        <v>568</v>
      </c>
      <c r="D225" s="265" t="s">
        <v>430</v>
      </c>
      <c r="E225" s="266" t="s">
        <v>2277</v>
      </c>
      <c r="F225" s="267" t="s">
        <v>2278</v>
      </c>
      <c r="G225" s="268" t="s">
        <v>1708</v>
      </c>
      <c r="H225" s="269">
        <v>7</v>
      </c>
      <c r="I225" s="270"/>
      <c r="J225" s="271">
        <f>ROUND(I225*H225,2)</f>
        <v>0</v>
      </c>
      <c r="K225" s="267" t="s">
        <v>445</v>
      </c>
      <c r="L225" s="272"/>
      <c r="M225" s="273" t="s">
        <v>1</v>
      </c>
      <c r="N225" s="274" t="s">
        <v>41</v>
      </c>
      <c r="O225" s="85"/>
      <c r="P225" s="239">
        <f>O225*H225</f>
        <v>0</v>
      </c>
      <c r="Q225" s="239">
        <v>0</v>
      </c>
      <c r="R225" s="239">
        <f>Q225*H225</f>
        <v>0</v>
      </c>
      <c r="S225" s="239">
        <v>0</v>
      </c>
      <c r="T225" s="240">
        <f>S225*H225</f>
        <v>0</v>
      </c>
      <c r="AR225" s="241" t="s">
        <v>990</v>
      </c>
      <c r="AT225" s="241" t="s">
        <v>430</v>
      </c>
      <c r="AU225" s="241" t="s">
        <v>85</v>
      </c>
      <c r="AY225" s="16" t="s">
        <v>190</v>
      </c>
      <c r="BE225" s="242">
        <f>IF(N225="základní",J225,0)</f>
        <v>0</v>
      </c>
      <c r="BF225" s="242">
        <f>IF(N225="snížená",J225,0)</f>
        <v>0</v>
      </c>
      <c r="BG225" s="242">
        <f>IF(N225="zákl. přenesená",J225,0)</f>
        <v>0</v>
      </c>
      <c r="BH225" s="242">
        <f>IF(N225="sníž. přenesená",J225,0)</f>
        <v>0</v>
      </c>
      <c r="BI225" s="242">
        <f>IF(N225="nulová",J225,0)</f>
        <v>0</v>
      </c>
      <c r="BJ225" s="16" t="s">
        <v>83</v>
      </c>
      <c r="BK225" s="242">
        <f>ROUND(I225*H225,2)</f>
        <v>0</v>
      </c>
      <c r="BL225" s="16" t="s">
        <v>990</v>
      </c>
      <c r="BM225" s="241" t="s">
        <v>2279</v>
      </c>
    </row>
    <row r="226" spans="2:51" s="13" customFormat="1" ht="12">
      <c r="B226" s="254"/>
      <c r="C226" s="255"/>
      <c r="D226" s="245" t="s">
        <v>199</v>
      </c>
      <c r="E226" s="256" t="s">
        <v>1</v>
      </c>
      <c r="F226" s="257" t="s">
        <v>225</v>
      </c>
      <c r="G226" s="255"/>
      <c r="H226" s="258">
        <v>7</v>
      </c>
      <c r="I226" s="259"/>
      <c r="J226" s="255"/>
      <c r="K226" s="255"/>
      <c r="L226" s="260"/>
      <c r="M226" s="261"/>
      <c r="N226" s="262"/>
      <c r="O226" s="262"/>
      <c r="P226" s="262"/>
      <c r="Q226" s="262"/>
      <c r="R226" s="262"/>
      <c r="S226" s="262"/>
      <c r="T226" s="263"/>
      <c r="AT226" s="264" t="s">
        <v>199</v>
      </c>
      <c r="AU226" s="264" t="s">
        <v>85</v>
      </c>
      <c r="AV226" s="13" t="s">
        <v>85</v>
      </c>
      <c r="AW226" s="13" t="s">
        <v>32</v>
      </c>
      <c r="AX226" s="13" t="s">
        <v>76</v>
      </c>
      <c r="AY226" s="264" t="s">
        <v>190</v>
      </c>
    </row>
    <row r="227" spans="2:65" s="1" customFormat="1" ht="24" customHeight="1">
      <c r="B227" s="37"/>
      <c r="C227" s="230" t="s">
        <v>574</v>
      </c>
      <c r="D227" s="230" t="s">
        <v>192</v>
      </c>
      <c r="E227" s="231" t="s">
        <v>2280</v>
      </c>
      <c r="F227" s="232" t="s">
        <v>2281</v>
      </c>
      <c r="G227" s="233" t="s">
        <v>427</v>
      </c>
      <c r="H227" s="234">
        <v>7</v>
      </c>
      <c r="I227" s="235"/>
      <c r="J227" s="236">
        <f>ROUND(I227*H227,2)</f>
        <v>0</v>
      </c>
      <c r="K227" s="232" t="s">
        <v>196</v>
      </c>
      <c r="L227" s="42"/>
      <c r="M227" s="237" t="s">
        <v>1</v>
      </c>
      <c r="N227" s="238" t="s">
        <v>41</v>
      </c>
      <c r="O227" s="85"/>
      <c r="P227" s="239">
        <f>O227*H227</f>
        <v>0</v>
      </c>
      <c r="Q227" s="239">
        <v>0</v>
      </c>
      <c r="R227" s="239">
        <f>Q227*H227</f>
        <v>0</v>
      </c>
      <c r="S227" s="239">
        <v>0</v>
      </c>
      <c r="T227" s="240">
        <f>S227*H227</f>
        <v>0</v>
      </c>
      <c r="AR227" s="241" t="s">
        <v>272</v>
      </c>
      <c r="AT227" s="241" t="s">
        <v>192</v>
      </c>
      <c r="AU227" s="241" t="s">
        <v>85</v>
      </c>
      <c r="AY227" s="16" t="s">
        <v>190</v>
      </c>
      <c r="BE227" s="242">
        <f>IF(N227="základní",J227,0)</f>
        <v>0</v>
      </c>
      <c r="BF227" s="242">
        <f>IF(N227="snížená",J227,0)</f>
        <v>0</v>
      </c>
      <c r="BG227" s="242">
        <f>IF(N227="zákl. přenesená",J227,0)</f>
        <v>0</v>
      </c>
      <c r="BH227" s="242">
        <f>IF(N227="sníž. přenesená",J227,0)</f>
        <v>0</v>
      </c>
      <c r="BI227" s="242">
        <f>IF(N227="nulová",J227,0)</f>
        <v>0</v>
      </c>
      <c r="BJ227" s="16" t="s">
        <v>83</v>
      </c>
      <c r="BK227" s="242">
        <f>ROUND(I227*H227,2)</f>
        <v>0</v>
      </c>
      <c r="BL227" s="16" t="s">
        <v>272</v>
      </c>
      <c r="BM227" s="241" t="s">
        <v>2282</v>
      </c>
    </row>
    <row r="228" spans="2:65" s="1" customFormat="1" ht="24" customHeight="1">
      <c r="B228" s="37"/>
      <c r="C228" s="265" t="s">
        <v>578</v>
      </c>
      <c r="D228" s="265" t="s">
        <v>430</v>
      </c>
      <c r="E228" s="266" t="s">
        <v>2283</v>
      </c>
      <c r="F228" s="267" t="s">
        <v>2284</v>
      </c>
      <c r="G228" s="268" t="s">
        <v>1708</v>
      </c>
      <c r="H228" s="269">
        <v>4</v>
      </c>
      <c r="I228" s="270"/>
      <c r="J228" s="271">
        <f>ROUND(I228*H228,2)</f>
        <v>0</v>
      </c>
      <c r="K228" s="267" t="s">
        <v>445</v>
      </c>
      <c r="L228" s="272"/>
      <c r="M228" s="273" t="s">
        <v>1</v>
      </c>
      <c r="N228" s="274" t="s">
        <v>41</v>
      </c>
      <c r="O228" s="85"/>
      <c r="P228" s="239">
        <f>O228*H228</f>
        <v>0</v>
      </c>
      <c r="Q228" s="239">
        <v>0</v>
      </c>
      <c r="R228" s="239">
        <f>Q228*H228</f>
        <v>0</v>
      </c>
      <c r="S228" s="239">
        <v>0</v>
      </c>
      <c r="T228" s="240">
        <f>S228*H228</f>
        <v>0</v>
      </c>
      <c r="AR228" s="241" t="s">
        <v>390</v>
      </c>
      <c r="AT228" s="241" t="s">
        <v>430</v>
      </c>
      <c r="AU228" s="241" t="s">
        <v>85</v>
      </c>
      <c r="AY228" s="16" t="s">
        <v>190</v>
      </c>
      <c r="BE228" s="242">
        <f>IF(N228="základní",J228,0)</f>
        <v>0</v>
      </c>
      <c r="BF228" s="242">
        <f>IF(N228="snížená",J228,0)</f>
        <v>0</v>
      </c>
      <c r="BG228" s="242">
        <f>IF(N228="zákl. přenesená",J228,0)</f>
        <v>0</v>
      </c>
      <c r="BH228" s="242">
        <f>IF(N228="sníž. přenesená",J228,0)</f>
        <v>0</v>
      </c>
      <c r="BI228" s="242">
        <f>IF(N228="nulová",J228,0)</f>
        <v>0</v>
      </c>
      <c r="BJ228" s="16" t="s">
        <v>83</v>
      </c>
      <c r="BK228" s="242">
        <f>ROUND(I228*H228,2)</f>
        <v>0</v>
      </c>
      <c r="BL228" s="16" t="s">
        <v>272</v>
      </c>
      <c r="BM228" s="241" t="s">
        <v>2285</v>
      </c>
    </row>
    <row r="229" spans="2:51" s="13" customFormat="1" ht="12">
      <c r="B229" s="254"/>
      <c r="C229" s="255"/>
      <c r="D229" s="245" t="s">
        <v>199</v>
      </c>
      <c r="E229" s="256" t="s">
        <v>1</v>
      </c>
      <c r="F229" s="257" t="s">
        <v>197</v>
      </c>
      <c r="G229" s="255"/>
      <c r="H229" s="258">
        <v>4</v>
      </c>
      <c r="I229" s="259"/>
      <c r="J229" s="255"/>
      <c r="K229" s="255"/>
      <c r="L229" s="260"/>
      <c r="M229" s="261"/>
      <c r="N229" s="262"/>
      <c r="O229" s="262"/>
      <c r="P229" s="262"/>
      <c r="Q229" s="262"/>
      <c r="R229" s="262"/>
      <c r="S229" s="262"/>
      <c r="T229" s="263"/>
      <c r="AT229" s="264" t="s">
        <v>199</v>
      </c>
      <c r="AU229" s="264" t="s">
        <v>85</v>
      </c>
      <c r="AV229" s="13" t="s">
        <v>85</v>
      </c>
      <c r="AW229" s="13" t="s">
        <v>32</v>
      </c>
      <c r="AX229" s="13" t="s">
        <v>76</v>
      </c>
      <c r="AY229" s="264" t="s">
        <v>190</v>
      </c>
    </row>
    <row r="230" spans="2:65" s="1" customFormat="1" ht="24" customHeight="1">
      <c r="B230" s="37"/>
      <c r="C230" s="265" t="s">
        <v>583</v>
      </c>
      <c r="D230" s="265" t="s">
        <v>430</v>
      </c>
      <c r="E230" s="266" t="s">
        <v>2286</v>
      </c>
      <c r="F230" s="267" t="s">
        <v>2287</v>
      </c>
      <c r="G230" s="268" t="s">
        <v>1708</v>
      </c>
      <c r="H230" s="269">
        <v>1</v>
      </c>
      <c r="I230" s="270"/>
      <c r="J230" s="271">
        <f>ROUND(I230*H230,2)</f>
        <v>0</v>
      </c>
      <c r="K230" s="267" t="s">
        <v>445</v>
      </c>
      <c r="L230" s="272"/>
      <c r="M230" s="273" t="s">
        <v>1</v>
      </c>
      <c r="N230" s="274" t="s">
        <v>41</v>
      </c>
      <c r="O230" s="85"/>
      <c r="P230" s="239">
        <f>O230*H230</f>
        <v>0</v>
      </c>
      <c r="Q230" s="239">
        <v>0</v>
      </c>
      <c r="R230" s="239">
        <f>Q230*H230</f>
        <v>0</v>
      </c>
      <c r="S230" s="239">
        <v>0</v>
      </c>
      <c r="T230" s="240">
        <f>S230*H230</f>
        <v>0</v>
      </c>
      <c r="AR230" s="241" t="s">
        <v>390</v>
      </c>
      <c r="AT230" s="241" t="s">
        <v>430</v>
      </c>
      <c r="AU230" s="241" t="s">
        <v>85</v>
      </c>
      <c r="AY230" s="16" t="s">
        <v>190</v>
      </c>
      <c r="BE230" s="242">
        <f>IF(N230="základní",J230,0)</f>
        <v>0</v>
      </c>
      <c r="BF230" s="242">
        <f>IF(N230="snížená",J230,0)</f>
        <v>0</v>
      </c>
      <c r="BG230" s="242">
        <f>IF(N230="zákl. přenesená",J230,0)</f>
        <v>0</v>
      </c>
      <c r="BH230" s="242">
        <f>IF(N230="sníž. přenesená",J230,0)</f>
        <v>0</v>
      </c>
      <c r="BI230" s="242">
        <f>IF(N230="nulová",J230,0)</f>
        <v>0</v>
      </c>
      <c r="BJ230" s="16" t="s">
        <v>83</v>
      </c>
      <c r="BK230" s="242">
        <f>ROUND(I230*H230,2)</f>
        <v>0</v>
      </c>
      <c r="BL230" s="16" t="s">
        <v>272</v>
      </c>
      <c r="BM230" s="241" t="s">
        <v>2288</v>
      </c>
    </row>
    <row r="231" spans="2:51" s="13" customFormat="1" ht="12">
      <c r="B231" s="254"/>
      <c r="C231" s="255"/>
      <c r="D231" s="245" t="s">
        <v>199</v>
      </c>
      <c r="E231" s="256" t="s">
        <v>1</v>
      </c>
      <c r="F231" s="257" t="s">
        <v>83</v>
      </c>
      <c r="G231" s="255"/>
      <c r="H231" s="258">
        <v>1</v>
      </c>
      <c r="I231" s="259"/>
      <c r="J231" s="255"/>
      <c r="K231" s="255"/>
      <c r="L231" s="260"/>
      <c r="M231" s="261"/>
      <c r="N231" s="262"/>
      <c r="O231" s="262"/>
      <c r="P231" s="262"/>
      <c r="Q231" s="262"/>
      <c r="R231" s="262"/>
      <c r="S231" s="262"/>
      <c r="T231" s="263"/>
      <c r="AT231" s="264" t="s">
        <v>199</v>
      </c>
      <c r="AU231" s="264" t="s">
        <v>85</v>
      </c>
      <c r="AV231" s="13" t="s">
        <v>85</v>
      </c>
      <c r="AW231" s="13" t="s">
        <v>32</v>
      </c>
      <c r="AX231" s="13" t="s">
        <v>76</v>
      </c>
      <c r="AY231" s="264" t="s">
        <v>190</v>
      </c>
    </row>
    <row r="232" spans="2:65" s="1" customFormat="1" ht="24" customHeight="1">
      <c r="B232" s="37"/>
      <c r="C232" s="265" t="s">
        <v>488</v>
      </c>
      <c r="D232" s="265" t="s">
        <v>430</v>
      </c>
      <c r="E232" s="266" t="s">
        <v>2289</v>
      </c>
      <c r="F232" s="267" t="s">
        <v>2290</v>
      </c>
      <c r="G232" s="268" t="s">
        <v>1708</v>
      </c>
      <c r="H232" s="269">
        <v>7</v>
      </c>
      <c r="I232" s="270"/>
      <c r="J232" s="271">
        <f>ROUND(I232*H232,2)</f>
        <v>0</v>
      </c>
      <c r="K232" s="267" t="s">
        <v>445</v>
      </c>
      <c r="L232" s="272"/>
      <c r="M232" s="273" t="s">
        <v>1</v>
      </c>
      <c r="N232" s="274" t="s">
        <v>41</v>
      </c>
      <c r="O232" s="85"/>
      <c r="P232" s="239">
        <f>O232*H232</f>
        <v>0</v>
      </c>
      <c r="Q232" s="239">
        <v>0</v>
      </c>
      <c r="R232" s="239">
        <f>Q232*H232</f>
        <v>0</v>
      </c>
      <c r="S232" s="239">
        <v>0</v>
      </c>
      <c r="T232" s="240">
        <f>S232*H232</f>
        <v>0</v>
      </c>
      <c r="AR232" s="241" t="s">
        <v>390</v>
      </c>
      <c r="AT232" s="241" t="s">
        <v>430</v>
      </c>
      <c r="AU232" s="241" t="s">
        <v>85</v>
      </c>
      <c r="AY232" s="16" t="s">
        <v>190</v>
      </c>
      <c r="BE232" s="242">
        <f>IF(N232="základní",J232,0)</f>
        <v>0</v>
      </c>
      <c r="BF232" s="242">
        <f>IF(N232="snížená",J232,0)</f>
        <v>0</v>
      </c>
      <c r="BG232" s="242">
        <f>IF(N232="zákl. přenesená",J232,0)</f>
        <v>0</v>
      </c>
      <c r="BH232" s="242">
        <f>IF(N232="sníž. přenesená",J232,0)</f>
        <v>0</v>
      </c>
      <c r="BI232" s="242">
        <f>IF(N232="nulová",J232,0)</f>
        <v>0</v>
      </c>
      <c r="BJ232" s="16" t="s">
        <v>83</v>
      </c>
      <c r="BK232" s="242">
        <f>ROUND(I232*H232,2)</f>
        <v>0</v>
      </c>
      <c r="BL232" s="16" t="s">
        <v>272</v>
      </c>
      <c r="BM232" s="241" t="s">
        <v>2291</v>
      </c>
    </row>
    <row r="233" spans="2:51" s="13" customFormat="1" ht="12">
      <c r="B233" s="254"/>
      <c r="C233" s="255"/>
      <c r="D233" s="245" t="s">
        <v>199</v>
      </c>
      <c r="E233" s="256" t="s">
        <v>1</v>
      </c>
      <c r="F233" s="257" t="s">
        <v>225</v>
      </c>
      <c r="G233" s="255"/>
      <c r="H233" s="258">
        <v>7</v>
      </c>
      <c r="I233" s="259"/>
      <c r="J233" s="255"/>
      <c r="K233" s="255"/>
      <c r="L233" s="260"/>
      <c r="M233" s="261"/>
      <c r="N233" s="262"/>
      <c r="O233" s="262"/>
      <c r="P233" s="262"/>
      <c r="Q233" s="262"/>
      <c r="R233" s="262"/>
      <c r="S233" s="262"/>
      <c r="T233" s="263"/>
      <c r="AT233" s="264" t="s">
        <v>199</v>
      </c>
      <c r="AU233" s="264" t="s">
        <v>85</v>
      </c>
      <c r="AV233" s="13" t="s">
        <v>85</v>
      </c>
      <c r="AW233" s="13" t="s">
        <v>32</v>
      </c>
      <c r="AX233" s="13" t="s">
        <v>76</v>
      </c>
      <c r="AY233" s="264" t="s">
        <v>190</v>
      </c>
    </row>
    <row r="234" spans="2:65" s="1" customFormat="1" ht="16.5" customHeight="1">
      <c r="B234" s="37"/>
      <c r="C234" s="230" t="s">
        <v>587</v>
      </c>
      <c r="D234" s="230" t="s">
        <v>192</v>
      </c>
      <c r="E234" s="231" t="s">
        <v>2292</v>
      </c>
      <c r="F234" s="232" t="s">
        <v>2293</v>
      </c>
      <c r="G234" s="233" t="s">
        <v>1708</v>
      </c>
      <c r="H234" s="234">
        <v>12</v>
      </c>
      <c r="I234" s="235"/>
      <c r="J234" s="236">
        <f>ROUND(I234*H234,2)</f>
        <v>0</v>
      </c>
      <c r="K234" s="232" t="s">
        <v>445</v>
      </c>
      <c r="L234" s="42"/>
      <c r="M234" s="237" t="s">
        <v>1</v>
      </c>
      <c r="N234" s="238" t="s">
        <v>41</v>
      </c>
      <c r="O234" s="85"/>
      <c r="P234" s="239">
        <f>O234*H234</f>
        <v>0</v>
      </c>
      <c r="Q234" s="239">
        <v>0</v>
      </c>
      <c r="R234" s="239">
        <f>Q234*H234</f>
        <v>0</v>
      </c>
      <c r="S234" s="239">
        <v>0</v>
      </c>
      <c r="T234" s="240">
        <f>S234*H234</f>
        <v>0</v>
      </c>
      <c r="AR234" s="241" t="s">
        <v>272</v>
      </c>
      <c r="AT234" s="241" t="s">
        <v>192</v>
      </c>
      <c r="AU234" s="241" t="s">
        <v>85</v>
      </c>
      <c r="AY234" s="16" t="s">
        <v>190</v>
      </c>
      <c r="BE234" s="242">
        <f>IF(N234="základní",J234,0)</f>
        <v>0</v>
      </c>
      <c r="BF234" s="242">
        <f>IF(N234="snížená",J234,0)</f>
        <v>0</v>
      </c>
      <c r="BG234" s="242">
        <f>IF(N234="zákl. přenesená",J234,0)</f>
        <v>0</v>
      </c>
      <c r="BH234" s="242">
        <f>IF(N234="sníž. přenesená",J234,0)</f>
        <v>0</v>
      </c>
      <c r="BI234" s="242">
        <f>IF(N234="nulová",J234,0)</f>
        <v>0</v>
      </c>
      <c r="BJ234" s="16" t="s">
        <v>83</v>
      </c>
      <c r="BK234" s="242">
        <f>ROUND(I234*H234,2)</f>
        <v>0</v>
      </c>
      <c r="BL234" s="16" t="s">
        <v>272</v>
      </c>
      <c r="BM234" s="241" t="s">
        <v>2294</v>
      </c>
    </row>
    <row r="235" spans="2:65" s="1" customFormat="1" ht="24" customHeight="1">
      <c r="B235" s="37"/>
      <c r="C235" s="265" t="s">
        <v>595</v>
      </c>
      <c r="D235" s="265" t="s">
        <v>430</v>
      </c>
      <c r="E235" s="266" t="s">
        <v>2295</v>
      </c>
      <c r="F235" s="267" t="s">
        <v>2296</v>
      </c>
      <c r="G235" s="268" t="s">
        <v>1708</v>
      </c>
      <c r="H235" s="269">
        <v>2</v>
      </c>
      <c r="I235" s="270"/>
      <c r="J235" s="271">
        <f>ROUND(I235*H235,2)</f>
        <v>0</v>
      </c>
      <c r="K235" s="267" t="s">
        <v>445</v>
      </c>
      <c r="L235" s="272"/>
      <c r="M235" s="273" t="s">
        <v>1</v>
      </c>
      <c r="N235" s="274" t="s">
        <v>41</v>
      </c>
      <c r="O235" s="85"/>
      <c r="P235" s="239">
        <f>O235*H235</f>
        <v>0</v>
      </c>
      <c r="Q235" s="239">
        <v>0</v>
      </c>
      <c r="R235" s="239">
        <f>Q235*H235</f>
        <v>0</v>
      </c>
      <c r="S235" s="239">
        <v>0</v>
      </c>
      <c r="T235" s="240">
        <f>S235*H235</f>
        <v>0</v>
      </c>
      <c r="AR235" s="241" t="s">
        <v>390</v>
      </c>
      <c r="AT235" s="241" t="s">
        <v>430</v>
      </c>
      <c r="AU235" s="241" t="s">
        <v>85</v>
      </c>
      <c r="AY235" s="16" t="s">
        <v>190</v>
      </c>
      <c r="BE235" s="242">
        <f>IF(N235="základní",J235,0)</f>
        <v>0</v>
      </c>
      <c r="BF235" s="242">
        <f>IF(N235="snížená",J235,0)</f>
        <v>0</v>
      </c>
      <c r="BG235" s="242">
        <f>IF(N235="zákl. přenesená",J235,0)</f>
        <v>0</v>
      </c>
      <c r="BH235" s="242">
        <f>IF(N235="sníž. přenesená",J235,0)</f>
        <v>0</v>
      </c>
      <c r="BI235" s="242">
        <f>IF(N235="nulová",J235,0)</f>
        <v>0</v>
      </c>
      <c r="BJ235" s="16" t="s">
        <v>83</v>
      </c>
      <c r="BK235" s="242">
        <f>ROUND(I235*H235,2)</f>
        <v>0</v>
      </c>
      <c r="BL235" s="16" t="s">
        <v>272</v>
      </c>
      <c r="BM235" s="241" t="s">
        <v>2297</v>
      </c>
    </row>
    <row r="236" spans="2:51" s="13" customFormat="1" ht="12">
      <c r="B236" s="254"/>
      <c r="C236" s="255"/>
      <c r="D236" s="245" t="s">
        <v>199</v>
      </c>
      <c r="E236" s="256" t="s">
        <v>1</v>
      </c>
      <c r="F236" s="257" t="s">
        <v>85</v>
      </c>
      <c r="G236" s="255"/>
      <c r="H236" s="258">
        <v>2</v>
      </c>
      <c r="I236" s="259"/>
      <c r="J236" s="255"/>
      <c r="K236" s="255"/>
      <c r="L236" s="260"/>
      <c r="M236" s="261"/>
      <c r="N236" s="262"/>
      <c r="O236" s="262"/>
      <c r="P236" s="262"/>
      <c r="Q236" s="262"/>
      <c r="R236" s="262"/>
      <c r="S236" s="262"/>
      <c r="T236" s="263"/>
      <c r="AT236" s="264" t="s">
        <v>199</v>
      </c>
      <c r="AU236" s="264" t="s">
        <v>85</v>
      </c>
      <c r="AV236" s="13" t="s">
        <v>85</v>
      </c>
      <c r="AW236" s="13" t="s">
        <v>32</v>
      </c>
      <c r="AX236" s="13" t="s">
        <v>76</v>
      </c>
      <c r="AY236" s="264" t="s">
        <v>190</v>
      </c>
    </row>
    <row r="237" spans="2:65" s="1" customFormat="1" ht="24" customHeight="1">
      <c r="B237" s="37"/>
      <c r="C237" s="230" t="s">
        <v>600</v>
      </c>
      <c r="D237" s="230" t="s">
        <v>192</v>
      </c>
      <c r="E237" s="231" t="s">
        <v>2298</v>
      </c>
      <c r="F237" s="232" t="s">
        <v>2299</v>
      </c>
      <c r="G237" s="233" t="s">
        <v>427</v>
      </c>
      <c r="H237" s="234">
        <v>2</v>
      </c>
      <c r="I237" s="235"/>
      <c r="J237" s="236">
        <f>ROUND(I237*H237,2)</f>
        <v>0</v>
      </c>
      <c r="K237" s="232" t="s">
        <v>196</v>
      </c>
      <c r="L237" s="42"/>
      <c r="M237" s="237" t="s">
        <v>1</v>
      </c>
      <c r="N237" s="238" t="s">
        <v>41</v>
      </c>
      <c r="O237" s="85"/>
      <c r="P237" s="239">
        <f>O237*H237</f>
        <v>0</v>
      </c>
      <c r="Q237" s="239">
        <v>0</v>
      </c>
      <c r="R237" s="239">
        <f>Q237*H237</f>
        <v>0</v>
      </c>
      <c r="S237" s="239">
        <v>0</v>
      </c>
      <c r="T237" s="240">
        <f>S237*H237</f>
        <v>0</v>
      </c>
      <c r="AR237" s="241" t="s">
        <v>272</v>
      </c>
      <c r="AT237" s="241" t="s">
        <v>192</v>
      </c>
      <c r="AU237" s="241" t="s">
        <v>85</v>
      </c>
      <c r="AY237" s="16" t="s">
        <v>190</v>
      </c>
      <c r="BE237" s="242">
        <f>IF(N237="základní",J237,0)</f>
        <v>0</v>
      </c>
      <c r="BF237" s="242">
        <f>IF(N237="snížená",J237,0)</f>
        <v>0</v>
      </c>
      <c r="BG237" s="242">
        <f>IF(N237="zákl. přenesená",J237,0)</f>
        <v>0</v>
      </c>
      <c r="BH237" s="242">
        <f>IF(N237="sníž. přenesená",J237,0)</f>
        <v>0</v>
      </c>
      <c r="BI237" s="242">
        <f>IF(N237="nulová",J237,0)</f>
        <v>0</v>
      </c>
      <c r="BJ237" s="16" t="s">
        <v>83</v>
      </c>
      <c r="BK237" s="242">
        <f>ROUND(I237*H237,2)</f>
        <v>0</v>
      </c>
      <c r="BL237" s="16" t="s">
        <v>272</v>
      </c>
      <c r="BM237" s="241" t="s">
        <v>2300</v>
      </c>
    </row>
    <row r="238" spans="2:65" s="1" customFormat="1" ht="16.5" customHeight="1">
      <c r="B238" s="37"/>
      <c r="C238" s="265" t="s">
        <v>602</v>
      </c>
      <c r="D238" s="265" t="s">
        <v>430</v>
      </c>
      <c r="E238" s="266" t="s">
        <v>2301</v>
      </c>
      <c r="F238" s="267" t="s">
        <v>2302</v>
      </c>
      <c r="G238" s="268" t="s">
        <v>1708</v>
      </c>
      <c r="H238" s="269">
        <v>47</v>
      </c>
      <c r="I238" s="270"/>
      <c r="J238" s="271">
        <f>ROUND(I238*H238,2)</f>
        <v>0</v>
      </c>
      <c r="K238" s="267" t="s">
        <v>445</v>
      </c>
      <c r="L238" s="272"/>
      <c r="M238" s="273" t="s">
        <v>1</v>
      </c>
      <c r="N238" s="274" t="s">
        <v>41</v>
      </c>
      <c r="O238" s="85"/>
      <c r="P238" s="239">
        <f>O238*H238</f>
        <v>0</v>
      </c>
      <c r="Q238" s="239">
        <v>0</v>
      </c>
      <c r="R238" s="239">
        <f>Q238*H238</f>
        <v>0</v>
      </c>
      <c r="S238" s="239">
        <v>0</v>
      </c>
      <c r="T238" s="240">
        <f>S238*H238</f>
        <v>0</v>
      </c>
      <c r="AR238" s="241" t="s">
        <v>990</v>
      </c>
      <c r="AT238" s="241" t="s">
        <v>430</v>
      </c>
      <c r="AU238" s="241" t="s">
        <v>85</v>
      </c>
      <c r="AY238" s="16" t="s">
        <v>190</v>
      </c>
      <c r="BE238" s="242">
        <f>IF(N238="základní",J238,0)</f>
        <v>0</v>
      </c>
      <c r="BF238" s="242">
        <f>IF(N238="snížená",J238,0)</f>
        <v>0</v>
      </c>
      <c r="BG238" s="242">
        <f>IF(N238="zákl. přenesená",J238,0)</f>
        <v>0</v>
      </c>
      <c r="BH238" s="242">
        <f>IF(N238="sníž. přenesená",J238,0)</f>
        <v>0</v>
      </c>
      <c r="BI238" s="242">
        <f>IF(N238="nulová",J238,0)</f>
        <v>0</v>
      </c>
      <c r="BJ238" s="16" t="s">
        <v>83</v>
      </c>
      <c r="BK238" s="242">
        <f>ROUND(I238*H238,2)</f>
        <v>0</v>
      </c>
      <c r="BL238" s="16" t="s">
        <v>990</v>
      </c>
      <c r="BM238" s="241" t="s">
        <v>2303</v>
      </c>
    </row>
    <row r="239" spans="2:51" s="13" customFormat="1" ht="12">
      <c r="B239" s="254"/>
      <c r="C239" s="255"/>
      <c r="D239" s="245" t="s">
        <v>199</v>
      </c>
      <c r="E239" s="256" t="s">
        <v>1</v>
      </c>
      <c r="F239" s="257" t="s">
        <v>490</v>
      </c>
      <c r="G239" s="255"/>
      <c r="H239" s="258">
        <v>47</v>
      </c>
      <c r="I239" s="259"/>
      <c r="J239" s="255"/>
      <c r="K239" s="255"/>
      <c r="L239" s="260"/>
      <c r="M239" s="261"/>
      <c r="N239" s="262"/>
      <c r="O239" s="262"/>
      <c r="P239" s="262"/>
      <c r="Q239" s="262"/>
      <c r="R239" s="262"/>
      <c r="S239" s="262"/>
      <c r="T239" s="263"/>
      <c r="AT239" s="264" t="s">
        <v>199</v>
      </c>
      <c r="AU239" s="264" t="s">
        <v>85</v>
      </c>
      <c r="AV239" s="13" t="s">
        <v>85</v>
      </c>
      <c r="AW239" s="13" t="s">
        <v>32</v>
      </c>
      <c r="AX239" s="13" t="s">
        <v>76</v>
      </c>
      <c r="AY239" s="264" t="s">
        <v>190</v>
      </c>
    </row>
    <row r="240" spans="2:65" s="1" customFormat="1" ht="24" customHeight="1">
      <c r="B240" s="37"/>
      <c r="C240" s="230" t="s">
        <v>604</v>
      </c>
      <c r="D240" s="230" t="s">
        <v>192</v>
      </c>
      <c r="E240" s="231" t="s">
        <v>2304</v>
      </c>
      <c r="F240" s="232" t="s">
        <v>2305</v>
      </c>
      <c r="G240" s="233" t="s">
        <v>427</v>
      </c>
      <c r="H240" s="234">
        <v>47</v>
      </c>
      <c r="I240" s="235"/>
      <c r="J240" s="236">
        <f>ROUND(I240*H240,2)</f>
        <v>0</v>
      </c>
      <c r="K240" s="232" t="s">
        <v>196</v>
      </c>
      <c r="L240" s="42"/>
      <c r="M240" s="237" t="s">
        <v>1</v>
      </c>
      <c r="N240" s="238" t="s">
        <v>41</v>
      </c>
      <c r="O240" s="85"/>
      <c r="P240" s="239">
        <f>O240*H240</f>
        <v>0</v>
      </c>
      <c r="Q240" s="239">
        <v>0</v>
      </c>
      <c r="R240" s="239">
        <f>Q240*H240</f>
        <v>0</v>
      </c>
      <c r="S240" s="239">
        <v>0</v>
      </c>
      <c r="T240" s="240">
        <f>S240*H240</f>
        <v>0</v>
      </c>
      <c r="AR240" s="241" t="s">
        <v>272</v>
      </c>
      <c r="AT240" s="241" t="s">
        <v>192</v>
      </c>
      <c r="AU240" s="241" t="s">
        <v>85</v>
      </c>
      <c r="AY240" s="16" t="s">
        <v>190</v>
      </c>
      <c r="BE240" s="242">
        <f>IF(N240="základní",J240,0)</f>
        <v>0</v>
      </c>
      <c r="BF240" s="242">
        <f>IF(N240="snížená",J240,0)</f>
        <v>0</v>
      </c>
      <c r="BG240" s="242">
        <f>IF(N240="zákl. přenesená",J240,0)</f>
        <v>0</v>
      </c>
      <c r="BH240" s="242">
        <f>IF(N240="sníž. přenesená",J240,0)</f>
        <v>0</v>
      </c>
      <c r="BI240" s="242">
        <f>IF(N240="nulová",J240,0)</f>
        <v>0</v>
      </c>
      <c r="BJ240" s="16" t="s">
        <v>83</v>
      </c>
      <c r="BK240" s="242">
        <f>ROUND(I240*H240,2)</f>
        <v>0</v>
      </c>
      <c r="BL240" s="16" t="s">
        <v>272</v>
      </c>
      <c r="BM240" s="241" t="s">
        <v>2306</v>
      </c>
    </row>
    <row r="241" spans="2:65" s="1" customFormat="1" ht="24" customHeight="1">
      <c r="B241" s="37"/>
      <c r="C241" s="265" t="s">
        <v>608</v>
      </c>
      <c r="D241" s="265" t="s">
        <v>430</v>
      </c>
      <c r="E241" s="266" t="s">
        <v>2307</v>
      </c>
      <c r="F241" s="267" t="s">
        <v>2308</v>
      </c>
      <c r="G241" s="268" t="s">
        <v>1708</v>
      </c>
      <c r="H241" s="269">
        <v>2</v>
      </c>
      <c r="I241" s="270"/>
      <c r="J241" s="271">
        <f>ROUND(I241*H241,2)</f>
        <v>0</v>
      </c>
      <c r="K241" s="267" t="s">
        <v>445</v>
      </c>
      <c r="L241" s="272"/>
      <c r="M241" s="273" t="s">
        <v>1</v>
      </c>
      <c r="N241" s="274" t="s">
        <v>41</v>
      </c>
      <c r="O241" s="85"/>
      <c r="P241" s="239">
        <f>O241*H241</f>
        <v>0</v>
      </c>
      <c r="Q241" s="239">
        <v>0</v>
      </c>
      <c r="R241" s="239">
        <f>Q241*H241</f>
        <v>0</v>
      </c>
      <c r="S241" s="239">
        <v>0</v>
      </c>
      <c r="T241" s="240">
        <f>S241*H241</f>
        <v>0</v>
      </c>
      <c r="AR241" s="241" t="s">
        <v>1682</v>
      </c>
      <c r="AT241" s="241" t="s">
        <v>430</v>
      </c>
      <c r="AU241" s="241" t="s">
        <v>85</v>
      </c>
      <c r="AY241" s="16" t="s">
        <v>190</v>
      </c>
      <c r="BE241" s="242">
        <f>IF(N241="základní",J241,0)</f>
        <v>0</v>
      </c>
      <c r="BF241" s="242">
        <f>IF(N241="snížená",J241,0)</f>
        <v>0</v>
      </c>
      <c r="BG241" s="242">
        <f>IF(N241="zákl. přenesená",J241,0)</f>
        <v>0</v>
      </c>
      <c r="BH241" s="242">
        <f>IF(N241="sníž. přenesená",J241,0)</f>
        <v>0</v>
      </c>
      <c r="BI241" s="242">
        <f>IF(N241="nulová",J241,0)</f>
        <v>0</v>
      </c>
      <c r="BJ241" s="16" t="s">
        <v>83</v>
      </c>
      <c r="BK241" s="242">
        <f>ROUND(I241*H241,2)</f>
        <v>0</v>
      </c>
      <c r="BL241" s="16" t="s">
        <v>600</v>
      </c>
      <c r="BM241" s="241" t="s">
        <v>2309</v>
      </c>
    </row>
    <row r="242" spans="2:51" s="13" customFormat="1" ht="12">
      <c r="B242" s="254"/>
      <c r="C242" s="255"/>
      <c r="D242" s="245" t="s">
        <v>199</v>
      </c>
      <c r="E242" s="256" t="s">
        <v>1</v>
      </c>
      <c r="F242" s="257" t="s">
        <v>85</v>
      </c>
      <c r="G242" s="255"/>
      <c r="H242" s="258">
        <v>2</v>
      </c>
      <c r="I242" s="259"/>
      <c r="J242" s="255"/>
      <c r="K242" s="255"/>
      <c r="L242" s="260"/>
      <c r="M242" s="261"/>
      <c r="N242" s="262"/>
      <c r="O242" s="262"/>
      <c r="P242" s="262"/>
      <c r="Q242" s="262"/>
      <c r="R242" s="262"/>
      <c r="S242" s="262"/>
      <c r="T242" s="263"/>
      <c r="AT242" s="264" t="s">
        <v>199</v>
      </c>
      <c r="AU242" s="264" t="s">
        <v>85</v>
      </c>
      <c r="AV242" s="13" t="s">
        <v>85</v>
      </c>
      <c r="AW242" s="13" t="s">
        <v>32</v>
      </c>
      <c r="AX242" s="13" t="s">
        <v>76</v>
      </c>
      <c r="AY242" s="264" t="s">
        <v>190</v>
      </c>
    </row>
    <row r="243" spans="2:65" s="1" customFormat="1" ht="24" customHeight="1">
      <c r="B243" s="37"/>
      <c r="C243" s="230" t="s">
        <v>613</v>
      </c>
      <c r="D243" s="230" t="s">
        <v>192</v>
      </c>
      <c r="E243" s="231" t="s">
        <v>2310</v>
      </c>
      <c r="F243" s="232" t="s">
        <v>2311</v>
      </c>
      <c r="G243" s="233" t="s">
        <v>427</v>
      </c>
      <c r="H243" s="234">
        <v>2</v>
      </c>
      <c r="I243" s="235"/>
      <c r="J243" s="236">
        <f>ROUND(I243*H243,2)</f>
        <v>0</v>
      </c>
      <c r="K243" s="232" t="s">
        <v>196</v>
      </c>
      <c r="L243" s="42"/>
      <c r="M243" s="237" t="s">
        <v>1</v>
      </c>
      <c r="N243" s="238" t="s">
        <v>41</v>
      </c>
      <c r="O243" s="85"/>
      <c r="P243" s="239">
        <f>O243*H243</f>
        <v>0</v>
      </c>
      <c r="Q243" s="239">
        <v>0</v>
      </c>
      <c r="R243" s="239">
        <f>Q243*H243</f>
        <v>0</v>
      </c>
      <c r="S243" s="239">
        <v>0</v>
      </c>
      <c r="T243" s="240">
        <f>S243*H243</f>
        <v>0</v>
      </c>
      <c r="AR243" s="241" t="s">
        <v>272</v>
      </c>
      <c r="AT243" s="241" t="s">
        <v>192</v>
      </c>
      <c r="AU243" s="241" t="s">
        <v>85</v>
      </c>
      <c r="AY243" s="16" t="s">
        <v>190</v>
      </c>
      <c r="BE243" s="242">
        <f>IF(N243="základní",J243,0)</f>
        <v>0</v>
      </c>
      <c r="BF243" s="242">
        <f>IF(N243="snížená",J243,0)</f>
        <v>0</v>
      </c>
      <c r="BG243" s="242">
        <f>IF(N243="zákl. přenesená",J243,0)</f>
        <v>0</v>
      </c>
      <c r="BH243" s="242">
        <f>IF(N243="sníž. přenesená",J243,0)</f>
        <v>0</v>
      </c>
      <c r="BI243" s="242">
        <f>IF(N243="nulová",J243,0)</f>
        <v>0</v>
      </c>
      <c r="BJ243" s="16" t="s">
        <v>83</v>
      </c>
      <c r="BK243" s="242">
        <f>ROUND(I243*H243,2)</f>
        <v>0</v>
      </c>
      <c r="BL243" s="16" t="s">
        <v>272</v>
      </c>
      <c r="BM243" s="241" t="s">
        <v>2312</v>
      </c>
    </row>
    <row r="244" spans="2:65" s="1" customFormat="1" ht="24" customHeight="1">
      <c r="B244" s="37"/>
      <c r="C244" s="265" t="s">
        <v>625</v>
      </c>
      <c r="D244" s="265" t="s">
        <v>430</v>
      </c>
      <c r="E244" s="266" t="s">
        <v>2313</v>
      </c>
      <c r="F244" s="267" t="s">
        <v>2314</v>
      </c>
      <c r="G244" s="268" t="s">
        <v>1708</v>
      </c>
      <c r="H244" s="269">
        <v>16</v>
      </c>
      <c r="I244" s="270"/>
      <c r="J244" s="271">
        <f>ROUND(I244*H244,2)</f>
        <v>0</v>
      </c>
      <c r="K244" s="267" t="s">
        <v>445</v>
      </c>
      <c r="L244" s="272"/>
      <c r="M244" s="273" t="s">
        <v>1</v>
      </c>
      <c r="N244" s="274" t="s">
        <v>41</v>
      </c>
      <c r="O244" s="85"/>
      <c r="P244" s="239">
        <f>O244*H244</f>
        <v>0</v>
      </c>
      <c r="Q244" s="239">
        <v>0</v>
      </c>
      <c r="R244" s="239">
        <f>Q244*H244</f>
        <v>0</v>
      </c>
      <c r="S244" s="239">
        <v>0</v>
      </c>
      <c r="T244" s="240">
        <f>S244*H244</f>
        <v>0</v>
      </c>
      <c r="AR244" s="241" t="s">
        <v>990</v>
      </c>
      <c r="AT244" s="241" t="s">
        <v>430</v>
      </c>
      <c r="AU244" s="241" t="s">
        <v>85</v>
      </c>
      <c r="AY244" s="16" t="s">
        <v>190</v>
      </c>
      <c r="BE244" s="242">
        <f>IF(N244="základní",J244,0)</f>
        <v>0</v>
      </c>
      <c r="BF244" s="242">
        <f>IF(N244="snížená",J244,0)</f>
        <v>0</v>
      </c>
      <c r="BG244" s="242">
        <f>IF(N244="zákl. přenesená",J244,0)</f>
        <v>0</v>
      </c>
      <c r="BH244" s="242">
        <f>IF(N244="sníž. přenesená",J244,0)</f>
        <v>0</v>
      </c>
      <c r="BI244" s="242">
        <f>IF(N244="nulová",J244,0)</f>
        <v>0</v>
      </c>
      <c r="BJ244" s="16" t="s">
        <v>83</v>
      </c>
      <c r="BK244" s="242">
        <f>ROUND(I244*H244,2)</f>
        <v>0</v>
      </c>
      <c r="BL244" s="16" t="s">
        <v>990</v>
      </c>
      <c r="BM244" s="241" t="s">
        <v>2315</v>
      </c>
    </row>
    <row r="245" spans="2:51" s="13" customFormat="1" ht="12">
      <c r="B245" s="254"/>
      <c r="C245" s="255"/>
      <c r="D245" s="245" t="s">
        <v>199</v>
      </c>
      <c r="E245" s="256" t="s">
        <v>1</v>
      </c>
      <c r="F245" s="257" t="s">
        <v>272</v>
      </c>
      <c r="G245" s="255"/>
      <c r="H245" s="258">
        <v>16</v>
      </c>
      <c r="I245" s="259"/>
      <c r="J245" s="255"/>
      <c r="K245" s="255"/>
      <c r="L245" s="260"/>
      <c r="M245" s="261"/>
      <c r="N245" s="262"/>
      <c r="O245" s="262"/>
      <c r="P245" s="262"/>
      <c r="Q245" s="262"/>
      <c r="R245" s="262"/>
      <c r="S245" s="262"/>
      <c r="T245" s="263"/>
      <c r="AT245" s="264" t="s">
        <v>199</v>
      </c>
      <c r="AU245" s="264" t="s">
        <v>85</v>
      </c>
      <c r="AV245" s="13" t="s">
        <v>85</v>
      </c>
      <c r="AW245" s="13" t="s">
        <v>32</v>
      </c>
      <c r="AX245" s="13" t="s">
        <v>76</v>
      </c>
      <c r="AY245" s="264" t="s">
        <v>190</v>
      </c>
    </row>
    <row r="246" spans="2:65" s="1" customFormat="1" ht="24" customHeight="1">
      <c r="B246" s="37"/>
      <c r="C246" s="230" t="s">
        <v>629</v>
      </c>
      <c r="D246" s="230" t="s">
        <v>192</v>
      </c>
      <c r="E246" s="231" t="s">
        <v>2316</v>
      </c>
      <c r="F246" s="232" t="s">
        <v>2317</v>
      </c>
      <c r="G246" s="233" t="s">
        <v>427</v>
      </c>
      <c r="H246" s="234">
        <v>16</v>
      </c>
      <c r="I246" s="235"/>
      <c r="J246" s="236">
        <f>ROUND(I246*H246,2)</f>
        <v>0</v>
      </c>
      <c r="K246" s="232" t="s">
        <v>196</v>
      </c>
      <c r="L246" s="42"/>
      <c r="M246" s="237" t="s">
        <v>1</v>
      </c>
      <c r="N246" s="238" t="s">
        <v>41</v>
      </c>
      <c r="O246" s="85"/>
      <c r="P246" s="239">
        <f>O246*H246</f>
        <v>0</v>
      </c>
      <c r="Q246" s="239">
        <v>0</v>
      </c>
      <c r="R246" s="239">
        <f>Q246*H246</f>
        <v>0</v>
      </c>
      <c r="S246" s="239">
        <v>0</v>
      </c>
      <c r="T246" s="240">
        <f>S246*H246</f>
        <v>0</v>
      </c>
      <c r="AR246" s="241" t="s">
        <v>272</v>
      </c>
      <c r="AT246" s="241" t="s">
        <v>192</v>
      </c>
      <c r="AU246" s="241" t="s">
        <v>85</v>
      </c>
      <c r="AY246" s="16" t="s">
        <v>190</v>
      </c>
      <c r="BE246" s="242">
        <f>IF(N246="základní",J246,0)</f>
        <v>0</v>
      </c>
      <c r="BF246" s="242">
        <f>IF(N246="snížená",J246,0)</f>
        <v>0</v>
      </c>
      <c r="BG246" s="242">
        <f>IF(N246="zákl. přenesená",J246,0)</f>
        <v>0</v>
      </c>
      <c r="BH246" s="242">
        <f>IF(N246="sníž. přenesená",J246,0)</f>
        <v>0</v>
      </c>
      <c r="BI246" s="242">
        <f>IF(N246="nulová",J246,0)</f>
        <v>0</v>
      </c>
      <c r="BJ246" s="16" t="s">
        <v>83</v>
      </c>
      <c r="BK246" s="242">
        <f>ROUND(I246*H246,2)</f>
        <v>0</v>
      </c>
      <c r="BL246" s="16" t="s">
        <v>272</v>
      </c>
      <c r="BM246" s="241" t="s">
        <v>2318</v>
      </c>
    </row>
    <row r="247" spans="2:65" s="1" customFormat="1" ht="36" customHeight="1">
      <c r="B247" s="37"/>
      <c r="C247" s="230" t="s">
        <v>636</v>
      </c>
      <c r="D247" s="230" t="s">
        <v>192</v>
      </c>
      <c r="E247" s="231" t="s">
        <v>2319</v>
      </c>
      <c r="F247" s="232" t="s">
        <v>2320</v>
      </c>
      <c r="G247" s="233" t="s">
        <v>427</v>
      </c>
      <c r="H247" s="234">
        <v>1</v>
      </c>
      <c r="I247" s="235"/>
      <c r="J247" s="236">
        <f>ROUND(I247*H247,2)</f>
        <v>0</v>
      </c>
      <c r="K247" s="232" t="s">
        <v>196</v>
      </c>
      <c r="L247" s="42"/>
      <c r="M247" s="237" t="s">
        <v>1</v>
      </c>
      <c r="N247" s="238" t="s">
        <v>41</v>
      </c>
      <c r="O247" s="85"/>
      <c r="P247" s="239">
        <f>O247*H247</f>
        <v>0</v>
      </c>
      <c r="Q247" s="239">
        <v>0</v>
      </c>
      <c r="R247" s="239">
        <f>Q247*H247</f>
        <v>0</v>
      </c>
      <c r="S247" s="239">
        <v>0</v>
      </c>
      <c r="T247" s="240">
        <f>S247*H247</f>
        <v>0</v>
      </c>
      <c r="AR247" s="241" t="s">
        <v>272</v>
      </c>
      <c r="AT247" s="241" t="s">
        <v>192</v>
      </c>
      <c r="AU247" s="241" t="s">
        <v>85</v>
      </c>
      <c r="AY247" s="16" t="s">
        <v>190</v>
      </c>
      <c r="BE247" s="242">
        <f>IF(N247="základní",J247,0)</f>
        <v>0</v>
      </c>
      <c r="BF247" s="242">
        <f>IF(N247="snížená",J247,0)</f>
        <v>0</v>
      </c>
      <c r="BG247" s="242">
        <f>IF(N247="zákl. přenesená",J247,0)</f>
        <v>0</v>
      </c>
      <c r="BH247" s="242">
        <f>IF(N247="sníž. přenesená",J247,0)</f>
        <v>0</v>
      </c>
      <c r="BI247" s="242">
        <f>IF(N247="nulová",J247,0)</f>
        <v>0</v>
      </c>
      <c r="BJ247" s="16" t="s">
        <v>83</v>
      </c>
      <c r="BK247" s="242">
        <f>ROUND(I247*H247,2)</f>
        <v>0</v>
      </c>
      <c r="BL247" s="16" t="s">
        <v>272</v>
      </c>
      <c r="BM247" s="241" t="s">
        <v>2321</v>
      </c>
    </row>
    <row r="248" spans="2:63" s="11" customFormat="1" ht="22.8" customHeight="1">
      <c r="B248" s="214"/>
      <c r="C248" s="215"/>
      <c r="D248" s="216" t="s">
        <v>75</v>
      </c>
      <c r="E248" s="228" t="s">
        <v>2322</v>
      </c>
      <c r="F248" s="228" t="s">
        <v>2323</v>
      </c>
      <c r="G248" s="215"/>
      <c r="H248" s="215"/>
      <c r="I248" s="218"/>
      <c r="J248" s="229">
        <f>BK248</f>
        <v>0</v>
      </c>
      <c r="K248" s="215"/>
      <c r="L248" s="220"/>
      <c r="M248" s="221"/>
      <c r="N248" s="222"/>
      <c r="O248" s="222"/>
      <c r="P248" s="223">
        <f>SUM(P249:P323)</f>
        <v>0</v>
      </c>
      <c r="Q248" s="222"/>
      <c r="R248" s="223">
        <f>SUM(R249:R323)</f>
        <v>0</v>
      </c>
      <c r="S248" s="222"/>
      <c r="T248" s="224">
        <f>SUM(T249:T323)</f>
        <v>0</v>
      </c>
      <c r="AR248" s="225" t="s">
        <v>197</v>
      </c>
      <c r="AT248" s="226" t="s">
        <v>75</v>
      </c>
      <c r="AU248" s="226" t="s">
        <v>83</v>
      </c>
      <c r="AY248" s="225" t="s">
        <v>190</v>
      </c>
      <c r="BK248" s="227">
        <f>SUM(BK249:BK323)</f>
        <v>0</v>
      </c>
    </row>
    <row r="249" spans="2:65" s="1" customFormat="1" ht="24" customHeight="1">
      <c r="B249" s="37"/>
      <c r="C249" s="265" t="s">
        <v>640</v>
      </c>
      <c r="D249" s="265" t="s">
        <v>430</v>
      </c>
      <c r="E249" s="266" t="s">
        <v>2324</v>
      </c>
      <c r="F249" s="267" t="s">
        <v>2325</v>
      </c>
      <c r="G249" s="268" t="s">
        <v>398</v>
      </c>
      <c r="H249" s="269">
        <v>174</v>
      </c>
      <c r="I249" s="270"/>
      <c r="J249" s="271">
        <f>ROUND(I249*H249,2)</f>
        <v>0</v>
      </c>
      <c r="K249" s="267" t="s">
        <v>445</v>
      </c>
      <c r="L249" s="272"/>
      <c r="M249" s="273" t="s">
        <v>1</v>
      </c>
      <c r="N249" s="274" t="s">
        <v>41</v>
      </c>
      <c r="O249" s="85"/>
      <c r="P249" s="239">
        <f>O249*H249</f>
        <v>0</v>
      </c>
      <c r="Q249" s="239">
        <v>0</v>
      </c>
      <c r="R249" s="239">
        <f>Q249*H249</f>
        <v>0</v>
      </c>
      <c r="S249" s="239">
        <v>0</v>
      </c>
      <c r="T249" s="240">
        <f>S249*H249</f>
        <v>0</v>
      </c>
      <c r="AR249" s="241" t="s">
        <v>990</v>
      </c>
      <c r="AT249" s="241" t="s">
        <v>430</v>
      </c>
      <c r="AU249" s="241" t="s">
        <v>85</v>
      </c>
      <c r="AY249" s="16" t="s">
        <v>190</v>
      </c>
      <c r="BE249" s="242">
        <f>IF(N249="základní",J249,0)</f>
        <v>0</v>
      </c>
      <c r="BF249" s="242">
        <f>IF(N249="snížená",J249,0)</f>
        <v>0</v>
      </c>
      <c r="BG249" s="242">
        <f>IF(N249="zákl. přenesená",J249,0)</f>
        <v>0</v>
      </c>
      <c r="BH249" s="242">
        <f>IF(N249="sníž. přenesená",J249,0)</f>
        <v>0</v>
      </c>
      <c r="BI249" s="242">
        <f>IF(N249="nulová",J249,0)</f>
        <v>0</v>
      </c>
      <c r="BJ249" s="16" t="s">
        <v>83</v>
      </c>
      <c r="BK249" s="242">
        <f>ROUND(I249*H249,2)</f>
        <v>0</v>
      </c>
      <c r="BL249" s="16" t="s">
        <v>990</v>
      </c>
      <c r="BM249" s="241" t="s">
        <v>2326</v>
      </c>
    </row>
    <row r="250" spans="2:51" s="13" customFormat="1" ht="12">
      <c r="B250" s="254"/>
      <c r="C250" s="255"/>
      <c r="D250" s="245" t="s">
        <v>199</v>
      </c>
      <c r="E250" s="256" t="s">
        <v>1</v>
      </c>
      <c r="F250" s="257" t="s">
        <v>2327</v>
      </c>
      <c r="G250" s="255"/>
      <c r="H250" s="258">
        <v>154</v>
      </c>
      <c r="I250" s="259"/>
      <c r="J250" s="255"/>
      <c r="K250" s="255"/>
      <c r="L250" s="260"/>
      <c r="M250" s="261"/>
      <c r="N250" s="262"/>
      <c r="O250" s="262"/>
      <c r="P250" s="262"/>
      <c r="Q250" s="262"/>
      <c r="R250" s="262"/>
      <c r="S250" s="262"/>
      <c r="T250" s="263"/>
      <c r="AT250" s="264" t="s">
        <v>199</v>
      </c>
      <c r="AU250" s="264" t="s">
        <v>85</v>
      </c>
      <c r="AV250" s="13" t="s">
        <v>85</v>
      </c>
      <c r="AW250" s="13" t="s">
        <v>32</v>
      </c>
      <c r="AX250" s="13" t="s">
        <v>76</v>
      </c>
      <c r="AY250" s="264" t="s">
        <v>190</v>
      </c>
    </row>
    <row r="251" spans="2:51" s="13" customFormat="1" ht="12">
      <c r="B251" s="254"/>
      <c r="C251" s="255"/>
      <c r="D251" s="245" t="s">
        <v>199</v>
      </c>
      <c r="E251" s="256" t="s">
        <v>1</v>
      </c>
      <c r="F251" s="257" t="s">
        <v>293</v>
      </c>
      <c r="G251" s="255"/>
      <c r="H251" s="258">
        <v>20</v>
      </c>
      <c r="I251" s="259"/>
      <c r="J251" s="255"/>
      <c r="K251" s="255"/>
      <c r="L251" s="260"/>
      <c r="M251" s="261"/>
      <c r="N251" s="262"/>
      <c r="O251" s="262"/>
      <c r="P251" s="262"/>
      <c r="Q251" s="262"/>
      <c r="R251" s="262"/>
      <c r="S251" s="262"/>
      <c r="T251" s="263"/>
      <c r="AT251" s="264" t="s">
        <v>199</v>
      </c>
      <c r="AU251" s="264" t="s">
        <v>85</v>
      </c>
      <c r="AV251" s="13" t="s">
        <v>85</v>
      </c>
      <c r="AW251" s="13" t="s">
        <v>32</v>
      </c>
      <c r="AX251" s="13" t="s">
        <v>76</v>
      </c>
      <c r="AY251" s="264" t="s">
        <v>190</v>
      </c>
    </row>
    <row r="252" spans="2:65" s="1" customFormat="1" ht="24" customHeight="1">
      <c r="B252" s="37"/>
      <c r="C252" s="230" t="s">
        <v>645</v>
      </c>
      <c r="D252" s="230" t="s">
        <v>192</v>
      </c>
      <c r="E252" s="231" t="s">
        <v>2328</v>
      </c>
      <c r="F252" s="232" t="s">
        <v>2329</v>
      </c>
      <c r="G252" s="233" t="s">
        <v>398</v>
      </c>
      <c r="H252" s="234">
        <v>174</v>
      </c>
      <c r="I252" s="235"/>
      <c r="J252" s="236">
        <f>ROUND(I252*H252,2)</f>
        <v>0</v>
      </c>
      <c r="K252" s="232" t="s">
        <v>196</v>
      </c>
      <c r="L252" s="42"/>
      <c r="M252" s="237" t="s">
        <v>1</v>
      </c>
      <c r="N252" s="238" t="s">
        <v>41</v>
      </c>
      <c r="O252" s="85"/>
      <c r="P252" s="239">
        <f>O252*H252</f>
        <v>0</v>
      </c>
      <c r="Q252" s="239">
        <v>0</v>
      </c>
      <c r="R252" s="239">
        <f>Q252*H252</f>
        <v>0</v>
      </c>
      <c r="S252" s="239">
        <v>0</v>
      </c>
      <c r="T252" s="240">
        <f>S252*H252</f>
        <v>0</v>
      </c>
      <c r="AR252" s="241" t="s">
        <v>272</v>
      </c>
      <c r="AT252" s="241" t="s">
        <v>192</v>
      </c>
      <c r="AU252" s="241" t="s">
        <v>85</v>
      </c>
      <c r="AY252" s="16" t="s">
        <v>190</v>
      </c>
      <c r="BE252" s="242">
        <f>IF(N252="základní",J252,0)</f>
        <v>0</v>
      </c>
      <c r="BF252" s="242">
        <f>IF(N252="snížená",J252,0)</f>
        <v>0</v>
      </c>
      <c r="BG252" s="242">
        <f>IF(N252="zákl. přenesená",J252,0)</f>
        <v>0</v>
      </c>
      <c r="BH252" s="242">
        <f>IF(N252="sníž. přenesená",J252,0)</f>
        <v>0</v>
      </c>
      <c r="BI252" s="242">
        <f>IF(N252="nulová",J252,0)</f>
        <v>0</v>
      </c>
      <c r="BJ252" s="16" t="s">
        <v>83</v>
      </c>
      <c r="BK252" s="242">
        <f>ROUND(I252*H252,2)</f>
        <v>0</v>
      </c>
      <c r="BL252" s="16" t="s">
        <v>272</v>
      </c>
      <c r="BM252" s="241" t="s">
        <v>2330</v>
      </c>
    </row>
    <row r="253" spans="2:65" s="1" customFormat="1" ht="16.5" customHeight="1">
      <c r="B253" s="37"/>
      <c r="C253" s="265" t="s">
        <v>650</v>
      </c>
      <c r="D253" s="265" t="s">
        <v>430</v>
      </c>
      <c r="E253" s="266" t="s">
        <v>2331</v>
      </c>
      <c r="F253" s="267" t="s">
        <v>2332</v>
      </c>
      <c r="G253" s="268" t="s">
        <v>398</v>
      </c>
      <c r="H253" s="269">
        <v>274</v>
      </c>
      <c r="I253" s="270"/>
      <c r="J253" s="271">
        <f>ROUND(I253*H253,2)</f>
        <v>0</v>
      </c>
      <c r="K253" s="267" t="s">
        <v>445</v>
      </c>
      <c r="L253" s="272"/>
      <c r="M253" s="273" t="s">
        <v>1</v>
      </c>
      <c r="N253" s="274" t="s">
        <v>41</v>
      </c>
      <c r="O253" s="85"/>
      <c r="P253" s="239">
        <f>O253*H253</f>
        <v>0</v>
      </c>
      <c r="Q253" s="239">
        <v>0</v>
      </c>
      <c r="R253" s="239">
        <f>Q253*H253</f>
        <v>0</v>
      </c>
      <c r="S253" s="239">
        <v>0</v>
      </c>
      <c r="T253" s="240">
        <f>S253*H253</f>
        <v>0</v>
      </c>
      <c r="AR253" s="241" t="s">
        <v>990</v>
      </c>
      <c r="AT253" s="241" t="s">
        <v>430</v>
      </c>
      <c r="AU253" s="241" t="s">
        <v>85</v>
      </c>
      <c r="AY253" s="16" t="s">
        <v>190</v>
      </c>
      <c r="BE253" s="242">
        <f>IF(N253="základní",J253,0)</f>
        <v>0</v>
      </c>
      <c r="BF253" s="242">
        <f>IF(N253="snížená",J253,0)</f>
        <v>0</v>
      </c>
      <c r="BG253" s="242">
        <f>IF(N253="zákl. přenesená",J253,0)</f>
        <v>0</v>
      </c>
      <c r="BH253" s="242">
        <f>IF(N253="sníž. přenesená",J253,0)</f>
        <v>0</v>
      </c>
      <c r="BI253" s="242">
        <f>IF(N253="nulová",J253,0)</f>
        <v>0</v>
      </c>
      <c r="BJ253" s="16" t="s">
        <v>83</v>
      </c>
      <c r="BK253" s="242">
        <f>ROUND(I253*H253,2)</f>
        <v>0</v>
      </c>
      <c r="BL253" s="16" t="s">
        <v>990</v>
      </c>
      <c r="BM253" s="241" t="s">
        <v>2333</v>
      </c>
    </row>
    <row r="254" spans="2:51" s="13" customFormat="1" ht="12">
      <c r="B254" s="254"/>
      <c r="C254" s="255"/>
      <c r="D254" s="245" t="s">
        <v>199</v>
      </c>
      <c r="E254" s="256" t="s">
        <v>1</v>
      </c>
      <c r="F254" s="257" t="s">
        <v>2334</v>
      </c>
      <c r="G254" s="255"/>
      <c r="H254" s="258">
        <v>224</v>
      </c>
      <c r="I254" s="259"/>
      <c r="J254" s="255"/>
      <c r="K254" s="255"/>
      <c r="L254" s="260"/>
      <c r="M254" s="261"/>
      <c r="N254" s="262"/>
      <c r="O254" s="262"/>
      <c r="P254" s="262"/>
      <c r="Q254" s="262"/>
      <c r="R254" s="262"/>
      <c r="S254" s="262"/>
      <c r="T254" s="263"/>
      <c r="AT254" s="264" t="s">
        <v>199</v>
      </c>
      <c r="AU254" s="264" t="s">
        <v>85</v>
      </c>
      <c r="AV254" s="13" t="s">
        <v>85</v>
      </c>
      <c r="AW254" s="13" t="s">
        <v>32</v>
      </c>
      <c r="AX254" s="13" t="s">
        <v>76</v>
      </c>
      <c r="AY254" s="264" t="s">
        <v>190</v>
      </c>
    </row>
    <row r="255" spans="2:51" s="13" customFormat="1" ht="12">
      <c r="B255" s="254"/>
      <c r="C255" s="255"/>
      <c r="D255" s="245" t="s">
        <v>199</v>
      </c>
      <c r="E255" s="256" t="s">
        <v>1</v>
      </c>
      <c r="F255" s="257" t="s">
        <v>2335</v>
      </c>
      <c r="G255" s="255"/>
      <c r="H255" s="258">
        <v>50</v>
      </c>
      <c r="I255" s="259"/>
      <c r="J255" s="255"/>
      <c r="K255" s="255"/>
      <c r="L255" s="260"/>
      <c r="M255" s="261"/>
      <c r="N255" s="262"/>
      <c r="O255" s="262"/>
      <c r="P255" s="262"/>
      <c r="Q255" s="262"/>
      <c r="R255" s="262"/>
      <c r="S255" s="262"/>
      <c r="T255" s="263"/>
      <c r="AT255" s="264" t="s">
        <v>199</v>
      </c>
      <c r="AU255" s="264" t="s">
        <v>85</v>
      </c>
      <c r="AV255" s="13" t="s">
        <v>85</v>
      </c>
      <c r="AW255" s="13" t="s">
        <v>32</v>
      </c>
      <c r="AX255" s="13" t="s">
        <v>76</v>
      </c>
      <c r="AY255" s="264" t="s">
        <v>190</v>
      </c>
    </row>
    <row r="256" spans="2:65" s="1" customFormat="1" ht="16.5" customHeight="1">
      <c r="B256" s="37"/>
      <c r="C256" s="265" t="s">
        <v>662</v>
      </c>
      <c r="D256" s="265" t="s">
        <v>430</v>
      </c>
      <c r="E256" s="266" t="s">
        <v>2336</v>
      </c>
      <c r="F256" s="267" t="s">
        <v>2337</v>
      </c>
      <c r="G256" s="268" t="s">
        <v>398</v>
      </c>
      <c r="H256" s="269">
        <v>60</v>
      </c>
      <c r="I256" s="270"/>
      <c r="J256" s="271">
        <f>ROUND(I256*H256,2)</f>
        <v>0</v>
      </c>
      <c r="K256" s="267" t="s">
        <v>445</v>
      </c>
      <c r="L256" s="272"/>
      <c r="M256" s="273" t="s">
        <v>1</v>
      </c>
      <c r="N256" s="274" t="s">
        <v>41</v>
      </c>
      <c r="O256" s="85"/>
      <c r="P256" s="239">
        <f>O256*H256</f>
        <v>0</v>
      </c>
      <c r="Q256" s="239">
        <v>0</v>
      </c>
      <c r="R256" s="239">
        <f>Q256*H256</f>
        <v>0</v>
      </c>
      <c r="S256" s="239">
        <v>0</v>
      </c>
      <c r="T256" s="240">
        <f>S256*H256</f>
        <v>0</v>
      </c>
      <c r="AR256" s="241" t="s">
        <v>990</v>
      </c>
      <c r="AT256" s="241" t="s">
        <v>430</v>
      </c>
      <c r="AU256" s="241" t="s">
        <v>85</v>
      </c>
      <c r="AY256" s="16" t="s">
        <v>190</v>
      </c>
      <c r="BE256" s="242">
        <f>IF(N256="základní",J256,0)</f>
        <v>0</v>
      </c>
      <c r="BF256" s="242">
        <f>IF(N256="snížená",J256,0)</f>
        <v>0</v>
      </c>
      <c r="BG256" s="242">
        <f>IF(N256="zákl. přenesená",J256,0)</f>
        <v>0</v>
      </c>
      <c r="BH256" s="242">
        <f>IF(N256="sníž. přenesená",J256,0)</f>
        <v>0</v>
      </c>
      <c r="BI256" s="242">
        <f>IF(N256="nulová",J256,0)</f>
        <v>0</v>
      </c>
      <c r="BJ256" s="16" t="s">
        <v>83</v>
      </c>
      <c r="BK256" s="242">
        <f>ROUND(I256*H256,2)</f>
        <v>0</v>
      </c>
      <c r="BL256" s="16" t="s">
        <v>990</v>
      </c>
      <c r="BM256" s="241" t="s">
        <v>2338</v>
      </c>
    </row>
    <row r="257" spans="2:51" s="13" customFormat="1" ht="12">
      <c r="B257" s="254"/>
      <c r="C257" s="255"/>
      <c r="D257" s="245" t="s">
        <v>199</v>
      </c>
      <c r="E257" s="256" t="s">
        <v>1</v>
      </c>
      <c r="F257" s="257" t="s">
        <v>2339</v>
      </c>
      <c r="G257" s="255"/>
      <c r="H257" s="258">
        <v>45</v>
      </c>
      <c r="I257" s="259"/>
      <c r="J257" s="255"/>
      <c r="K257" s="255"/>
      <c r="L257" s="260"/>
      <c r="M257" s="261"/>
      <c r="N257" s="262"/>
      <c r="O257" s="262"/>
      <c r="P257" s="262"/>
      <c r="Q257" s="262"/>
      <c r="R257" s="262"/>
      <c r="S257" s="262"/>
      <c r="T257" s="263"/>
      <c r="AT257" s="264" t="s">
        <v>199</v>
      </c>
      <c r="AU257" s="264" t="s">
        <v>85</v>
      </c>
      <c r="AV257" s="13" t="s">
        <v>85</v>
      </c>
      <c r="AW257" s="13" t="s">
        <v>32</v>
      </c>
      <c r="AX257" s="13" t="s">
        <v>76</v>
      </c>
      <c r="AY257" s="264" t="s">
        <v>190</v>
      </c>
    </row>
    <row r="258" spans="2:51" s="13" customFormat="1" ht="12">
      <c r="B258" s="254"/>
      <c r="C258" s="255"/>
      <c r="D258" s="245" t="s">
        <v>199</v>
      </c>
      <c r="E258" s="256" t="s">
        <v>1</v>
      </c>
      <c r="F258" s="257" t="s">
        <v>2340</v>
      </c>
      <c r="G258" s="255"/>
      <c r="H258" s="258">
        <v>15</v>
      </c>
      <c r="I258" s="259"/>
      <c r="J258" s="255"/>
      <c r="K258" s="255"/>
      <c r="L258" s="260"/>
      <c r="M258" s="261"/>
      <c r="N258" s="262"/>
      <c r="O258" s="262"/>
      <c r="P258" s="262"/>
      <c r="Q258" s="262"/>
      <c r="R258" s="262"/>
      <c r="S258" s="262"/>
      <c r="T258" s="263"/>
      <c r="AT258" s="264" t="s">
        <v>199</v>
      </c>
      <c r="AU258" s="264" t="s">
        <v>85</v>
      </c>
      <c r="AV258" s="13" t="s">
        <v>85</v>
      </c>
      <c r="AW258" s="13" t="s">
        <v>32</v>
      </c>
      <c r="AX258" s="13" t="s">
        <v>76</v>
      </c>
      <c r="AY258" s="264" t="s">
        <v>190</v>
      </c>
    </row>
    <row r="259" spans="2:65" s="1" customFormat="1" ht="24" customHeight="1">
      <c r="B259" s="37"/>
      <c r="C259" s="230" t="s">
        <v>668</v>
      </c>
      <c r="D259" s="230" t="s">
        <v>192</v>
      </c>
      <c r="E259" s="231" t="s">
        <v>2341</v>
      </c>
      <c r="F259" s="232" t="s">
        <v>2342</v>
      </c>
      <c r="G259" s="233" t="s">
        <v>398</v>
      </c>
      <c r="H259" s="234">
        <v>334</v>
      </c>
      <c r="I259" s="235"/>
      <c r="J259" s="236">
        <f>ROUND(I259*H259,2)</f>
        <v>0</v>
      </c>
      <c r="K259" s="232" t="s">
        <v>196</v>
      </c>
      <c r="L259" s="42"/>
      <c r="M259" s="237" t="s">
        <v>1</v>
      </c>
      <c r="N259" s="238" t="s">
        <v>41</v>
      </c>
      <c r="O259" s="85"/>
      <c r="P259" s="239">
        <f>O259*H259</f>
        <v>0</v>
      </c>
      <c r="Q259" s="239">
        <v>0</v>
      </c>
      <c r="R259" s="239">
        <f>Q259*H259</f>
        <v>0</v>
      </c>
      <c r="S259" s="239">
        <v>0</v>
      </c>
      <c r="T259" s="240">
        <f>S259*H259</f>
        <v>0</v>
      </c>
      <c r="AR259" s="241" t="s">
        <v>272</v>
      </c>
      <c r="AT259" s="241" t="s">
        <v>192</v>
      </c>
      <c r="AU259" s="241" t="s">
        <v>85</v>
      </c>
      <c r="AY259" s="16" t="s">
        <v>190</v>
      </c>
      <c r="BE259" s="242">
        <f>IF(N259="základní",J259,0)</f>
        <v>0</v>
      </c>
      <c r="BF259" s="242">
        <f>IF(N259="snížená",J259,0)</f>
        <v>0</v>
      </c>
      <c r="BG259" s="242">
        <f>IF(N259="zákl. přenesená",J259,0)</f>
        <v>0</v>
      </c>
      <c r="BH259" s="242">
        <f>IF(N259="sníž. přenesená",J259,0)</f>
        <v>0</v>
      </c>
      <c r="BI259" s="242">
        <f>IF(N259="nulová",J259,0)</f>
        <v>0</v>
      </c>
      <c r="BJ259" s="16" t="s">
        <v>83</v>
      </c>
      <c r="BK259" s="242">
        <f>ROUND(I259*H259,2)</f>
        <v>0</v>
      </c>
      <c r="BL259" s="16" t="s">
        <v>272</v>
      </c>
      <c r="BM259" s="241" t="s">
        <v>2343</v>
      </c>
    </row>
    <row r="260" spans="2:65" s="1" customFormat="1" ht="16.5" customHeight="1">
      <c r="B260" s="37"/>
      <c r="C260" s="265" t="s">
        <v>673</v>
      </c>
      <c r="D260" s="265" t="s">
        <v>430</v>
      </c>
      <c r="E260" s="266" t="s">
        <v>2344</v>
      </c>
      <c r="F260" s="267" t="s">
        <v>2345</v>
      </c>
      <c r="G260" s="268" t="s">
        <v>1708</v>
      </c>
      <c r="H260" s="269">
        <v>80</v>
      </c>
      <c r="I260" s="270"/>
      <c r="J260" s="271">
        <f>ROUND(I260*H260,2)</f>
        <v>0</v>
      </c>
      <c r="K260" s="267" t="s">
        <v>445</v>
      </c>
      <c r="L260" s="272"/>
      <c r="M260" s="273" t="s">
        <v>1</v>
      </c>
      <c r="N260" s="274" t="s">
        <v>41</v>
      </c>
      <c r="O260" s="85"/>
      <c r="P260" s="239">
        <f>O260*H260</f>
        <v>0</v>
      </c>
      <c r="Q260" s="239">
        <v>0</v>
      </c>
      <c r="R260" s="239">
        <f>Q260*H260</f>
        <v>0</v>
      </c>
      <c r="S260" s="239">
        <v>0</v>
      </c>
      <c r="T260" s="240">
        <f>S260*H260</f>
        <v>0</v>
      </c>
      <c r="AR260" s="241" t="s">
        <v>990</v>
      </c>
      <c r="AT260" s="241" t="s">
        <v>430</v>
      </c>
      <c r="AU260" s="241" t="s">
        <v>85</v>
      </c>
      <c r="AY260" s="16" t="s">
        <v>190</v>
      </c>
      <c r="BE260" s="242">
        <f>IF(N260="základní",J260,0)</f>
        <v>0</v>
      </c>
      <c r="BF260" s="242">
        <f>IF(N260="snížená",J260,0)</f>
        <v>0</v>
      </c>
      <c r="BG260" s="242">
        <f>IF(N260="zákl. přenesená",J260,0)</f>
        <v>0</v>
      </c>
      <c r="BH260" s="242">
        <f>IF(N260="sníž. přenesená",J260,0)</f>
        <v>0</v>
      </c>
      <c r="BI260" s="242">
        <f>IF(N260="nulová",J260,0)</f>
        <v>0</v>
      </c>
      <c r="BJ260" s="16" t="s">
        <v>83</v>
      </c>
      <c r="BK260" s="242">
        <f>ROUND(I260*H260,2)</f>
        <v>0</v>
      </c>
      <c r="BL260" s="16" t="s">
        <v>990</v>
      </c>
      <c r="BM260" s="241" t="s">
        <v>2346</v>
      </c>
    </row>
    <row r="261" spans="2:51" s="13" customFormat="1" ht="12">
      <c r="B261" s="254"/>
      <c r="C261" s="255"/>
      <c r="D261" s="245" t="s">
        <v>199</v>
      </c>
      <c r="E261" s="256" t="s">
        <v>1</v>
      </c>
      <c r="F261" s="257" t="s">
        <v>2347</v>
      </c>
      <c r="G261" s="255"/>
      <c r="H261" s="258">
        <v>30</v>
      </c>
      <c r="I261" s="259"/>
      <c r="J261" s="255"/>
      <c r="K261" s="255"/>
      <c r="L261" s="260"/>
      <c r="M261" s="261"/>
      <c r="N261" s="262"/>
      <c r="O261" s="262"/>
      <c r="P261" s="262"/>
      <c r="Q261" s="262"/>
      <c r="R261" s="262"/>
      <c r="S261" s="262"/>
      <c r="T261" s="263"/>
      <c r="AT261" s="264" t="s">
        <v>199</v>
      </c>
      <c r="AU261" s="264" t="s">
        <v>85</v>
      </c>
      <c r="AV261" s="13" t="s">
        <v>85</v>
      </c>
      <c r="AW261" s="13" t="s">
        <v>32</v>
      </c>
      <c r="AX261" s="13" t="s">
        <v>76</v>
      </c>
      <c r="AY261" s="264" t="s">
        <v>190</v>
      </c>
    </row>
    <row r="262" spans="2:51" s="13" customFormat="1" ht="12">
      <c r="B262" s="254"/>
      <c r="C262" s="255"/>
      <c r="D262" s="245" t="s">
        <v>199</v>
      </c>
      <c r="E262" s="256" t="s">
        <v>1</v>
      </c>
      <c r="F262" s="257" t="s">
        <v>2348</v>
      </c>
      <c r="G262" s="255"/>
      <c r="H262" s="258">
        <v>30</v>
      </c>
      <c r="I262" s="259"/>
      <c r="J262" s="255"/>
      <c r="K262" s="255"/>
      <c r="L262" s="260"/>
      <c r="M262" s="261"/>
      <c r="N262" s="262"/>
      <c r="O262" s="262"/>
      <c r="P262" s="262"/>
      <c r="Q262" s="262"/>
      <c r="R262" s="262"/>
      <c r="S262" s="262"/>
      <c r="T262" s="263"/>
      <c r="AT262" s="264" t="s">
        <v>199</v>
      </c>
      <c r="AU262" s="264" t="s">
        <v>85</v>
      </c>
      <c r="AV262" s="13" t="s">
        <v>85</v>
      </c>
      <c r="AW262" s="13" t="s">
        <v>32</v>
      </c>
      <c r="AX262" s="13" t="s">
        <v>76</v>
      </c>
      <c r="AY262" s="264" t="s">
        <v>190</v>
      </c>
    </row>
    <row r="263" spans="2:51" s="13" customFormat="1" ht="12">
      <c r="B263" s="254"/>
      <c r="C263" s="255"/>
      <c r="D263" s="245" t="s">
        <v>199</v>
      </c>
      <c r="E263" s="256" t="s">
        <v>1</v>
      </c>
      <c r="F263" s="257" t="s">
        <v>2349</v>
      </c>
      <c r="G263" s="255"/>
      <c r="H263" s="258">
        <v>20</v>
      </c>
      <c r="I263" s="259"/>
      <c r="J263" s="255"/>
      <c r="K263" s="255"/>
      <c r="L263" s="260"/>
      <c r="M263" s="261"/>
      <c r="N263" s="262"/>
      <c r="O263" s="262"/>
      <c r="P263" s="262"/>
      <c r="Q263" s="262"/>
      <c r="R263" s="262"/>
      <c r="S263" s="262"/>
      <c r="T263" s="263"/>
      <c r="AT263" s="264" t="s">
        <v>199</v>
      </c>
      <c r="AU263" s="264" t="s">
        <v>85</v>
      </c>
      <c r="AV263" s="13" t="s">
        <v>85</v>
      </c>
      <c r="AW263" s="13" t="s">
        <v>32</v>
      </c>
      <c r="AX263" s="13" t="s">
        <v>76</v>
      </c>
      <c r="AY263" s="264" t="s">
        <v>190</v>
      </c>
    </row>
    <row r="264" spans="2:65" s="1" customFormat="1" ht="16.5" customHeight="1">
      <c r="B264" s="37"/>
      <c r="C264" s="265" t="s">
        <v>677</v>
      </c>
      <c r="D264" s="265" t="s">
        <v>430</v>
      </c>
      <c r="E264" s="266" t="s">
        <v>2350</v>
      </c>
      <c r="F264" s="267" t="s">
        <v>2351</v>
      </c>
      <c r="G264" s="268" t="s">
        <v>1708</v>
      </c>
      <c r="H264" s="269">
        <v>8</v>
      </c>
      <c r="I264" s="270"/>
      <c r="J264" s="271">
        <f>ROUND(I264*H264,2)</f>
        <v>0</v>
      </c>
      <c r="K264" s="267" t="s">
        <v>445</v>
      </c>
      <c r="L264" s="272"/>
      <c r="M264" s="273" t="s">
        <v>1</v>
      </c>
      <c r="N264" s="274" t="s">
        <v>41</v>
      </c>
      <c r="O264" s="85"/>
      <c r="P264" s="239">
        <f>O264*H264</f>
        <v>0</v>
      </c>
      <c r="Q264" s="239">
        <v>0</v>
      </c>
      <c r="R264" s="239">
        <f>Q264*H264</f>
        <v>0</v>
      </c>
      <c r="S264" s="239">
        <v>0</v>
      </c>
      <c r="T264" s="240">
        <f>S264*H264</f>
        <v>0</v>
      </c>
      <c r="AR264" s="241" t="s">
        <v>990</v>
      </c>
      <c r="AT264" s="241" t="s">
        <v>430</v>
      </c>
      <c r="AU264" s="241" t="s">
        <v>85</v>
      </c>
      <c r="AY264" s="16" t="s">
        <v>190</v>
      </c>
      <c r="BE264" s="242">
        <f>IF(N264="základní",J264,0)</f>
        <v>0</v>
      </c>
      <c r="BF264" s="242">
        <f>IF(N264="snížená",J264,0)</f>
        <v>0</v>
      </c>
      <c r="BG264" s="242">
        <f>IF(N264="zákl. přenesená",J264,0)</f>
        <v>0</v>
      </c>
      <c r="BH264" s="242">
        <f>IF(N264="sníž. přenesená",J264,0)</f>
        <v>0</v>
      </c>
      <c r="BI264" s="242">
        <f>IF(N264="nulová",J264,0)</f>
        <v>0</v>
      </c>
      <c r="BJ264" s="16" t="s">
        <v>83</v>
      </c>
      <c r="BK264" s="242">
        <f>ROUND(I264*H264,2)</f>
        <v>0</v>
      </c>
      <c r="BL264" s="16" t="s">
        <v>990</v>
      </c>
      <c r="BM264" s="241" t="s">
        <v>2352</v>
      </c>
    </row>
    <row r="265" spans="2:51" s="13" customFormat="1" ht="12">
      <c r="B265" s="254"/>
      <c r="C265" s="255"/>
      <c r="D265" s="245" t="s">
        <v>199</v>
      </c>
      <c r="E265" s="256" t="s">
        <v>1</v>
      </c>
      <c r="F265" s="257" t="s">
        <v>2353</v>
      </c>
      <c r="G265" s="255"/>
      <c r="H265" s="258">
        <v>4</v>
      </c>
      <c r="I265" s="259"/>
      <c r="J265" s="255"/>
      <c r="K265" s="255"/>
      <c r="L265" s="260"/>
      <c r="M265" s="261"/>
      <c r="N265" s="262"/>
      <c r="O265" s="262"/>
      <c r="P265" s="262"/>
      <c r="Q265" s="262"/>
      <c r="R265" s="262"/>
      <c r="S265" s="262"/>
      <c r="T265" s="263"/>
      <c r="AT265" s="264" t="s">
        <v>199</v>
      </c>
      <c r="AU265" s="264" t="s">
        <v>85</v>
      </c>
      <c r="AV265" s="13" t="s">
        <v>85</v>
      </c>
      <c r="AW265" s="13" t="s">
        <v>32</v>
      </c>
      <c r="AX265" s="13" t="s">
        <v>76</v>
      </c>
      <c r="AY265" s="264" t="s">
        <v>190</v>
      </c>
    </row>
    <row r="266" spans="2:51" s="13" customFormat="1" ht="12">
      <c r="B266" s="254"/>
      <c r="C266" s="255"/>
      <c r="D266" s="245" t="s">
        <v>199</v>
      </c>
      <c r="E266" s="256" t="s">
        <v>1</v>
      </c>
      <c r="F266" s="257" t="s">
        <v>2354</v>
      </c>
      <c r="G266" s="255"/>
      <c r="H266" s="258">
        <v>4</v>
      </c>
      <c r="I266" s="259"/>
      <c r="J266" s="255"/>
      <c r="K266" s="255"/>
      <c r="L266" s="260"/>
      <c r="M266" s="261"/>
      <c r="N266" s="262"/>
      <c r="O266" s="262"/>
      <c r="P266" s="262"/>
      <c r="Q266" s="262"/>
      <c r="R266" s="262"/>
      <c r="S266" s="262"/>
      <c r="T266" s="263"/>
      <c r="AT266" s="264" t="s">
        <v>199</v>
      </c>
      <c r="AU266" s="264" t="s">
        <v>85</v>
      </c>
      <c r="AV266" s="13" t="s">
        <v>85</v>
      </c>
      <c r="AW266" s="13" t="s">
        <v>32</v>
      </c>
      <c r="AX266" s="13" t="s">
        <v>76</v>
      </c>
      <c r="AY266" s="264" t="s">
        <v>190</v>
      </c>
    </row>
    <row r="267" spans="2:65" s="1" customFormat="1" ht="16.5" customHeight="1">
      <c r="B267" s="37"/>
      <c r="C267" s="265" t="s">
        <v>681</v>
      </c>
      <c r="D267" s="265" t="s">
        <v>430</v>
      </c>
      <c r="E267" s="266" t="s">
        <v>2355</v>
      </c>
      <c r="F267" s="267" t="s">
        <v>2356</v>
      </c>
      <c r="G267" s="268" t="s">
        <v>1708</v>
      </c>
      <c r="H267" s="269">
        <v>10</v>
      </c>
      <c r="I267" s="270"/>
      <c r="J267" s="271">
        <f>ROUND(I267*H267,2)</f>
        <v>0</v>
      </c>
      <c r="K267" s="267" t="s">
        <v>445</v>
      </c>
      <c r="L267" s="272"/>
      <c r="M267" s="273" t="s">
        <v>1</v>
      </c>
      <c r="N267" s="274" t="s">
        <v>41</v>
      </c>
      <c r="O267" s="85"/>
      <c r="P267" s="239">
        <f>O267*H267</f>
        <v>0</v>
      </c>
      <c r="Q267" s="239">
        <v>0</v>
      </c>
      <c r="R267" s="239">
        <f>Q267*H267</f>
        <v>0</v>
      </c>
      <c r="S267" s="239">
        <v>0</v>
      </c>
      <c r="T267" s="240">
        <f>S267*H267</f>
        <v>0</v>
      </c>
      <c r="AR267" s="241" t="s">
        <v>990</v>
      </c>
      <c r="AT267" s="241" t="s">
        <v>430</v>
      </c>
      <c r="AU267" s="241" t="s">
        <v>85</v>
      </c>
      <c r="AY267" s="16" t="s">
        <v>190</v>
      </c>
      <c r="BE267" s="242">
        <f>IF(N267="základní",J267,0)</f>
        <v>0</v>
      </c>
      <c r="BF267" s="242">
        <f>IF(N267="snížená",J267,0)</f>
        <v>0</v>
      </c>
      <c r="BG267" s="242">
        <f>IF(N267="zákl. přenesená",J267,0)</f>
        <v>0</v>
      </c>
      <c r="BH267" s="242">
        <f>IF(N267="sníž. přenesená",J267,0)</f>
        <v>0</v>
      </c>
      <c r="BI267" s="242">
        <f>IF(N267="nulová",J267,0)</f>
        <v>0</v>
      </c>
      <c r="BJ267" s="16" t="s">
        <v>83</v>
      </c>
      <c r="BK267" s="242">
        <f>ROUND(I267*H267,2)</f>
        <v>0</v>
      </c>
      <c r="BL267" s="16" t="s">
        <v>990</v>
      </c>
      <c r="BM267" s="241" t="s">
        <v>2357</v>
      </c>
    </row>
    <row r="268" spans="2:51" s="13" customFormat="1" ht="12">
      <c r="B268" s="254"/>
      <c r="C268" s="255"/>
      <c r="D268" s="245" t="s">
        <v>199</v>
      </c>
      <c r="E268" s="256" t="s">
        <v>1</v>
      </c>
      <c r="F268" s="257" t="s">
        <v>217</v>
      </c>
      <c r="G268" s="255"/>
      <c r="H268" s="258">
        <v>5</v>
      </c>
      <c r="I268" s="259"/>
      <c r="J268" s="255"/>
      <c r="K268" s="255"/>
      <c r="L268" s="260"/>
      <c r="M268" s="261"/>
      <c r="N268" s="262"/>
      <c r="O268" s="262"/>
      <c r="P268" s="262"/>
      <c r="Q268" s="262"/>
      <c r="R268" s="262"/>
      <c r="S268" s="262"/>
      <c r="T268" s="263"/>
      <c r="AT268" s="264" t="s">
        <v>199</v>
      </c>
      <c r="AU268" s="264" t="s">
        <v>85</v>
      </c>
      <c r="AV268" s="13" t="s">
        <v>85</v>
      </c>
      <c r="AW268" s="13" t="s">
        <v>32</v>
      </c>
      <c r="AX268" s="13" t="s">
        <v>76</v>
      </c>
      <c r="AY268" s="264" t="s">
        <v>190</v>
      </c>
    </row>
    <row r="269" spans="2:51" s="13" customFormat="1" ht="12">
      <c r="B269" s="254"/>
      <c r="C269" s="255"/>
      <c r="D269" s="245" t="s">
        <v>199</v>
      </c>
      <c r="E269" s="256" t="s">
        <v>1</v>
      </c>
      <c r="F269" s="257" t="s">
        <v>2358</v>
      </c>
      <c r="G269" s="255"/>
      <c r="H269" s="258">
        <v>5</v>
      </c>
      <c r="I269" s="259"/>
      <c r="J269" s="255"/>
      <c r="K269" s="255"/>
      <c r="L269" s="260"/>
      <c r="M269" s="261"/>
      <c r="N269" s="262"/>
      <c r="O269" s="262"/>
      <c r="P269" s="262"/>
      <c r="Q269" s="262"/>
      <c r="R269" s="262"/>
      <c r="S269" s="262"/>
      <c r="T269" s="263"/>
      <c r="AT269" s="264" t="s">
        <v>199</v>
      </c>
      <c r="AU269" s="264" t="s">
        <v>85</v>
      </c>
      <c r="AV269" s="13" t="s">
        <v>85</v>
      </c>
      <c r="AW269" s="13" t="s">
        <v>32</v>
      </c>
      <c r="AX269" s="13" t="s">
        <v>76</v>
      </c>
      <c r="AY269" s="264" t="s">
        <v>190</v>
      </c>
    </row>
    <row r="270" spans="2:65" s="1" customFormat="1" ht="16.5" customHeight="1">
      <c r="B270" s="37"/>
      <c r="C270" s="265" t="s">
        <v>686</v>
      </c>
      <c r="D270" s="265" t="s">
        <v>430</v>
      </c>
      <c r="E270" s="266" t="s">
        <v>2359</v>
      </c>
      <c r="F270" s="267" t="s">
        <v>2360</v>
      </c>
      <c r="G270" s="268" t="s">
        <v>1708</v>
      </c>
      <c r="H270" s="269">
        <v>1</v>
      </c>
      <c r="I270" s="270"/>
      <c r="J270" s="271">
        <f>ROUND(I270*H270,2)</f>
        <v>0</v>
      </c>
      <c r="K270" s="267" t="s">
        <v>445</v>
      </c>
      <c r="L270" s="272"/>
      <c r="M270" s="273" t="s">
        <v>1</v>
      </c>
      <c r="N270" s="274" t="s">
        <v>41</v>
      </c>
      <c r="O270" s="85"/>
      <c r="P270" s="239">
        <f>O270*H270</f>
        <v>0</v>
      </c>
      <c r="Q270" s="239">
        <v>0</v>
      </c>
      <c r="R270" s="239">
        <f>Q270*H270</f>
        <v>0</v>
      </c>
      <c r="S270" s="239">
        <v>0</v>
      </c>
      <c r="T270" s="240">
        <f>S270*H270</f>
        <v>0</v>
      </c>
      <c r="AR270" s="241" t="s">
        <v>990</v>
      </c>
      <c r="AT270" s="241" t="s">
        <v>430</v>
      </c>
      <c r="AU270" s="241" t="s">
        <v>85</v>
      </c>
      <c r="AY270" s="16" t="s">
        <v>190</v>
      </c>
      <c r="BE270" s="242">
        <f>IF(N270="základní",J270,0)</f>
        <v>0</v>
      </c>
      <c r="BF270" s="242">
        <f>IF(N270="snížená",J270,0)</f>
        <v>0</v>
      </c>
      <c r="BG270" s="242">
        <f>IF(N270="zákl. přenesená",J270,0)</f>
        <v>0</v>
      </c>
      <c r="BH270" s="242">
        <f>IF(N270="sníž. přenesená",J270,0)</f>
        <v>0</v>
      </c>
      <c r="BI270" s="242">
        <f>IF(N270="nulová",J270,0)</f>
        <v>0</v>
      </c>
      <c r="BJ270" s="16" t="s">
        <v>83</v>
      </c>
      <c r="BK270" s="242">
        <f>ROUND(I270*H270,2)</f>
        <v>0</v>
      </c>
      <c r="BL270" s="16" t="s">
        <v>990</v>
      </c>
      <c r="BM270" s="241" t="s">
        <v>2361</v>
      </c>
    </row>
    <row r="271" spans="2:51" s="13" customFormat="1" ht="12">
      <c r="B271" s="254"/>
      <c r="C271" s="255"/>
      <c r="D271" s="245" t="s">
        <v>199</v>
      </c>
      <c r="E271" s="256" t="s">
        <v>1</v>
      </c>
      <c r="F271" s="257" t="s">
        <v>83</v>
      </c>
      <c r="G271" s="255"/>
      <c r="H271" s="258">
        <v>1</v>
      </c>
      <c r="I271" s="259"/>
      <c r="J271" s="255"/>
      <c r="K271" s="255"/>
      <c r="L271" s="260"/>
      <c r="M271" s="261"/>
      <c r="N271" s="262"/>
      <c r="O271" s="262"/>
      <c r="P271" s="262"/>
      <c r="Q271" s="262"/>
      <c r="R271" s="262"/>
      <c r="S271" s="262"/>
      <c r="T271" s="263"/>
      <c r="AT271" s="264" t="s">
        <v>199</v>
      </c>
      <c r="AU271" s="264" t="s">
        <v>85</v>
      </c>
      <c r="AV271" s="13" t="s">
        <v>85</v>
      </c>
      <c r="AW271" s="13" t="s">
        <v>32</v>
      </c>
      <c r="AX271" s="13" t="s">
        <v>76</v>
      </c>
      <c r="AY271" s="264" t="s">
        <v>190</v>
      </c>
    </row>
    <row r="272" spans="2:65" s="1" customFormat="1" ht="16.5" customHeight="1">
      <c r="B272" s="37"/>
      <c r="C272" s="265" t="s">
        <v>690</v>
      </c>
      <c r="D272" s="265" t="s">
        <v>430</v>
      </c>
      <c r="E272" s="266" t="s">
        <v>2362</v>
      </c>
      <c r="F272" s="267" t="s">
        <v>2363</v>
      </c>
      <c r="G272" s="268" t="s">
        <v>1708</v>
      </c>
      <c r="H272" s="269">
        <v>8</v>
      </c>
      <c r="I272" s="270"/>
      <c r="J272" s="271">
        <f>ROUND(I272*H272,2)</f>
        <v>0</v>
      </c>
      <c r="K272" s="267" t="s">
        <v>445</v>
      </c>
      <c r="L272" s="272"/>
      <c r="M272" s="273" t="s">
        <v>1</v>
      </c>
      <c r="N272" s="274" t="s">
        <v>41</v>
      </c>
      <c r="O272" s="85"/>
      <c r="P272" s="239">
        <f>O272*H272</f>
        <v>0</v>
      </c>
      <c r="Q272" s="239">
        <v>0</v>
      </c>
      <c r="R272" s="239">
        <f>Q272*H272</f>
        <v>0</v>
      </c>
      <c r="S272" s="239">
        <v>0</v>
      </c>
      <c r="T272" s="240">
        <f>S272*H272</f>
        <v>0</v>
      </c>
      <c r="AR272" s="241" t="s">
        <v>990</v>
      </c>
      <c r="AT272" s="241" t="s">
        <v>430</v>
      </c>
      <c r="AU272" s="241" t="s">
        <v>85</v>
      </c>
      <c r="AY272" s="16" t="s">
        <v>190</v>
      </c>
      <c r="BE272" s="242">
        <f>IF(N272="základní",J272,0)</f>
        <v>0</v>
      </c>
      <c r="BF272" s="242">
        <f>IF(N272="snížená",J272,0)</f>
        <v>0</v>
      </c>
      <c r="BG272" s="242">
        <f>IF(N272="zákl. přenesená",J272,0)</f>
        <v>0</v>
      </c>
      <c r="BH272" s="242">
        <f>IF(N272="sníž. přenesená",J272,0)</f>
        <v>0</v>
      </c>
      <c r="BI272" s="242">
        <f>IF(N272="nulová",J272,0)</f>
        <v>0</v>
      </c>
      <c r="BJ272" s="16" t="s">
        <v>83</v>
      </c>
      <c r="BK272" s="242">
        <f>ROUND(I272*H272,2)</f>
        <v>0</v>
      </c>
      <c r="BL272" s="16" t="s">
        <v>990</v>
      </c>
      <c r="BM272" s="241" t="s">
        <v>2364</v>
      </c>
    </row>
    <row r="273" spans="2:51" s="13" customFormat="1" ht="12">
      <c r="B273" s="254"/>
      <c r="C273" s="255"/>
      <c r="D273" s="245" t="s">
        <v>199</v>
      </c>
      <c r="E273" s="256" t="s">
        <v>1</v>
      </c>
      <c r="F273" s="257" t="s">
        <v>2365</v>
      </c>
      <c r="G273" s="255"/>
      <c r="H273" s="258">
        <v>8</v>
      </c>
      <c r="I273" s="259"/>
      <c r="J273" s="255"/>
      <c r="K273" s="255"/>
      <c r="L273" s="260"/>
      <c r="M273" s="261"/>
      <c r="N273" s="262"/>
      <c r="O273" s="262"/>
      <c r="P273" s="262"/>
      <c r="Q273" s="262"/>
      <c r="R273" s="262"/>
      <c r="S273" s="262"/>
      <c r="T273" s="263"/>
      <c r="AT273" s="264" t="s">
        <v>199</v>
      </c>
      <c r="AU273" s="264" t="s">
        <v>85</v>
      </c>
      <c r="AV273" s="13" t="s">
        <v>85</v>
      </c>
      <c r="AW273" s="13" t="s">
        <v>32</v>
      </c>
      <c r="AX273" s="13" t="s">
        <v>76</v>
      </c>
      <c r="AY273" s="264" t="s">
        <v>190</v>
      </c>
    </row>
    <row r="274" spans="2:65" s="1" customFormat="1" ht="16.5" customHeight="1">
      <c r="B274" s="37"/>
      <c r="C274" s="265" t="s">
        <v>702</v>
      </c>
      <c r="D274" s="265" t="s">
        <v>430</v>
      </c>
      <c r="E274" s="266" t="s">
        <v>2366</v>
      </c>
      <c r="F274" s="267" t="s">
        <v>2367</v>
      </c>
      <c r="G274" s="268" t="s">
        <v>1708</v>
      </c>
      <c r="H274" s="269">
        <v>8</v>
      </c>
      <c r="I274" s="270"/>
      <c r="J274" s="271">
        <f>ROUND(I274*H274,2)</f>
        <v>0</v>
      </c>
      <c r="K274" s="267" t="s">
        <v>445</v>
      </c>
      <c r="L274" s="272"/>
      <c r="M274" s="273" t="s">
        <v>1</v>
      </c>
      <c r="N274" s="274" t="s">
        <v>41</v>
      </c>
      <c r="O274" s="85"/>
      <c r="P274" s="239">
        <f>O274*H274</f>
        <v>0</v>
      </c>
      <c r="Q274" s="239">
        <v>0</v>
      </c>
      <c r="R274" s="239">
        <f>Q274*H274</f>
        <v>0</v>
      </c>
      <c r="S274" s="239">
        <v>0</v>
      </c>
      <c r="T274" s="240">
        <f>S274*H274</f>
        <v>0</v>
      </c>
      <c r="AR274" s="241" t="s">
        <v>990</v>
      </c>
      <c r="AT274" s="241" t="s">
        <v>430</v>
      </c>
      <c r="AU274" s="241" t="s">
        <v>85</v>
      </c>
      <c r="AY274" s="16" t="s">
        <v>190</v>
      </c>
      <c r="BE274" s="242">
        <f>IF(N274="základní",J274,0)</f>
        <v>0</v>
      </c>
      <c r="BF274" s="242">
        <f>IF(N274="snížená",J274,0)</f>
        <v>0</v>
      </c>
      <c r="BG274" s="242">
        <f>IF(N274="zákl. přenesená",J274,0)</f>
        <v>0</v>
      </c>
      <c r="BH274" s="242">
        <f>IF(N274="sníž. přenesená",J274,0)</f>
        <v>0</v>
      </c>
      <c r="BI274" s="242">
        <f>IF(N274="nulová",J274,0)</f>
        <v>0</v>
      </c>
      <c r="BJ274" s="16" t="s">
        <v>83</v>
      </c>
      <c r="BK274" s="242">
        <f>ROUND(I274*H274,2)</f>
        <v>0</v>
      </c>
      <c r="BL274" s="16" t="s">
        <v>990</v>
      </c>
      <c r="BM274" s="241" t="s">
        <v>2368</v>
      </c>
    </row>
    <row r="275" spans="2:51" s="13" customFormat="1" ht="12">
      <c r="B275" s="254"/>
      <c r="C275" s="255"/>
      <c r="D275" s="245" t="s">
        <v>199</v>
      </c>
      <c r="E275" s="256" t="s">
        <v>1</v>
      </c>
      <c r="F275" s="257" t="s">
        <v>2369</v>
      </c>
      <c r="G275" s="255"/>
      <c r="H275" s="258">
        <v>8</v>
      </c>
      <c r="I275" s="259"/>
      <c r="J275" s="255"/>
      <c r="K275" s="255"/>
      <c r="L275" s="260"/>
      <c r="M275" s="261"/>
      <c r="N275" s="262"/>
      <c r="O275" s="262"/>
      <c r="P275" s="262"/>
      <c r="Q275" s="262"/>
      <c r="R275" s="262"/>
      <c r="S275" s="262"/>
      <c r="T275" s="263"/>
      <c r="AT275" s="264" t="s">
        <v>199</v>
      </c>
      <c r="AU275" s="264" t="s">
        <v>85</v>
      </c>
      <c r="AV275" s="13" t="s">
        <v>85</v>
      </c>
      <c r="AW275" s="13" t="s">
        <v>32</v>
      </c>
      <c r="AX275" s="13" t="s">
        <v>76</v>
      </c>
      <c r="AY275" s="264" t="s">
        <v>190</v>
      </c>
    </row>
    <row r="276" spans="2:65" s="1" customFormat="1" ht="16.5" customHeight="1">
      <c r="B276" s="37"/>
      <c r="C276" s="230" t="s">
        <v>712</v>
      </c>
      <c r="D276" s="230" t="s">
        <v>192</v>
      </c>
      <c r="E276" s="231" t="s">
        <v>2370</v>
      </c>
      <c r="F276" s="232" t="s">
        <v>2371</v>
      </c>
      <c r="G276" s="233" t="s">
        <v>427</v>
      </c>
      <c r="H276" s="234">
        <v>115</v>
      </c>
      <c r="I276" s="235"/>
      <c r="J276" s="236">
        <f>ROUND(I276*H276,2)</f>
        <v>0</v>
      </c>
      <c r="K276" s="232" t="s">
        <v>196</v>
      </c>
      <c r="L276" s="42"/>
      <c r="M276" s="237" t="s">
        <v>1</v>
      </c>
      <c r="N276" s="238" t="s">
        <v>41</v>
      </c>
      <c r="O276" s="85"/>
      <c r="P276" s="239">
        <f>O276*H276</f>
        <v>0</v>
      </c>
      <c r="Q276" s="239">
        <v>0</v>
      </c>
      <c r="R276" s="239">
        <f>Q276*H276</f>
        <v>0</v>
      </c>
      <c r="S276" s="239">
        <v>0</v>
      </c>
      <c r="T276" s="240">
        <f>S276*H276</f>
        <v>0</v>
      </c>
      <c r="AR276" s="241" t="s">
        <v>272</v>
      </c>
      <c r="AT276" s="241" t="s">
        <v>192</v>
      </c>
      <c r="AU276" s="241" t="s">
        <v>85</v>
      </c>
      <c r="AY276" s="16" t="s">
        <v>190</v>
      </c>
      <c r="BE276" s="242">
        <f>IF(N276="základní",J276,0)</f>
        <v>0</v>
      </c>
      <c r="BF276" s="242">
        <f>IF(N276="snížená",J276,0)</f>
        <v>0</v>
      </c>
      <c r="BG276" s="242">
        <f>IF(N276="zákl. přenesená",J276,0)</f>
        <v>0</v>
      </c>
      <c r="BH276" s="242">
        <f>IF(N276="sníž. přenesená",J276,0)</f>
        <v>0</v>
      </c>
      <c r="BI276" s="242">
        <f>IF(N276="nulová",J276,0)</f>
        <v>0</v>
      </c>
      <c r="BJ276" s="16" t="s">
        <v>83</v>
      </c>
      <c r="BK276" s="242">
        <f>ROUND(I276*H276,2)</f>
        <v>0</v>
      </c>
      <c r="BL276" s="16" t="s">
        <v>272</v>
      </c>
      <c r="BM276" s="241" t="s">
        <v>2372</v>
      </c>
    </row>
    <row r="277" spans="2:65" s="1" customFormat="1" ht="16.5" customHeight="1">
      <c r="B277" s="37"/>
      <c r="C277" s="265" t="s">
        <v>723</v>
      </c>
      <c r="D277" s="265" t="s">
        <v>430</v>
      </c>
      <c r="E277" s="266" t="s">
        <v>2373</v>
      </c>
      <c r="F277" s="267" t="s">
        <v>2374</v>
      </c>
      <c r="G277" s="268" t="s">
        <v>1708</v>
      </c>
      <c r="H277" s="269">
        <v>29</v>
      </c>
      <c r="I277" s="270"/>
      <c r="J277" s="271">
        <f>ROUND(I277*H277,2)</f>
        <v>0</v>
      </c>
      <c r="K277" s="267" t="s">
        <v>445</v>
      </c>
      <c r="L277" s="272"/>
      <c r="M277" s="273" t="s">
        <v>1</v>
      </c>
      <c r="N277" s="274" t="s">
        <v>41</v>
      </c>
      <c r="O277" s="85"/>
      <c r="P277" s="239">
        <f>O277*H277</f>
        <v>0</v>
      </c>
      <c r="Q277" s="239">
        <v>0</v>
      </c>
      <c r="R277" s="239">
        <f>Q277*H277</f>
        <v>0</v>
      </c>
      <c r="S277" s="239">
        <v>0</v>
      </c>
      <c r="T277" s="240">
        <f>S277*H277</f>
        <v>0</v>
      </c>
      <c r="AR277" s="241" t="s">
        <v>990</v>
      </c>
      <c r="AT277" s="241" t="s">
        <v>430</v>
      </c>
      <c r="AU277" s="241" t="s">
        <v>85</v>
      </c>
      <c r="AY277" s="16" t="s">
        <v>190</v>
      </c>
      <c r="BE277" s="242">
        <f>IF(N277="základní",J277,0)</f>
        <v>0</v>
      </c>
      <c r="BF277" s="242">
        <f>IF(N277="snížená",J277,0)</f>
        <v>0</v>
      </c>
      <c r="BG277" s="242">
        <f>IF(N277="zákl. přenesená",J277,0)</f>
        <v>0</v>
      </c>
      <c r="BH277" s="242">
        <f>IF(N277="sníž. přenesená",J277,0)</f>
        <v>0</v>
      </c>
      <c r="BI277" s="242">
        <f>IF(N277="nulová",J277,0)</f>
        <v>0</v>
      </c>
      <c r="BJ277" s="16" t="s">
        <v>83</v>
      </c>
      <c r="BK277" s="242">
        <f>ROUND(I277*H277,2)</f>
        <v>0</v>
      </c>
      <c r="BL277" s="16" t="s">
        <v>990</v>
      </c>
      <c r="BM277" s="241" t="s">
        <v>2375</v>
      </c>
    </row>
    <row r="278" spans="2:51" s="13" customFormat="1" ht="12">
      <c r="B278" s="254"/>
      <c r="C278" s="255"/>
      <c r="D278" s="245" t="s">
        <v>199</v>
      </c>
      <c r="E278" s="256" t="s">
        <v>1</v>
      </c>
      <c r="F278" s="257" t="s">
        <v>2376</v>
      </c>
      <c r="G278" s="255"/>
      <c r="H278" s="258">
        <v>26</v>
      </c>
      <c r="I278" s="259"/>
      <c r="J278" s="255"/>
      <c r="K278" s="255"/>
      <c r="L278" s="260"/>
      <c r="M278" s="261"/>
      <c r="N278" s="262"/>
      <c r="O278" s="262"/>
      <c r="P278" s="262"/>
      <c r="Q278" s="262"/>
      <c r="R278" s="262"/>
      <c r="S278" s="262"/>
      <c r="T278" s="263"/>
      <c r="AT278" s="264" t="s">
        <v>199</v>
      </c>
      <c r="AU278" s="264" t="s">
        <v>85</v>
      </c>
      <c r="AV278" s="13" t="s">
        <v>85</v>
      </c>
      <c r="AW278" s="13" t="s">
        <v>32</v>
      </c>
      <c r="AX278" s="13" t="s">
        <v>76</v>
      </c>
      <c r="AY278" s="264" t="s">
        <v>190</v>
      </c>
    </row>
    <row r="279" spans="2:51" s="13" customFormat="1" ht="12">
      <c r="B279" s="254"/>
      <c r="C279" s="255"/>
      <c r="D279" s="245" t="s">
        <v>199</v>
      </c>
      <c r="E279" s="256" t="s">
        <v>1</v>
      </c>
      <c r="F279" s="257" t="s">
        <v>2377</v>
      </c>
      <c r="G279" s="255"/>
      <c r="H279" s="258">
        <v>3</v>
      </c>
      <c r="I279" s="259"/>
      <c r="J279" s="255"/>
      <c r="K279" s="255"/>
      <c r="L279" s="260"/>
      <c r="M279" s="261"/>
      <c r="N279" s="262"/>
      <c r="O279" s="262"/>
      <c r="P279" s="262"/>
      <c r="Q279" s="262"/>
      <c r="R279" s="262"/>
      <c r="S279" s="262"/>
      <c r="T279" s="263"/>
      <c r="AT279" s="264" t="s">
        <v>199</v>
      </c>
      <c r="AU279" s="264" t="s">
        <v>85</v>
      </c>
      <c r="AV279" s="13" t="s">
        <v>85</v>
      </c>
      <c r="AW279" s="13" t="s">
        <v>32</v>
      </c>
      <c r="AX279" s="13" t="s">
        <v>76</v>
      </c>
      <c r="AY279" s="264" t="s">
        <v>190</v>
      </c>
    </row>
    <row r="280" spans="2:65" s="1" customFormat="1" ht="16.5" customHeight="1">
      <c r="B280" s="37"/>
      <c r="C280" s="265" t="s">
        <v>729</v>
      </c>
      <c r="D280" s="265" t="s">
        <v>430</v>
      </c>
      <c r="E280" s="266" t="s">
        <v>2378</v>
      </c>
      <c r="F280" s="267" t="s">
        <v>2379</v>
      </c>
      <c r="G280" s="268" t="s">
        <v>1708</v>
      </c>
      <c r="H280" s="269">
        <v>16</v>
      </c>
      <c r="I280" s="270"/>
      <c r="J280" s="271">
        <f>ROUND(I280*H280,2)</f>
        <v>0</v>
      </c>
      <c r="K280" s="267" t="s">
        <v>445</v>
      </c>
      <c r="L280" s="272"/>
      <c r="M280" s="273" t="s">
        <v>1</v>
      </c>
      <c r="N280" s="274" t="s">
        <v>41</v>
      </c>
      <c r="O280" s="85"/>
      <c r="P280" s="239">
        <f>O280*H280</f>
        <v>0</v>
      </c>
      <c r="Q280" s="239">
        <v>0</v>
      </c>
      <c r="R280" s="239">
        <f>Q280*H280</f>
        <v>0</v>
      </c>
      <c r="S280" s="239">
        <v>0</v>
      </c>
      <c r="T280" s="240">
        <f>S280*H280</f>
        <v>0</v>
      </c>
      <c r="AR280" s="241" t="s">
        <v>990</v>
      </c>
      <c r="AT280" s="241" t="s">
        <v>430</v>
      </c>
      <c r="AU280" s="241" t="s">
        <v>85</v>
      </c>
      <c r="AY280" s="16" t="s">
        <v>190</v>
      </c>
      <c r="BE280" s="242">
        <f>IF(N280="základní",J280,0)</f>
        <v>0</v>
      </c>
      <c r="BF280" s="242">
        <f>IF(N280="snížená",J280,0)</f>
        <v>0</v>
      </c>
      <c r="BG280" s="242">
        <f>IF(N280="zákl. přenesená",J280,0)</f>
        <v>0</v>
      </c>
      <c r="BH280" s="242">
        <f>IF(N280="sníž. přenesená",J280,0)</f>
        <v>0</v>
      </c>
      <c r="BI280" s="242">
        <f>IF(N280="nulová",J280,0)</f>
        <v>0</v>
      </c>
      <c r="BJ280" s="16" t="s">
        <v>83</v>
      </c>
      <c r="BK280" s="242">
        <f>ROUND(I280*H280,2)</f>
        <v>0</v>
      </c>
      <c r="BL280" s="16" t="s">
        <v>990</v>
      </c>
      <c r="BM280" s="241" t="s">
        <v>2380</v>
      </c>
    </row>
    <row r="281" spans="2:51" s="13" customFormat="1" ht="12">
      <c r="B281" s="254"/>
      <c r="C281" s="255"/>
      <c r="D281" s="245" t="s">
        <v>199</v>
      </c>
      <c r="E281" s="256" t="s">
        <v>1</v>
      </c>
      <c r="F281" s="257" t="s">
        <v>2381</v>
      </c>
      <c r="G281" s="255"/>
      <c r="H281" s="258">
        <v>16</v>
      </c>
      <c r="I281" s="259"/>
      <c r="J281" s="255"/>
      <c r="K281" s="255"/>
      <c r="L281" s="260"/>
      <c r="M281" s="261"/>
      <c r="N281" s="262"/>
      <c r="O281" s="262"/>
      <c r="P281" s="262"/>
      <c r="Q281" s="262"/>
      <c r="R281" s="262"/>
      <c r="S281" s="262"/>
      <c r="T281" s="263"/>
      <c r="AT281" s="264" t="s">
        <v>199</v>
      </c>
      <c r="AU281" s="264" t="s">
        <v>85</v>
      </c>
      <c r="AV281" s="13" t="s">
        <v>85</v>
      </c>
      <c r="AW281" s="13" t="s">
        <v>32</v>
      </c>
      <c r="AX281" s="13" t="s">
        <v>76</v>
      </c>
      <c r="AY281" s="264" t="s">
        <v>190</v>
      </c>
    </row>
    <row r="282" spans="2:65" s="1" customFormat="1" ht="16.5" customHeight="1">
      <c r="B282" s="37"/>
      <c r="C282" s="230" t="s">
        <v>734</v>
      </c>
      <c r="D282" s="230" t="s">
        <v>192</v>
      </c>
      <c r="E282" s="231" t="s">
        <v>2382</v>
      </c>
      <c r="F282" s="232" t="s">
        <v>2383</v>
      </c>
      <c r="G282" s="233" t="s">
        <v>427</v>
      </c>
      <c r="H282" s="234">
        <v>45</v>
      </c>
      <c r="I282" s="235"/>
      <c r="J282" s="236">
        <f>ROUND(I282*H282,2)</f>
        <v>0</v>
      </c>
      <c r="K282" s="232" t="s">
        <v>196</v>
      </c>
      <c r="L282" s="42"/>
      <c r="M282" s="237" t="s">
        <v>1</v>
      </c>
      <c r="N282" s="238" t="s">
        <v>41</v>
      </c>
      <c r="O282" s="85"/>
      <c r="P282" s="239">
        <f>O282*H282</f>
        <v>0</v>
      </c>
      <c r="Q282" s="239">
        <v>0</v>
      </c>
      <c r="R282" s="239">
        <f>Q282*H282</f>
        <v>0</v>
      </c>
      <c r="S282" s="239">
        <v>0</v>
      </c>
      <c r="T282" s="240">
        <f>S282*H282</f>
        <v>0</v>
      </c>
      <c r="AR282" s="241" t="s">
        <v>272</v>
      </c>
      <c r="AT282" s="241" t="s">
        <v>192</v>
      </c>
      <c r="AU282" s="241" t="s">
        <v>85</v>
      </c>
      <c r="AY282" s="16" t="s">
        <v>190</v>
      </c>
      <c r="BE282" s="242">
        <f>IF(N282="základní",J282,0)</f>
        <v>0</v>
      </c>
      <c r="BF282" s="242">
        <f>IF(N282="snížená",J282,0)</f>
        <v>0</v>
      </c>
      <c r="BG282" s="242">
        <f>IF(N282="zákl. přenesená",J282,0)</f>
        <v>0</v>
      </c>
      <c r="BH282" s="242">
        <f>IF(N282="sníž. přenesená",J282,0)</f>
        <v>0</v>
      </c>
      <c r="BI282" s="242">
        <f>IF(N282="nulová",J282,0)</f>
        <v>0</v>
      </c>
      <c r="BJ282" s="16" t="s">
        <v>83</v>
      </c>
      <c r="BK282" s="242">
        <f>ROUND(I282*H282,2)</f>
        <v>0</v>
      </c>
      <c r="BL282" s="16" t="s">
        <v>272</v>
      </c>
      <c r="BM282" s="241" t="s">
        <v>2384</v>
      </c>
    </row>
    <row r="283" spans="2:65" s="1" customFormat="1" ht="24" customHeight="1">
      <c r="B283" s="37"/>
      <c r="C283" s="265" t="s">
        <v>738</v>
      </c>
      <c r="D283" s="265" t="s">
        <v>430</v>
      </c>
      <c r="E283" s="266" t="s">
        <v>2385</v>
      </c>
      <c r="F283" s="267" t="s">
        <v>2386</v>
      </c>
      <c r="G283" s="268" t="s">
        <v>1708</v>
      </c>
      <c r="H283" s="269">
        <v>80</v>
      </c>
      <c r="I283" s="270"/>
      <c r="J283" s="271">
        <f>ROUND(I283*H283,2)</f>
        <v>0</v>
      </c>
      <c r="K283" s="267" t="s">
        <v>445</v>
      </c>
      <c r="L283" s="272"/>
      <c r="M283" s="273" t="s">
        <v>1</v>
      </c>
      <c r="N283" s="274" t="s">
        <v>41</v>
      </c>
      <c r="O283" s="85"/>
      <c r="P283" s="239">
        <f>O283*H283</f>
        <v>0</v>
      </c>
      <c r="Q283" s="239">
        <v>0</v>
      </c>
      <c r="R283" s="239">
        <f>Q283*H283</f>
        <v>0</v>
      </c>
      <c r="S283" s="239">
        <v>0</v>
      </c>
      <c r="T283" s="240">
        <f>S283*H283</f>
        <v>0</v>
      </c>
      <c r="AR283" s="241" t="s">
        <v>990</v>
      </c>
      <c r="AT283" s="241" t="s">
        <v>430</v>
      </c>
      <c r="AU283" s="241" t="s">
        <v>85</v>
      </c>
      <c r="AY283" s="16" t="s">
        <v>190</v>
      </c>
      <c r="BE283" s="242">
        <f>IF(N283="základní",J283,0)</f>
        <v>0</v>
      </c>
      <c r="BF283" s="242">
        <f>IF(N283="snížená",J283,0)</f>
        <v>0</v>
      </c>
      <c r="BG283" s="242">
        <f>IF(N283="zákl. přenesená",J283,0)</f>
        <v>0</v>
      </c>
      <c r="BH283" s="242">
        <f>IF(N283="sníž. přenesená",J283,0)</f>
        <v>0</v>
      </c>
      <c r="BI283" s="242">
        <f>IF(N283="nulová",J283,0)</f>
        <v>0</v>
      </c>
      <c r="BJ283" s="16" t="s">
        <v>83</v>
      </c>
      <c r="BK283" s="242">
        <f>ROUND(I283*H283,2)</f>
        <v>0</v>
      </c>
      <c r="BL283" s="16" t="s">
        <v>990</v>
      </c>
      <c r="BM283" s="241" t="s">
        <v>2387</v>
      </c>
    </row>
    <row r="284" spans="2:51" s="13" customFormat="1" ht="12">
      <c r="B284" s="254"/>
      <c r="C284" s="255"/>
      <c r="D284" s="245" t="s">
        <v>199</v>
      </c>
      <c r="E284" s="256" t="s">
        <v>1</v>
      </c>
      <c r="F284" s="257" t="s">
        <v>2388</v>
      </c>
      <c r="G284" s="255"/>
      <c r="H284" s="258">
        <v>70</v>
      </c>
      <c r="I284" s="259"/>
      <c r="J284" s="255"/>
      <c r="K284" s="255"/>
      <c r="L284" s="260"/>
      <c r="M284" s="261"/>
      <c r="N284" s="262"/>
      <c r="O284" s="262"/>
      <c r="P284" s="262"/>
      <c r="Q284" s="262"/>
      <c r="R284" s="262"/>
      <c r="S284" s="262"/>
      <c r="T284" s="263"/>
      <c r="AT284" s="264" t="s">
        <v>199</v>
      </c>
      <c r="AU284" s="264" t="s">
        <v>85</v>
      </c>
      <c r="AV284" s="13" t="s">
        <v>85</v>
      </c>
      <c r="AW284" s="13" t="s">
        <v>32</v>
      </c>
      <c r="AX284" s="13" t="s">
        <v>76</v>
      </c>
      <c r="AY284" s="264" t="s">
        <v>190</v>
      </c>
    </row>
    <row r="285" spans="2:51" s="13" customFormat="1" ht="12">
      <c r="B285" s="254"/>
      <c r="C285" s="255"/>
      <c r="D285" s="245" t="s">
        <v>199</v>
      </c>
      <c r="E285" s="256" t="s">
        <v>1</v>
      </c>
      <c r="F285" s="257" t="s">
        <v>2389</v>
      </c>
      <c r="G285" s="255"/>
      <c r="H285" s="258">
        <v>10</v>
      </c>
      <c r="I285" s="259"/>
      <c r="J285" s="255"/>
      <c r="K285" s="255"/>
      <c r="L285" s="260"/>
      <c r="M285" s="261"/>
      <c r="N285" s="262"/>
      <c r="O285" s="262"/>
      <c r="P285" s="262"/>
      <c r="Q285" s="262"/>
      <c r="R285" s="262"/>
      <c r="S285" s="262"/>
      <c r="T285" s="263"/>
      <c r="AT285" s="264" t="s">
        <v>199</v>
      </c>
      <c r="AU285" s="264" t="s">
        <v>85</v>
      </c>
      <c r="AV285" s="13" t="s">
        <v>85</v>
      </c>
      <c r="AW285" s="13" t="s">
        <v>32</v>
      </c>
      <c r="AX285" s="13" t="s">
        <v>76</v>
      </c>
      <c r="AY285" s="264" t="s">
        <v>190</v>
      </c>
    </row>
    <row r="286" spans="2:65" s="1" customFormat="1" ht="24" customHeight="1">
      <c r="B286" s="37"/>
      <c r="C286" s="265" t="s">
        <v>744</v>
      </c>
      <c r="D286" s="265" t="s">
        <v>430</v>
      </c>
      <c r="E286" s="266" t="s">
        <v>2390</v>
      </c>
      <c r="F286" s="267" t="s">
        <v>2391</v>
      </c>
      <c r="G286" s="268" t="s">
        <v>1708</v>
      </c>
      <c r="H286" s="269">
        <v>77</v>
      </c>
      <c r="I286" s="270"/>
      <c r="J286" s="271">
        <f>ROUND(I286*H286,2)</f>
        <v>0</v>
      </c>
      <c r="K286" s="267" t="s">
        <v>445</v>
      </c>
      <c r="L286" s="272"/>
      <c r="M286" s="273" t="s">
        <v>1</v>
      </c>
      <c r="N286" s="274" t="s">
        <v>41</v>
      </c>
      <c r="O286" s="85"/>
      <c r="P286" s="239">
        <f>O286*H286</f>
        <v>0</v>
      </c>
      <c r="Q286" s="239">
        <v>0</v>
      </c>
      <c r="R286" s="239">
        <f>Q286*H286</f>
        <v>0</v>
      </c>
      <c r="S286" s="239">
        <v>0</v>
      </c>
      <c r="T286" s="240">
        <f>S286*H286</f>
        <v>0</v>
      </c>
      <c r="AR286" s="241" t="s">
        <v>990</v>
      </c>
      <c r="AT286" s="241" t="s">
        <v>430</v>
      </c>
      <c r="AU286" s="241" t="s">
        <v>85</v>
      </c>
      <c r="AY286" s="16" t="s">
        <v>190</v>
      </c>
      <c r="BE286" s="242">
        <f>IF(N286="základní",J286,0)</f>
        <v>0</v>
      </c>
      <c r="BF286" s="242">
        <f>IF(N286="snížená",J286,0)</f>
        <v>0</v>
      </c>
      <c r="BG286" s="242">
        <f>IF(N286="zákl. přenesená",J286,0)</f>
        <v>0</v>
      </c>
      <c r="BH286" s="242">
        <f>IF(N286="sníž. přenesená",J286,0)</f>
        <v>0</v>
      </c>
      <c r="BI286" s="242">
        <f>IF(N286="nulová",J286,0)</f>
        <v>0</v>
      </c>
      <c r="BJ286" s="16" t="s">
        <v>83</v>
      </c>
      <c r="BK286" s="242">
        <f>ROUND(I286*H286,2)</f>
        <v>0</v>
      </c>
      <c r="BL286" s="16" t="s">
        <v>990</v>
      </c>
      <c r="BM286" s="241" t="s">
        <v>2392</v>
      </c>
    </row>
    <row r="287" spans="2:51" s="13" customFormat="1" ht="12">
      <c r="B287" s="254"/>
      <c r="C287" s="255"/>
      <c r="D287" s="245" t="s">
        <v>199</v>
      </c>
      <c r="E287" s="256" t="s">
        <v>1</v>
      </c>
      <c r="F287" s="257" t="s">
        <v>2393</v>
      </c>
      <c r="G287" s="255"/>
      <c r="H287" s="258">
        <v>67</v>
      </c>
      <c r="I287" s="259"/>
      <c r="J287" s="255"/>
      <c r="K287" s="255"/>
      <c r="L287" s="260"/>
      <c r="M287" s="261"/>
      <c r="N287" s="262"/>
      <c r="O287" s="262"/>
      <c r="P287" s="262"/>
      <c r="Q287" s="262"/>
      <c r="R287" s="262"/>
      <c r="S287" s="262"/>
      <c r="T287" s="263"/>
      <c r="AT287" s="264" t="s">
        <v>199</v>
      </c>
      <c r="AU287" s="264" t="s">
        <v>85</v>
      </c>
      <c r="AV287" s="13" t="s">
        <v>85</v>
      </c>
      <c r="AW287" s="13" t="s">
        <v>32</v>
      </c>
      <c r="AX287" s="13" t="s">
        <v>76</v>
      </c>
      <c r="AY287" s="264" t="s">
        <v>190</v>
      </c>
    </row>
    <row r="288" spans="2:51" s="13" customFormat="1" ht="12">
      <c r="B288" s="254"/>
      <c r="C288" s="255"/>
      <c r="D288" s="245" t="s">
        <v>199</v>
      </c>
      <c r="E288" s="256" t="s">
        <v>1</v>
      </c>
      <c r="F288" s="257" t="s">
        <v>2389</v>
      </c>
      <c r="G288" s="255"/>
      <c r="H288" s="258">
        <v>10</v>
      </c>
      <c r="I288" s="259"/>
      <c r="J288" s="255"/>
      <c r="K288" s="255"/>
      <c r="L288" s="260"/>
      <c r="M288" s="261"/>
      <c r="N288" s="262"/>
      <c r="O288" s="262"/>
      <c r="P288" s="262"/>
      <c r="Q288" s="262"/>
      <c r="R288" s="262"/>
      <c r="S288" s="262"/>
      <c r="T288" s="263"/>
      <c r="AT288" s="264" t="s">
        <v>199</v>
      </c>
      <c r="AU288" s="264" t="s">
        <v>85</v>
      </c>
      <c r="AV288" s="13" t="s">
        <v>85</v>
      </c>
      <c r="AW288" s="13" t="s">
        <v>32</v>
      </c>
      <c r="AX288" s="13" t="s">
        <v>76</v>
      </c>
      <c r="AY288" s="264" t="s">
        <v>190</v>
      </c>
    </row>
    <row r="289" spans="2:65" s="1" customFormat="1" ht="16.5" customHeight="1">
      <c r="B289" s="37"/>
      <c r="C289" s="265" t="s">
        <v>749</v>
      </c>
      <c r="D289" s="265" t="s">
        <v>430</v>
      </c>
      <c r="E289" s="266" t="s">
        <v>2394</v>
      </c>
      <c r="F289" s="267" t="s">
        <v>2395</v>
      </c>
      <c r="G289" s="268" t="s">
        <v>1708</v>
      </c>
      <c r="H289" s="269">
        <v>77</v>
      </c>
      <c r="I289" s="270"/>
      <c r="J289" s="271">
        <f>ROUND(I289*H289,2)</f>
        <v>0</v>
      </c>
      <c r="K289" s="267" t="s">
        <v>445</v>
      </c>
      <c r="L289" s="272"/>
      <c r="M289" s="273" t="s">
        <v>1</v>
      </c>
      <c r="N289" s="274" t="s">
        <v>41</v>
      </c>
      <c r="O289" s="85"/>
      <c r="P289" s="239">
        <f>O289*H289</f>
        <v>0</v>
      </c>
      <c r="Q289" s="239">
        <v>0</v>
      </c>
      <c r="R289" s="239">
        <f>Q289*H289</f>
        <v>0</v>
      </c>
      <c r="S289" s="239">
        <v>0</v>
      </c>
      <c r="T289" s="240">
        <f>S289*H289</f>
        <v>0</v>
      </c>
      <c r="AR289" s="241" t="s">
        <v>990</v>
      </c>
      <c r="AT289" s="241" t="s">
        <v>430</v>
      </c>
      <c r="AU289" s="241" t="s">
        <v>85</v>
      </c>
      <c r="AY289" s="16" t="s">
        <v>190</v>
      </c>
      <c r="BE289" s="242">
        <f>IF(N289="základní",J289,0)</f>
        <v>0</v>
      </c>
      <c r="BF289" s="242">
        <f>IF(N289="snížená",J289,0)</f>
        <v>0</v>
      </c>
      <c r="BG289" s="242">
        <f>IF(N289="zákl. přenesená",J289,0)</f>
        <v>0</v>
      </c>
      <c r="BH289" s="242">
        <f>IF(N289="sníž. přenesená",J289,0)</f>
        <v>0</v>
      </c>
      <c r="BI289" s="242">
        <f>IF(N289="nulová",J289,0)</f>
        <v>0</v>
      </c>
      <c r="BJ289" s="16" t="s">
        <v>83</v>
      </c>
      <c r="BK289" s="242">
        <f>ROUND(I289*H289,2)</f>
        <v>0</v>
      </c>
      <c r="BL289" s="16" t="s">
        <v>990</v>
      </c>
      <c r="BM289" s="241" t="s">
        <v>2396</v>
      </c>
    </row>
    <row r="290" spans="2:65" s="1" customFormat="1" ht="16.5" customHeight="1">
      <c r="B290" s="37"/>
      <c r="C290" s="265" t="s">
        <v>753</v>
      </c>
      <c r="D290" s="265" t="s">
        <v>430</v>
      </c>
      <c r="E290" s="266" t="s">
        <v>2397</v>
      </c>
      <c r="F290" s="267" t="s">
        <v>2398</v>
      </c>
      <c r="G290" s="268" t="s">
        <v>1708</v>
      </c>
      <c r="H290" s="269">
        <v>77</v>
      </c>
      <c r="I290" s="270"/>
      <c r="J290" s="271">
        <f>ROUND(I290*H290,2)</f>
        <v>0</v>
      </c>
      <c r="K290" s="267" t="s">
        <v>445</v>
      </c>
      <c r="L290" s="272"/>
      <c r="M290" s="273" t="s">
        <v>1</v>
      </c>
      <c r="N290" s="274" t="s">
        <v>41</v>
      </c>
      <c r="O290" s="85"/>
      <c r="P290" s="239">
        <f>O290*H290</f>
        <v>0</v>
      </c>
      <c r="Q290" s="239">
        <v>0</v>
      </c>
      <c r="R290" s="239">
        <f>Q290*H290</f>
        <v>0</v>
      </c>
      <c r="S290" s="239">
        <v>0</v>
      </c>
      <c r="T290" s="240">
        <f>S290*H290</f>
        <v>0</v>
      </c>
      <c r="AR290" s="241" t="s">
        <v>990</v>
      </c>
      <c r="AT290" s="241" t="s">
        <v>430</v>
      </c>
      <c r="AU290" s="241" t="s">
        <v>85</v>
      </c>
      <c r="AY290" s="16" t="s">
        <v>190</v>
      </c>
      <c r="BE290" s="242">
        <f>IF(N290="základní",J290,0)</f>
        <v>0</v>
      </c>
      <c r="BF290" s="242">
        <f>IF(N290="snížená",J290,0)</f>
        <v>0</v>
      </c>
      <c r="BG290" s="242">
        <f>IF(N290="zákl. přenesená",J290,0)</f>
        <v>0</v>
      </c>
      <c r="BH290" s="242">
        <f>IF(N290="sníž. přenesená",J290,0)</f>
        <v>0</v>
      </c>
      <c r="BI290" s="242">
        <f>IF(N290="nulová",J290,0)</f>
        <v>0</v>
      </c>
      <c r="BJ290" s="16" t="s">
        <v>83</v>
      </c>
      <c r="BK290" s="242">
        <f>ROUND(I290*H290,2)</f>
        <v>0</v>
      </c>
      <c r="BL290" s="16" t="s">
        <v>990</v>
      </c>
      <c r="BM290" s="241" t="s">
        <v>2399</v>
      </c>
    </row>
    <row r="291" spans="2:65" s="1" customFormat="1" ht="24" customHeight="1">
      <c r="B291" s="37"/>
      <c r="C291" s="265" t="s">
        <v>764</v>
      </c>
      <c r="D291" s="265" t="s">
        <v>430</v>
      </c>
      <c r="E291" s="266" t="s">
        <v>2400</v>
      </c>
      <c r="F291" s="267" t="s">
        <v>2401</v>
      </c>
      <c r="G291" s="268" t="s">
        <v>1708</v>
      </c>
      <c r="H291" s="269">
        <v>62</v>
      </c>
      <c r="I291" s="270"/>
      <c r="J291" s="271">
        <f>ROUND(I291*H291,2)</f>
        <v>0</v>
      </c>
      <c r="K291" s="267" t="s">
        <v>445</v>
      </c>
      <c r="L291" s="272"/>
      <c r="M291" s="273" t="s">
        <v>1</v>
      </c>
      <c r="N291" s="274" t="s">
        <v>41</v>
      </c>
      <c r="O291" s="85"/>
      <c r="P291" s="239">
        <f>O291*H291</f>
        <v>0</v>
      </c>
      <c r="Q291" s="239">
        <v>0</v>
      </c>
      <c r="R291" s="239">
        <f>Q291*H291</f>
        <v>0</v>
      </c>
      <c r="S291" s="239">
        <v>0</v>
      </c>
      <c r="T291" s="240">
        <f>S291*H291</f>
        <v>0</v>
      </c>
      <c r="AR291" s="241" t="s">
        <v>990</v>
      </c>
      <c r="AT291" s="241" t="s">
        <v>430</v>
      </c>
      <c r="AU291" s="241" t="s">
        <v>85</v>
      </c>
      <c r="AY291" s="16" t="s">
        <v>190</v>
      </c>
      <c r="BE291" s="242">
        <f>IF(N291="základní",J291,0)</f>
        <v>0</v>
      </c>
      <c r="BF291" s="242">
        <f>IF(N291="snížená",J291,0)</f>
        <v>0</v>
      </c>
      <c r="BG291" s="242">
        <f>IF(N291="zákl. přenesená",J291,0)</f>
        <v>0</v>
      </c>
      <c r="BH291" s="242">
        <f>IF(N291="sníž. přenesená",J291,0)</f>
        <v>0</v>
      </c>
      <c r="BI291" s="242">
        <f>IF(N291="nulová",J291,0)</f>
        <v>0</v>
      </c>
      <c r="BJ291" s="16" t="s">
        <v>83</v>
      </c>
      <c r="BK291" s="242">
        <f>ROUND(I291*H291,2)</f>
        <v>0</v>
      </c>
      <c r="BL291" s="16" t="s">
        <v>990</v>
      </c>
      <c r="BM291" s="241" t="s">
        <v>2402</v>
      </c>
    </row>
    <row r="292" spans="2:51" s="13" customFormat="1" ht="12">
      <c r="B292" s="254"/>
      <c r="C292" s="255"/>
      <c r="D292" s="245" t="s">
        <v>199</v>
      </c>
      <c r="E292" s="256" t="s">
        <v>1</v>
      </c>
      <c r="F292" s="257" t="s">
        <v>2403</v>
      </c>
      <c r="G292" s="255"/>
      <c r="H292" s="258">
        <v>52</v>
      </c>
      <c r="I292" s="259"/>
      <c r="J292" s="255"/>
      <c r="K292" s="255"/>
      <c r="L292" s="260"/>
      <c r="M292" s="261"/>
      <c r="N292" s="262"/>
      <c r="O292" s="262"/>
      <c r="P292" s="262"/>
      <c r="Q292" s="262"/>
      <c r="R292" s="262"/>
      <c r="S292" s="262"/>
      <c r="T292" s="263"/>
      <c r="AT292" s="264" t="s">
        <v>199</v>
      </c>
      <c r="AU292" s="264" t="s">
        <v>85</v>
      </c>
      <c r="AV292" s="13" t="s">
        <v>85</v>
      </c>
      <c r="AW292" s="13" t="s">
        <v>32</v>
      </c>
      <c r="AX292" s="13" t="s">
        <v>76</v>
      </c>
      <c r="AY292" s="264" t="s">
        <v>190</v>
      </c>
    </row>
    <row r="293" spans="2:51" s="13" customFormat="1" ht="12">
      <c r="B293" s="254"/>
      <c r="C293" s="255"/>
      <c r="D293" s="245" t="s">
        <v>199</v>
      </c>
      <c r="E293" s="256" t="s">
        <v>1</v>
      </c>
      <c r="F293" s="257" t="s">
        <v>2389</v>
      </c>
      <c r="G293" s="255"/>
      <c r="H293" s="258">
        <v>10</v>
      </c>
      <c r="I293" s="259"/>
      <c r="J293" s="255"/>
      <c r="K293" s="255"/>
      <c r="L293" s="260"/>
      <c r="M293" s="261"/>
      <c r="N293" s="262"/>
      <c r="O293" s="262"/>
      <c r="P293" s="262"/>
      <c r="Q293" s="262"/>
      <c r="R293" s="262"/>
      <c r="S293" s="262"/>
      <c r="T293" s="263"/>
      <c r="AT293" s="264" t="s">
        <v>199</v>
      </c>
      <c r="AU293" s="264" t="s">
        <v>85</v>
      </c>
      <c r="AV293" s="13" t="s">
        <v>85</v>
      </c>
      <c r="AW293" s="13" t="s">
        <v>32</v>
      </c>
      <c r="AX293" s="13" t="s">
        <v>76</v>
      </c>
      <c r="AY293" s="264" t="s">
        <v>190</v>
      </c>
    </row>
    <row r="294" spans="2:65" s="1" customFormat="1" ht="16.5" customHeight="1">
      <c r="B294" s="37"/>
      <c r="C294" s="230" t="s">
        <v>770</v>
      </c>
      <c r="D294" s="230" t="s">
        <v>192</v>
      </c>
      <c r="E294" s="231" t="s">
        <v>2404</v>
      </c>
      <c r="F294" s="232" t="s">
        <v>2405</v>
      </c>
      <c r="G294" s="233" t="s">
        <v>427</v>
      </c>
      <c r="H294" s="234">
        <v>219</v>
      </c>
      <c r="I294" s="235"/>
      <c r="J294" s="236">
        <f>ROUND(I294*H294,2)</f>
        <v>0</v>
      </c>
      <c r="K294" s="232" t="s">
        <v>445</v>
      </c>
      <c r="L294" s="42"/>
      <c r="M294" s="237" t="s">
        <v>1</v>
      </c>
      <c r="N294" s="238" t="s">
        <v>41</v>
      </c>
      <c r="O294" s="85"/>
      <c r="P294" s="239">
        <f>O294*H294</f>
        <v>0</v>
      </c>
      <c r="Q294" s="239">
        <v>0</v>
      </c>
      <c r="R294" s="239">
        <f>Q294*H294</f>
        <v>0</v>
      </c>
      <c r="S294" s="239">
        <v>0</v>
      </c>
      <c r="T294" s="240">
        <f>S294*H294</f>
        <v>0</v>
      </c>
      <c r="AR294" s="241" t="s">
        <v>272</v>
      </c>
      <c r="AT294" s="241" t="s">
        <v>192</v>
      </c>
      <c r="AU294" s="241" t="s">
        <v>85</v>
      </c>
      <c r="AY294" s="16" t="s">
        <v>190</v>
      </c>
      <c r="BE294" s="242">
        <f>IF(N294="základní",J294,0)</f>
        <v>0</v>
      </c>
      <c r="BF294" s="242">
        <f>IF(N294="snížená",J294,0)</f>
        <v>0</v>
      </c>
      <c r="BG294" s="242">
        <f>IF(N294="zákl. přenesená",J294,0)</f>
        <v>0</v>
      </c>
      <c r="BH294" s="242">
        <f>IF(N294="sníž. přenesená",J294,0)</f>
        <v>0</v>
      </c>
      <c r="BI294" s="242">
        <f>IF(N294="nulová",J294,0)</f>
        <v>0</v>
      </c>
      <c r="BJ294" s="16" t="s">
        <v>83</v>
      </c>
      <c r="BK294" s="242">
        <f>ROUND(I294*H294,2)</f>
        <v>0</v>
      </c>
      <c r="BL294" s="16" t="s">
        <v>272</v>
      </c>
      <c r="BM294" s="241" t="s">
        <v>2406</v>
      </c>
    </row>
    <row r="295" spans="2:65" s="1" customFormat="1" ht="16.5" customHeight="1">
      <c r="B295" s="37"/>
      <c r="C295" s="265" t="s">
        <v>775</v>
      </c>
      <c r="D295" s="265" t="s">
        <v>430</v>
      </c>
      <c r="E295" s="266" t="s">
        <v>2407</v>
      </c>
      <c r="F295" s="267" t="s">
        <v>2408</v>
      </c>
      <c r="G295" s="268" t="s">
        <v>1708</v>
      </c>
      <c r="H295" s="269">
        <v>16</v>
      </c>
      <c r="I295" s="270"/>
      <c r="J295" s="271">
        <f>ROUND(I295*H295,2)</f>
        <v>0</v>
      </c>
      <c r="K295" s="267" t="s">
        <v>445</v>
      </c>
      <c r="L295" s="272"/>
      <c r="M295" s="273" t="s">
        <v>1</v>
      </c>
      <c r="N295" s="274" t="s">
        <v>41</v>
      </c>
      <c r="O295" s="85"/>
      <c r="P295" s="239">
        <f>O295*H295</f>
        <v>0</v>
      </c>
      <c r="Q295" s="239">
        <v>0</v>
      </c>
      <c r="R295" s="239">
        <f>Q295*H295</f>
        <v>0</v>
      </c>
      <c r="S295" s="239">
        <v>0</v>
      </c>
      <c r="T295" s="240">
        <f>S295*H295</f>
        <v>0</v>
      </c>
      <c r="AR295" s="241" t="s">
        <v>990</v>
      </c>
      <c r="AT295" s="241" t="s">
        <v>430</v>
      </c>
      <c r="AU295" s="241" t="s">
        <v>85</v>
      </c>
      <c r="AY295" s="16" t="s">
        <v>190</v>
      </c>
      <c r="BE295" s="242">
        <f>IF(N295="základní",J295,0)</f>
        <v>0</v>
      </c>
      <c r="BF295" s="242">
        <f>IF(N295="snížená",J295,0)</f>
        <v>0</v>
      </c>
      <c r="BG295" s="242">
        <f>IF(N295="zákl. přenesená",J295,0)</f>
        <v>0</v>
      </c>
      <c r="BH295" s="242">
        <f>IF(N295="sníž. přenesená",J295,0)</f>
        <v>0</v>
      </c>
      <c r="BI295" s="242">
        <f>IF(N295="nulová",J295,0)</f>
        <v>0</v>
      </c>
      <c r="BJ295" s="16" t="s">
        <v>83</v>
      </c>
      <c r="BK295" s="242">
        <f>ROUND(I295*H295,2)</f>
        <v>0</v>
      </c>
      <c r="BL295" s="16" t="s">
        <v>990</v>
      </c>
      <c r="BM295" s="241" t="s">
        <v>2409</v>
      </c>
    </row>
    <row r="296" spans="2:51" s="13" customFormat="1" ht="12">
      <c r="B296" s="254"/>
      <c r="C296" s="255"/>
      <c r="D296" s="245" t="s">
        <v>199</v>
      </c>
      <c r="E296" s="256" t="s">
        <v>1</v>
      </c>
      <c r="F296" s="257" t="s">
        <v>2410</v>
      </c>
      <c r="G296" s="255"/>
      <c r="H296" s="258">
        <v>16</v>
      </c>
      <c r="I296" s="259"/>
      <c r="J296" s="255"/>
      <c r="K296" s="255"/>
      <c r="L296" s="260"/>
      <c r="M296" s="261"/>
      <c r="N296" s="262"/>
      <c r="O296" s="262"/>
      <c r="P296" s="262"/>
      <c r="Q296" s="262"/>
      <c r="R296" s="262"/>
      <c r="S296" s="262"/>
      <c r="T296" s="263"/>
      <c r="AT296" s="264" t="s">
        <v>199</v>
      </c>
      <c r="AU296" s="264" t="s">
        <v>85</v>
      </c>
      <c r="AV296" s="13" t="s">
        <v>85</v>
      </c>
      <c r="AW296" s="13" t="s">
        <v>32</v>
      </c>
      <c r="AX296" s="13" t="s">
        <v>76</v>
      </c>
      <c r="AY296" s="264" t="s">
        <v>190</v>
      </c>
    </row>
    <row r="297" spans="2:65" s="1" customFormat="1" ht="16.5" customHeight="1">
      <c r="B297" s="37"/>
      <c r="C297" s="265" t="s">
        <v>721</v>
      </c>
      <c r="D297" s="265" t="s">
        <v>430</v>
      </c>
      <c r="E297" s="266" t="s">
        <v>2411</v>
      </c>
      <c r="F297" s="267" t="s">
        <v>2412</v>
      </c>
      <c r="G297" s="268" t="s">
        <v>1708</v>
      </c>
      <c r="H297" s="269">
        <v>8</v>
      </c>
      <c r="I297" s="270"/>
      <c r="J297" s="271">
        <f>ROUND(I297*H297,2)</f>
        <v>0</v>
      </c>
      <c r="K297" s="267" t="s">
        <v>445</v>
      </c>
      <c r="L297" s="272"/>
      <c r="M297" s="273" t="s">
        <v>1</v>
      </c>
      <c r="N297" s="274" t="s">
        <v>41</v>
      </c>
      <c r="O297" s="85"/>
      <c r="P297" s="239">
        <f>O297*H297</f>
        <v>0</v>
      </c>
      <c r="Q297" s="239">
        <v>0</v>
      </c>
      <c r="R297" s="239">
        <f>Q297*H297</f>
        <v>0</v>
      </c>
      <c r="S297" s="239">
        <v>0</v>
      </c>
      <c r="T297" s="240">
        <f>S297*H297</f>
        <v>0</v>
      </c>
      <c r="AR297" s="241" t="s">
        <v>990</v>
      </c>
      <c r="AT297" s="241" t="s">
        <v>430</v>
      </c>
      <c r="AU297" s="241" t="s">
        <v>85</v>
      </c>
      <c r="AY297" s="16" t="s">
        <v>190</v>
      </c>
      <c r="BE297" s="242">
        <f>IF(N297="základní",J297,0)</f>
        <v>0</v>
      </c>
      <c r="BF297" s="242">
        <f>IF(N297="snížená",J297,0)</f>
        <v>0</v>
      </c>
      <c r="BG297" s="242">
        <f>IF(N297="zákl. přenesená",J297,0)</f>
        <v>0</v>
      </c>
      <c r="BH297" s="242">
        <f>IF(N297="sníž. přenesená",J297,0)</f>
        <v>0</v>
      </c>
      <c r="BI297" s="242">
        <f>IF(N297="nulová",J297,0)</f>
        <v>0</v>
      </c>
      <c r="BJ297" s="16" t="s">
        <v>83</v>
      </c>
      <c r="BK297" s="242">
        <f>ROUND(I297*H297,2)</f>
        <v>0</v>
      </c>
      <c r="BL297" s="16" t="s">
        <v>990</v>
      </c>
      <c r="BM297" s="241" t="s">
        <v>2413</v>
      </c>
    </row>
    <row r="298" spans="2:51" s="13" customFormat="1" ht="12">
      <c r="B298" s="254"/>
      <c r="C298" s="255"/>
      <c r="D298" s="245" t="s">
        <v>199</v>
      </c>
      <c r="E298" s="256" t="s">
        <v>1</v>
      </c>
      <c r="F298" s="257" t="s">
        <v>229</v>
      </c>
      <c r="G298" s="255"/>
      <c r="H298" s="258">
        <v>8</v>
      </c>
      <c r="I298" s="259"/>
      <c r="J298" s="255"/>
      <c r="K298" s="255"/>
      <c r="L298" s="260"/>
      <c r="M298" s="261"/>
      <c r="N298" s="262"/>
      <c r="O298" s="262"/>
      <c r="P298" s="262"/>
      <c r="Q298" s="262"/>
      <c r="R298" s="262"/>
      <c r="S298" s="262"/>
      <c r="T298" s="263"/>
      <c r="AT298" s="264" t="s">
        <v>199</v>
      </c>
      <c r="AU298" s="264" t="s">
        <v>85</v>
      </c>
      <c r="AV298" s="13" t="s">
        <v>85</v>
      </c>
      <c r="AW298" s="13" t="s">
        <v>32</v>
      </c>
      <c r="AX298" s="13" t="s">
        <v>76</v>
      </c>
      <c r="AY298" s="264" t="s">
        <v>190</v>
      </c>
    </row>
    <row r="299" spans="2:65" s="1" customFormat="1" ht="24" customHeight="1">
      <c r="B299" s="37"/>
      <c r="C299" s="230" t="s">
        <v>762</v>
      </c>
      <c r="D299" s="230" t="s">
        <v>192</v>
      </c>
      <c r="E299" s="231" t="s">
        <v>2414</v>
      </c>
      <c r="F299" s="232" t="s">
        <v>2415</v>
      </c>
      <c r="G299" s="233" t="s">
        <v>427</v>
      </c>
      <c r="H299" s="234">
        <v>8</v>
      </c>
      <c r="I299" s="235"/>
      <c r="J299" s="236">
        <f>ROUND(I299*H299,2)</f>
        <v>0</v>
      </c>
      <c r="K299" s="232" t="s">
        <v>196</v>
      </c>
      <c r="L299" s="42"/>
      <c r="M299" s="237" t="s">
        <v>1</v>
      </c>
      <c r="N299" s="238" t="s">
        <v>41</v>
      </c>
      <c r="O299" s="85"/>
      <c r="P299" s="239">
        <f>O299*H299</f>
        <v>0</v>
      </c>
      <c r="Q299" s="239">
        <v>0</v>
      </c>
      <c r="R299" s="239">
        <f>Q299*H299</f>
        <v>0</v>
      </c>
      <c r="S299" s="239">
        <v>0</v>
      </c>
      <c r="T299" s="240">
        <f>S299*H299</f>
        <v>0</v>
      </c>
      <c r="AR299" s="241" t="s">
        <v>272</v>
      </c>
      <c r="AT299" s="241" t="s">
        <v>192</v>
      </c>
      <c r="AU299" s="241" t="s">
        <v>85</v>
      </c>
      <c r="AY299" s="16" t="s">
        <v>190</v>
      </c>
      <c r="BE299" s="242">
        <f>IF(N299="základní",J299,0)</f>
        <v>0</v>
      </c>
      <c r="BF299" s="242">
        <f>IF(N299="snížená",J299,0)</f>
        <v>0</v>
      </c>
      <c r="BG299" s="242">
        <f>IF(N299="zákl. přenesená",J299,0)</f>
        <v>0</v>
      </c>
      <c r="BH299" s="242">
        <f>IF(N299="sníž. přenesená",J299,0)</f>
        <v>0</v>
      </c>
      <c r="BI299" s="242">
        <f>IF(N299="nulová",J299,0)</f>
        <v>0</v>
      </c>
      <c r="BJ299" s="16" t="s">
        <v>83</v>
      </c>
      <c r="BK299" s="242">
        <f>ROUND(I299*H299,2)</f>
        <v>0</v>
      </c>
      <c r="BL299" s="16" t="s">
        <v>272</v>
      </c>
      <c r="BM299" s="241" t="s">
        <v>2416</v>
      </c>
    </row>
    <row r="300" spans="2:65" s="1" customFormat="1" ht="16.5" customHeight="1">
      <c r="B300" s="37"/>
      <c r="C300" s="265" t="s">
        <v>790</v>
      </c>
      <c r="D300" s="265" t="s">
        <v>430</v>
      </c>
      <c r="E300" s="266" t="s">
        <v>2417</v>
      </c>
      <c r="F300" s="267" t="s">
        <v>2418</v>
      </c>
      <c r="G300" s="268" t="s">
        <v>1708</v>
      </c>
      <c r="H300" s="269">
        <v>1</v>
      </c>
      <c r="I300" s="270"/>
      <c r="J300" s="271">
        <f>ROUND(I300*H300,2)</f>
        <v>0</v>
      </c>
      <c r="K300" s="267" t="s">
        <v>445</v>
      </c>
      <c r="L300" s="272"/>
      <c r="M300" s="273" t="s">
        <v>1</v>
      </c>
      <c r="N300" s="274" t="s">
        <v>41</v>
      </c>
      <c r="O300" s="85"/>
      <c r="P300" s="239">
        <f>O300*H300</f>
        <v>0</v>
      </c>
      <c r="Q300" s="239">
        <v>0</v>
      </c>
      <c r="R300" s="239">
        <f>Q300*H300</f>
        <v>0</v>
      </c>
      <c r="S300" s="239">
        <v>0</v>
      </c>
      <c r="T300" s="240">
        <f>S300*H300</f>
        <v>0</v>
      </c>
      <c r="AR300" s="241" t="s">
        <v>990</v>
      </c>
      <c r="AT300" s="241" t="s">
        <v>430</v>
      </c>
      <c r="AU300" s="241" t="s">
        <v>85</v>
      </c>
      <c r="AY300" s="16" t="s">
        <v>190</v>
      </c>
      <c r="BE300" s="242">
        <f>IF(N300="základní",J300,0)</f>
        <v>0</v>
      </c>
      <c r="BF300" s="242">
        <f>IF(N300="snížená",J300,0)</f>
        <v>0</v>
      </c>
      <c r="BG300" s="242">
        <f>IF(N300="zákl. přenesená",J300,0)</f>
        <v>0</v>
      </c>
      <c r="BH300" s="242">
        <f>IF(N300="sníž. přenesená",J300,0)</f>
        <v>0</v>
      </c>
      <c r="BI300" s="242">
        <f>IF(N300="nulová",J300,0)</f>
        <v>0</v>
      </c>
      <c r="BJ300" s="16" t="s">
        <v>83</v>
      </c>
      <c r="BK300" s="242">
        <f>ROUND(I300*H300,2)</f>
        <v>0</v>
      </c>
      <c r="BL300" s="16" t="s">
        <v>990</v>
      </c>
      <c r="BM300" s="241" t="s">
        <v>2419</v>
      </c>
    </row>
    <row r="301" spans="2:51" s="13" customFormat="1" ht="12">
      <c r="B301" s="254"/>
      <c r="C301" s="255"/>
      <c r="D301" s="245" t="s">
        <v>199</v>
      </c>
      <c r="E301" s="256" t="s">
        <v>1</v>
      </c>
      <c r="F301" s="257" t="s">
        <v>83</v>
      </c>
      <c r="G301" s="255"/>
      <c r="H301" s="258">
        <v>1</v>
      </c>
      <c r="I301" s="259"/>
      <c r="J301" s="255"/>
      <c r="K301" s="255"/>
      <c r="L301" s="260"/>
      <c r="M301" s="261"/>
      <c r="N301" s="262"/>
      <c r="O301" s="262"/>
      <c r="P301" s="262"/>
      <c r="Q301" s="262"/>
      <c r="R301" s="262"/>
      <c r="S301" s="262"/>
      <c r="T301" s="263"/>
      <c r="AT301" s="264" t="s">
        <v>199</v>
      </c>
      <c r="AU301" s="264" t="s">
        <v>85</v>
      </c>
      <c r="AV301" s="13" t="s">
        <v>85</v>
      </c>
      <c r="AW301" s="13" t="s">
        <v>32</v>
      </c>
      <c r="AX301" s="13" t="s">
        <v>76</v>
      </c>
      <c r="AY301" s="264" t="s">
        <v>190</v>
      </c>
    </row>
    <row r="302" spans="2:65" s="1" customFormat="1" ht="16.5" customHeight="1">
      <c r="B302" s="37"/>
      <c r="C302" s="230" t="s">
        <v>797</v>
      </c>
      <c r="D302" s="230" t="s">
        <v>192</v>
      </c>
      <c r="E302" s="231" t="s">
        <v>2420</v>
      </c>
      <c r="F302" s="232" t="s">
        <v>2421</v>
      </c>
      <c r="G302" s="233" t="s">
        <v>427</v>
      </c>
      <c r="H302" s="234">
        <v>1</v>
      </c>
      <c r="I302" s="235"/>
      <c r="J302" s="236">
        <f>ROUND(I302*H302,2)</f>
        <v>0</v>
      </c>
      <c r="K302" s="232" t="s">
        <v>196</v>
      </c>
      <c r="L302" s="42"/>
      <c r="M302" s="237" t="s">
        <v>1</v>
      </c>
      <c r="N302" s="238" t="s">
        <v>41</v>
      </c>
      <c r="O302" s="85"/>
      <c r="P302" s="239">
        <f>O302*H302</f>
        <v>0</v>
      </c>
      <c r="Q302" s="239">
        <v>0</v>
      </c>
      <c r="R302" s="239">
        <f>Q302*H302</f>
        <v>0</v>
      </c>
      <c r="S302" s="239">
        <v>0</v>
      </c>
      <c r="T302" s="240">
        <f>S302*H302</f>
        <v>0</v>
      </c>
      <c r="AR302" s="241" t="s">
        <v>272</v>
      </c>
      <c r="AT302" s="241" t="s">
        <v>192</v>
      </c>
      <c r="AU302" s="241" t="s">
        <v>85</v>
      </c>
      <c r="AY302" s="16" t="s">
        <v>190</v>
      </c>
      <c r="BE302" s="242">
        <f>IF(N302="základní",J302,0)</f>
        <v>0</v>
      </c>
      <c r="BF302" s="242">
        <f>IF(N302="snížená",J302,0)</f>
        <v>0</v>
      </c>
      <c r="BG302" s="242">
        <f>IF(N302="zákl. přenesená",J302,0)</f>
        <v>0</v>
      </c>
      <c r="BH302" s="242">
        <f>IF(N302="sníž. přenesená",J302,0)</f>
        <v>0</v>
      </c>
      <c r="BI302" s="242">
        <f>IF(N302="nulová",J302,0)</f>
        <v>0</v>
      </c>
      <c r="BJ302" s="16" t="s">
        <v>83</v>
      </c>
      <c r="BK302" s="242">
        <f>ROUND(I302*H302,2)</f>
        <v>0</v>
      </c>
      <c r="BL302" s="16" t="s">
        <v>272</v>
      </c>
      <c r="BM302" s="241" t="s">
        <v>2422</v>
      </c>
    </row>
    <row r="303" spans="2:65" s="1" customFormat="1" ht="16.5" customHeight="1">
      <c r="B303" s="37"/>
      <c r="C303" s="265" t="s">
        <v>804</v>
      </c>
      <c r="D303" s="265" t="s">
        <v>430</v>
      </c>
      <c r="E303" s="266" t="s">
        <v>2423</v>
      </c>
      <c r="F303" s="267" t="s">
        <v>2424</v>
      </c>
      <c r="G303" s="268" t="s">
        <v>1708</v>
      </c>
      <c r="H303" s="269">
        <v>1</v>
      </c>
      <c r="I303" s="270"/>
      <c r="J303" s="271">
        <f>ROUND(I303*H303,2)</f>
        <v>0</v>
      </c>
      <c r="K303" s="267" t="s">
        <v>445</v>
      </c>
      <c r="L303" s="272"/>
      <c r="M303" s="273" t="s">
        <v>1</v>
      </c>
      <c r="N303" s="274" t="s">
        <v>41</v>
      </c>
      <c r="O303" s="85"/>
      <c r="P303" s="239">
        <f>O303*H303</f>
        <v>0</v>
      </c>
      <c r="Q303" s="239">
        <v>0</v>
      </c>
      <c r="R303" s="239">
        <f>Q303*H303</f>
        <v>0</v>
      </c>
      <c r="S303" s="239">
        <v>0</v>
      </c>
      <c r="T303" s="240">
        <f>S303*H303</f>
        <v>0</v>
      </c>
      <c r="AR303" s="241" t="s">
        <v>990</v>
      </c>
      <c r="AT303" s="241" t="s">
        <v>430</v>
      </c>
      <c r="AU303" s="241" t="s">
        <v>85</v>
      </c>
      <c r="AY303" s="16" t="s">
        <v>190</v>
      </c>
      <c r="BE303" s="242">
        <f>IF(N303="základní",J303,0)</f>
        <v>0</v>
      </c>
      <c r="BF303" s="242">
        <f>IF(N303="snížená",J303,0)</f>
        <v>0</v>
      </c>
      <c r="BG303" s="242">
        <f>IF(N303="zákl. přenesená",J303,0)</f>
        <v>0</v>
      </c>
      <c r="BH303" s="242">
        <f>IF(N303="sníž. přenesená",J303,0)</f>
        <v>0</v>
      </c>
      <c r="BI303" s="242">
        <f>IF(N303="nulová",J303,0)</f>
        <v>0</v>
      </c>
      <c r="BJ303" s="16" t="s">
        <v>83</v>
      </c>
      <c r="BK303" s="242">
        <f>ROUND(I303*H303,2)</f>
        <v>0</v>
      </c>
      <c r="BL303" s="16" t="s">
        <v>990</v>
      </c>
      <c r="BM303" s="241" t="s">
        <v>2425</v>
      </c>
    </row>
    <row r="304" spans="2:51" s="13" customFormat="1" ht="12">
      <c r="B304" s="254"/>
      <c r="C304" s="255"/>
      <c r="D304" s="245" t="s">
        <v>199</v>
      </c>
      <c r="E304" s="256" t="s">
        <v>1</v>
      </c>
      <c r="F304" s="257" t="s">
        <v>83</v>
      </c>
      <c r="G304" s="255"/>
      <c r="H304" s="258">
        <v>1</v>
      </c>
      <c r="I304" s="259"/>
      <c r="J304" s="255"/>
      <c r="K304" s="255"/>
      <c r="L304" s="260"/>
      <c r="M304" s="261"/>
      <c r="N304" s="262"/>
      <c r="O304" s="262"/>
      <c r="P304" s="262"/>
      <c r="Q304" s="262"/>
      <c r="R304" s="262"/>
      <c r="S304" s="262"/>
      <c r="T304" s="263"/>
      <c r="AT304" s="264" t="s">
        <v>199</v>
      </c>
      <c r="AU304" s="264" t="s">
        <v>85</v>
      </c>
      <c r="AV304" s="13" t="s">
        <v>85</v>
      </c>
      <c r="AW304" s="13" t="s">
        <v>32</v>
      </c>
      <c r="AX304" s="13" t="s">
        <v>76</v>
      </c>
      <c r="AY304" s="264" t="s">
        <v>190</v>
      </c>
    </row>
    <row r="305" spans="2:65" s="1" customFormat="1" ht="16.5" customHeight="1">
      <c r="B305" s="37"/>
      <c r="C305" s="265" t="s">
        <v>810</v>
      </c>
      <c r="D305" s="265" t="s">
        <v>430</v>
      </c>
      <c r="E305" s="266" t="s">
        <v>2426</v>
      </c>
      <c r="F305" s="267" t="s">
        <v>2427</v>
      </c>
      <c r="G305" s="268" t="s">
        <v>1708</v>
      </c>
      <c r="H305" s="269">
        <v>3</v>
      </c>
      <c r="I305" s="270"/>
      <c r="J305" s="271">
        <f>ROUND(I305*H305,2)</f>
        <v>0</v>
      </c>
      <c r="K305" s="267" t="s">
        <v>445</v>
      </c>
      <c r="L305" s="272"/>
      <c r="M305" s="273" t="s">
        <v>1</v>
      </c>
      <c r="N305" s="274" t="s">
        <v>41</v>
      </c>
      <c r="O305" s="85"/>
      <c r="P305" s="239">
        <f>O305*H305</f>
        <v>0</v>
      </c>
      <c r="Q305" s="239">
        <v>0</v>
      </c>
      <c r="R305" s="239">
        <f>Q305*H305</f>
        <v>0</v>
      </c>
      <c r="S305" s="239">
        <v>0</v>
      </c>
      <c r="T305" s="240">
        <f>S305*H305</f>
        <v>0</v>
      </c>
      <c r="AR305" s="241" t="s">
        <v>990</v>
      </c>
      <c r="AT305" s="241" t="s">
        <v>430</v>
      </c>
      <c r="AU305" s="241" t="s">
        <v>85</v>
      </c>
      <c r="AY305" s="16" t="s">
        <v>190</v>
      </c>
      <c r="BE305" s="242">
        <f>IF(N305="základní",J305,0)</f>
        <v>0</v>
      </c>
      <c r="BF305" s="242">
        <f>IF(N305="snížená",J305,0)</f>
        <v>0</v>
      </c>
      <c r="BG305" s="242">
        <f>IF(N305="zákl. přenesená",J305,0)</f>
        <v>0</v>
      </c>
      <c r="BH305" s="242">
        <f>IF(N305="sníž. přenesená",J305,0)</f>
        <v>0</v>
      </c>
      <c r="BI305" s="242">
        <f>IF(N305="nulová",J305,0)</f>
        <v>0</v>
      </c>
      <c r="BJ305" s="16" t="s">
        <v>83</v>
      </c>
      <c r="BK305" s="242">
        <f>ROUND(I305*H305,2)</f>
        <v>0</v>
      </c>
      <c r="BL305" s="16" t="s">
        <v>990</v>
      </c>
      <c r="BM305" s="241" t="s">
        <v>2428</v>
      </c>
    </row>
    <row r="306" spans="2:51" s="13" customFormat="1" ht="12">
      <c r="B306" s="254"/>
      <c r="C306" s="255"/>
      <c r="D306" s="245" t="s">
        <v>199</v>
      </c>
      <c r="E306" s="256" t="s">
        <v>1</v>
      </c>
      <c r="F306" s="257" t="s">
        <v>207</v>
      </c>
      <c r="G306" s="255"/>
      <c r="H306" s="258">
        <v>3</v>
      </c>
      <c r="I306" s="259"/>
      <c r="J306" s="255"/>
      <c r="K306" s="255"/>
      <c r="L306" s="260"/>
      <c r="M306" s="261"/>
      <c r="N306" s="262"/>
      <c r="O306" s="262"/>
      <c r="P306" s="262"/>
      <c r="Q306" s="262"/>
      <c r="R306" s="262"/>
      <c r="S306" s="262"/>
      <c r="T306" s="263"/>
      <c r="AT306" s="264" t="s">
        <v>199</v>
      </c>
      <c r="AU306" s="264" t="s">
        <v>85</v>
      </c>
      <c r="AV306" s="13" t="s">
        <v>85</v>
      </c>
      <c r="AW306" s="13" t="s">
        <v>32</v>
      </c>
      <c r="AX306" s="13" t="s">
        <v>76</v>
      </c>
      <c r="AY306" s="264" t="s">
        <v>190</v>
      </c>
    </row>
    <row r="307" spans="2:65" s="1" customFormat="1" ht="16.5" customHeight="1">
      <c r="B307" s="37"/>
      <c r="C307" s="265" t="s">
        <v>815</v>
      </c>
      <c r="D307" s="265" t="s">
        <v>430</v>
      </c>
      <c r="E307" s="266" t="s">
        <v>2429</v>
      </c>
      <c r="F307" s="267" t="s">
        <v>2430</v>
      </c>
      <c r="G307" s="268" t="s">
        <v>1708</v>
      </c>
      <c r="H307" s="269">
        <v>1</v>
      </c>
      <c r="I307" s="270"/>
      <c r="J307" s="271">
        <f>ROUND(I307*H307,2)</f>
        <v>0</v>
      </c>
      <c r="K307" s="267" t="s">
        <v>445</v>
      </c>
      <c r="L307" s="272"/>
      <c r="M307" s="273" t="s">
        <v>1</v>
      </c>
      <c r="N307" s="274" t="s">
        <v>41</v>
      </c>
      <c r="O307" s="85"/>
      <c r="P307" s="239">
        <f>O307*H307</f>
        <v>0</v>
      </c>
      <c r="Q307" s="239">
        <v>0</v>
      </c>
      <c r="R307" s="239">
        <f>Q307*H307</f>
        <v>0</v>
      </c>
      <c r="S307" s="239">
        <v>0</v>
      </c>
      <c r="T307" s="240">
        <f>S307*H307</f>
        <v>0</v>
      </c>
      <c r="AR307" s="241" t="s">
        <v>990</v>
      </c>
      <c r="AT307" s="241" t="s">
        <v>430</v>
      </c>
      <c r="AU307" s="241" t="s">
        <v>85</v>
      </c>
      <c r="AY307" s="16" t="s">
        <v>190</v>
      </c>
      <c r="BE307" s="242">
        <f>IF(N307="základní",J307,0)</f>
        <v>0</v>
      </c>
      <c r="BF307" s="242">
        <f>IF(N307="snížená",J307,0)</f>
        <v>0</v>
      </c>
      <c r="BG307" s="242">
        <f>IF(N307="zákl. přenesená",J307,0)</f>
        <v>0</v>
      </c>
      <c r="BH307" s="242">
        <f>IF(N307="sníž. přenesená",J307,0)</f>
        <v>0</v>
      </c>
      <c r="BI307" s="242">
        <f>IF(N307="nulová",J307,0)</f>
        <v>0</v>
      </c>
      <c r="BJ307" s="16" t="s">
        <v>83</v>
      </c>
      <c r="BK307" s="242">
        <f>ROUND(I307*H307,2)</f>
        <v>0</v>
      </c>
      <c r="BL307" s="16" t="s">
        <v>990</v>
      </c>
      <c r="BM307" s="241" t="s">
        <v>2431</v>
      </c>
    </row>
    <row r="308" spans="2:51" s="13" customFormat="1" ht="12">
      <c r="B308" s="254"/>
      <c r="C308" s="255"/>
      <c r="D308" s="245" t="s">
        <v>199</v>
      </c>
      <c r="E308" s="256" t="s">
        <v>1</v>
      </c>
      <c r="F308" s="257" t="s">
        <v>83</v>
      </c>
      <c r="G308" s="255"/>
      <c r="H308" s="258">
        <v>1</v>
      </c>
      <c r="I308" s="259"/>
      <c r="J308" s="255"/>
      <c r="K308" s="255"/>
      <c r="L308" s="260"/>
      <c r="M308" s="261"/>
      <c r="N308" s="262"/>
      <c r="O308" s="262"/>
      <c r="P308" s="262"/>
      <c r="Q308" s="262"/>
      <c r="R308" s="262"/>
      <c r="S308" s="262"/>
      <c r="T308" s="263"/>
      <c r="AT308" s="264" t="s">
        <v>199</v>
      </c>
      <c r="AU308" s="264" t="s">
        <v>85</v>
      </c>
      <c r="AV308" s="13" t="s">
        <v>85</v>
      </c>
      <c r="AW308" s="13" t="s">
        <v>32</v>
      </c>
      <c r="AX308" s="13" t="s">
        <v>76</v>
      </c>
      <c r="AY308" s="264" t="s">
        <v>190</v>
      </c>
    </row>
    <row r="309" spans="2:65" s="1" customFormat="1" ht="16.5" customHeight="1">
      <c r="B309" s="37"/>
      <c r="C309" s="265" t="s">
        <v>821</v>
      </c>
      <c r="D309" s="265" t="s">
        <v>430</v>
      </c>
      <c r="E309" s="266" t="s">
        <v>2432</v>
      </c>
      <c r="F309" s="267" t="s">
        <v>2433</v>
      </c>
      <c r="G309" s="268" t="s">
        <v>1708</v>
      </c>
      <c r="H309" s="269">
        <v>3</v>
      </c>
      <c r="I309" s="270"/>
      <c r="J309" s="271">
        <f>ROUND(I309*H309,2)</f>
        <v>0</v>
      </c>
      <c r="K309" s="267" t="s">
        <v>445</v>
      </c>
      <c r="L309" s="272"/>
      <c r="M309" s="273" t="s">
        <v>1</v>
      </c>
      <c r="N309" s="274" t="s">
        <v>41</v>
      </c>
      <c r="O309" s="85"/>
      <c r="P309" s="239">
        <f>O309*H309</f>
        <v>0</v>
      </c>
      <c r="Q309" s="239">
        <v>0</v>
      </c>
      <c r="R309" s="239">
        <f>Q309*H309</f>
        <v>0</v>
      </c>
      <c r="S309" s="239">
        <v>0</v>
      </c>
      <c r="T309" s="240">
        <f>S309*H309</f>
        <v>0</v>
      </c>
      <c r="AR309" s="241" t="s">
        <v>990</v>
      </c>
      <c r="AT309" s="241" t="s">
        <v>430</v>
      </c>
      <c r="AU309" s="241" t="s">
        <v>85</v>
      </c>
      <c r="AY309" s="16" t="s">
        <v>190</v>
      </c>
      <c r="BE309" s="242">
        <f>IF(N309="základní",J309,0)</f>
        <v>0</v>
      </c>
      <c r="BF309" s="242">
        <f>IF(N309="snížená",J309,0)</f>
        <v>0</v>
      </c>
      <c r="BG309" s="242">
        <f>IF(N309="zákl. přenesená",J309,0)</f>
        <v>0</v>
      </c>
      <c r="BH309" s="242">
        <f>IF(N309="sníž. přenesená",J309,0)</f>
        <v>0</v>
      </c>
      <c r="BI309" s="242">
        <f>IF(N309="nulová",J309,0)</f>
        <v>0</v>
      </c>
      <c r="BJ309" s="16" t="s">
        <v>83</v>
      </c>
      <c r="BK309" s="242">
        <f>ROUND(I309*H309,2)</f>
        <v>0</v>
      </c>
      <c r="BL309" s="16" t="s">
        <v>990</v>
      </c>
      <c r="BM309" s="241" t="s">
        <v>2434</v>
      </c>
    </row>
    <row r="310" spans="2:51" s="13" customFormat="1" ht="12">
      <c r="B310" s="254"/>
      <c r="C310" s="255"/>
      <c r="D310" s="245" t="s">
        <v>199</v>
      </c>
      <c r="E310" s="256" t="s">
        <v>1</v>
      </c>
      <c r="F310" s="257" t="s">
        <v>207</v>
      </c>
      <c r="G310" s="255"/>
      <c r="H310" s="258">
        <v>3</v>
      </c>
      <c r="I310" s="259"/>
      <c r="J310" s="255"/>
      <c r="K310" s="255"/>
      <c r="L310" s="260"/>
      <c r="M310" s="261"/>
      <c r="N310" s="262"/>
      <c r="O310" s="262"/>
      <c r="P310" s="262"/>
      <c r="Q310" s="262"/>
      <c r="R310" s="262"/>
      <c r="S310" s="262"/>
      <c r="T310" s="263"/>
      <c r="AT310" s="264" t="s">
        <v>199</v>
      </c>
      <c r="AU310" s="264" t="s">
        <v>85</v>
      </c>
      <c r="AV310" s="13" t="s">
        <v>85</v>
      </c>
      <c r="AW310" s="13" t="s">
        <v>32</v>
      </c>
      <c r="AX310" s="13" t="s">
        <v>76</v>
      </c>
      <c r="AY310" s="264" t="s">
        <v>190</v>
      </c>
    </row>
    <row r="311" spans="2:65" s="1" customFormat="1" ht="16.5" customHeight="1">
      <c r="B311" s="37"/>
      <c r="C311" s="265" t="s">
        <v>829</v>
      </c>
      <c r="D311" s="265" t="s">
        <v>430</v>
      </c>
      <c r="E311" s="266" t="s">
        <v>2435</v>
      </c>
      <c r="F311" s="267" t="s">
        <v>2436</v>
      </c>
      <c r="G311" s="268" t="s">
        <v>1708</v>
      </c>
      <c r="H311" s="269">
        <v>3</v>
      </c>
      <c r="I311" s="270"/>
      <c r="J311" s="271">
        <f>ROUND(I311*H311,2)</f>
        <v>0</v>
      </c>
      <c r="K311" s="267" t="s">
        <v>445</v>
      </c>
      <c r="L311" s="272"/>
      <c r="M311" s="273" t="s">
        <v>1</v>
      </c>
      <c r="N311" s="274" t="s">
        <v>41</v>
      </c>
      <c r="O311" s="85"/>
      <c r="P311" s="239">
        <f>O311*H311</f>
        <v>0</v>
      </c>
      <c r="Q311" s="239">
        <v>0</v>
      </c>
      <c r="R311" s="239">
        <f>Q311*H311</f>
        <v>0</v>
      </c>
      <c r="S311" s="239">
        <v>0</v>
      </c>
      <c r="T311" s="240">
        <f>S311*H311</f>
        <v>0</v>
      </c>
      <c r="AR311" s="241" t="s">
        <v>990</v>
      </c>
      <c r="AT311" s="241" t="s">
        <v>430</v>
      </c>
      <c r="AU311" s="241" t="s">
        <v>85</v>
      </c>
      <c r="AY311" s="16" t="s">
        <v>190</v>
      </c>
      <c r="BE311" s="242">
        <f>IF(N311="základní",J311,0)</f>
        <v>0</v>
      </c>
      <c r="BF311" s="242">
        <f>IF(N311="snížená",J311,0)</f>
        <v>0</v>
      </c>
      <c r="BG311" s="242">
        <f>IF(N311="zákl. přenesená",J311,0)</f>
        <v>0</v>
      </c>
      <c r="BH311" s="242">
        <f>IF(N311="sníž. přenesená",J311,0)</f>
        <v>0</v>
      </c>
      <c r="BI311" s="242">
        <f>IF(N311="nulová",J311,0)</f>
        <v>0</v>
      </c>
      <c r="BJ311" s="16" t="s">
        <v>83</v>
      </c>
      <c r="BK311" s="242">
        <f>ROUND(I311*H311,2)</f>
        <v>0</v>
      </c>
      <c r="BL311" s="16" t="s">
        <v>990</v>
      </c>
      <c r="BM311" s="241" t="s">
        <v>2437</v>
      </c>
    </row>
    <row r="312" spans="2:51" s="13" customFormat="1" ht="12">
      <c r="B312" s="254"/>
      <c r="C312" s="255"/>
      <c r="D312" s="245" t="s">
        <v>199</v>
      </c>
      <c r="E312" s="256" t="s">
        <v>1</v>
      </c>
      <c r="F312" s="257" t="s">
        <v>207</v>
      </c>
      <c r="G312" s="255"/>
      <c r="H312" s="258">
        <v>3</v>
      </c>
      <c r="I312" s="259"/>
      <c r="J312" s="255"/>
      <c r="K312" s="255"/>
      <c r="L312" s="260"/>
      <c r="M312" s="261"/>
      <c r="N312" s="262"/>
      <c r="O312" s="262"/>
      <c r="P312" s="262"/>
      <c r="Q312" s="262"/>
      <c r="R312" s="262"/>
      <c r="S312" s="262"/>
      <c r="T312" s="263"/>
      <c r="AT312" s="264" t="s">
        <v>199</v>
      </c>
      <c r="AU312" s="264" t="s">
        <v>85</v>
      </c>
      <c r="AV312" s="13" t="s">
        <v>85</v>
      </c>
      <c r="AW312" s="13" t="s">
        <v>32</v>
      </c>
      <c r="AX312" s="13" t="s">
        <v>76</v>
      </c>
      <c r="AY312" s="264" t="s">
        <v>190</v>
      </c>
    </row>
    <row r="313" spans="2:65" s="1" customFormat="1" ht="16.5" customHeight="1">
      <c r="B313" s="37"/>
      <c r="C313" s="265" t="s">
        <v>834</v>
      </c>
      <c r="D313" s="265" t="s">
        <v>430</v>
      </c>
      <c r="E313" s="266" t="s">
        <v>2438</v>
      </c>
      <c r="F313" s="267" t="s">
        <v>2439</v>
      </c>
      <c r="G313" s="268" t="s">
        <v>398</v>
      </c>
      <c r="H313" s="269">
        <v>6</v>
      </c>
      <c r="I313" s="270"/>
      <c r="J313" s="271">
        <f>ROUND(I313*H313,2)</f>
        <v>0</v>
      </c>
      <c r="K313" s="267" t="s">
        <v>445</v>
      </c>
      <c r="L313" s="272"/>
      <c r="M313" s="273" t="s">
        <v>1</v>
      </c>
      <c r="N313" s="274" t="s">
        <v>41</v>
      </c>
      <c r="O313" s="85"/>
      <c r="P313" s="239">
        <f>O313*H313</f>
        <v>0</v>
      </c>
      <c r="Q313" s="239">
        <v>0</v>
      </c>
      <c r="R313" s="239">
        <f>Q313*H313</f>
        <v>0</v>
      </c>
      <c r="S313" s="239">
        <v>0</v>
      </c>
      <c r="T313" s="240">
        <f>S313*H313</f>
        <v>0</v>
      </c>
      <c r="AR313" s="241" t="s">
        <v>990</v>
      </c>
      <c r="AT313" s="241" t="s">
        <v>430</v>
      </c>
      <c r="AU313" s="241" t="s">
        <v>85</v>
      </c>
      <c r="AY313" s="16" t="s">
        <v>190</v>
      </c>
      <c r="BE313" s="242">
        <f>IF(N313="základní",J313,0)</f>
        <v>0</v>
      </c>
      <c r="BF313" s="242">
        <f>IF(N313="snížená",J313,0)</f>
        <v>0</v>
      </c>
      <c r="BG313" s="242">
        <f>IF(N313="zákl. přenesená",J313,0)</f>
        <v>0</v>
      </c>
      <c r="BH313" s="242">
        <f>IF(N313="sníž. přenesená",J313,0)</f>
        <v>0</v>
      </c>
      <c r="BI313" s="242">
        <f>IF(N313="nulová",J313,0)</f>
        <v>0</v>
      </c>
      <c r="BJ313" s="16" t="s">
        <v>83</v>
      </c>
      <c r="BK313" s="242">
        <f>ROUND(I313*H313,2)</f>
        <v>0</v>
      </c>
      <c r="BL313" s="16" t="s">
        <v>990</v>
      </c>
      <c r="BM313" s="241" t="s">
        <v>2440</v>
      </c>
    </row>
    <row r="314" spans="2:51" s="13" customFormat="1" ht="12">
      <c r="B314" s="254"/>
      <c r="C314" s="255"/>
      <c r="D314" s="245" t="s">
        <v>199</v>
      </c>
      <c r="E314" s="256" t="s">
        <v>1</v>
      </c>
      <c r="F314" s="257" t="s">
        <v>2441</v>
      </c>
      <c r="G314" s="255"/>
      <c r="H314" s="258">
        <v>6</v>
      </c>
      <c r="I314" s="259"/>
      <c r="J314" s="255"/>
      <c r="K314" s="255"/>
      <c r="L314" s="260"/>
      <c r="M314" s="261"/>
      <c r="N314" s="262"/>
      <c r="O314" s="262"/>
      <c r="P314" s="262"/>
      <c r="Q314" s="262"/>
      <c r="R314" s="262"/>
      <c r="S314" s="262"/>
      <c r="T314" s="263"/>
      <c r="AT314" s="264" t="s">
        <v>199</v>
      </c>
      <c r="AU314" s="264" t="s">
        <v>85</v>
      </c>
      <c r="AV314" s="13" t="s">
        <v>85</v>
      </c>
      <c r="AW314" s="13" t="s">
        <v>32</v>
      </c>
      <c r="AX314" s="13" t="s">
        <v>76</v>
      </c>
      <c r="AY314" s="264" t="s">
        <v>190</v>
      </c>
    </row>
    <row r="315" spans="2:65" s="1" customFormat="1" ht="16.5" customHeight="1">
      <c r="B315" s="37"/>
      <c r="C315" s="230" t="s">
        <v>839</v>
      </c>
      <c r="D315" s="230" t="s">
        <v>192</v>
      </c>
      <c r="E315" s="231" t="s">
        <v>2442</v>
      </c>
      <c r="F315" s="232" t="s">
        <v>2443</v>
      </c>
      <c r="G315" s="233" t="s">
        <v>427</v>
      </c>
      <c r="H315" s="234">
        <v>8</v>
      </c>
      <c r="I315" s="235"/>
      <c r="J315" s="236">
        <f>ROUND(I315*H315,2)</f>
        <v>0</v>
      </c>
      <c r="K315" s="232" t="s">
        <v>196</v>
      </c>
      <c r="L315" s="42"/>
      <c r="M315" s="237" t="s">
        <v>1</v>
      </c>
      <c r="N315" s="238" t="s">
        <v>41</v>
      </c>
      <c r="O315" s="85"/>
      <c r="P315" s="239">
        <f>O315*H315</f>
        <v>0</v>
      </c>
      <c r="Q315" s="239">
        <v>0</v>
      </c>
      <c r="R315" s="239">
        <f>Q315*H315</f>
        <v>0</v>
      </c>
      <c r="S315" s="239">
        <v>0</v>
      </c>
      <c r="T315" s="240">
        <f>S315*H315</f>
        <v>0</v>
      </c>
      <c r="AR315" s="241" t="s">
        <v>272</v>
      </c>
      <c r="AT315" s="241" t="s">
        <v>192</v>
      </c>
      <c r="AU315" s="241" t="s">
        <v>85</v>
      </c>
      <c r="AY315" s="16" t="s">
        <v>190</v>
      </c>
      <c r="BE315" s="242">
        <f>IF(N315="základní",J315,0)</f>
        <v>0</v>
      </c>
      <c r="BF315" s="242">
        <f>IF(N315="snížená",J315,0)</f>
        <v>0</v>
      </c>
      <c r="BG315" s="242">
        <f>IF(N315="zákl. přenesená",J315,0)</f>
        <v>0</v>
      </c>
      <c r="BH315" s="242">
        <f>IF(N315="sníž. přenesená",J315,0)</f>
        <v>0</v>
      </c>
      <c r="BI315" s="242">
        <f>IF(N315="nulová",J315,0)</f>
        <v>0</v>
      </c>
      <c r="BJ315" s="16" t="s">
        <v>83</v>
      </c>
      <c r="BK315" s="242">
        <f>ROUND(I315*H315,2)</f>
        <v>0</v>
      </c>
      <c r="BL315" s="16" t="s">
        <v>272</v>
      </c>
      <c r="BM315" s="241" t="s">
        <v>2444</v>
      </c>
    </row>
    <row r="316" spans="2:51" s="13" customFormat="1" ht="12">
      <c r="B316" s="254"/>
      <c r="C316" s="255"/>
      <c r="D316" s="245" t="s">
        <v>199</v>
      </c>
      <c r="E316" s="256" t="s">
        <v>1</v>
      </c>
      <c r="F316" s="257" t="s">
        <v>229</v>
      </c>
      <c r="G316" s="255"/>
      <c r="H316" s="258">
        <v>8</v>
      </c>
      <c r="I316" s="259"/>
      <c r="J316" s="255"/>
      <c r="K316" s="255"/>
      <c r="L316" s="260"/>
      <c r="M316" s="261"/>
      <c r="N316" s="262"/>
      <c r="O316" s="262"/>
      <c r="P316" s="262"/>
      <c r="Q316" s="262"/>
      <c r="R316" s="262"/>
      <c r="S316" s="262"/>
      <c r="T316" s="263"/>
      <c r="AT316" s="264" t="s">
        <v>199</v>
      </c>
      <c r="AU316" s="264" t="s">
        <v>85</v>
      </c>
      <c r="AV316" s="13" t="s">
        <v>85</v>
      </c>
      <c r="AW316" s="13" t="s">
        <v>32</v>
      </c>
      <c r="AX316" s="13" t="s">
        <v>76</v>
      </c>
      <c r="AY316" s="264" t="s">
        <v>190</v>
      </c>
    </row>
    <row r="317" spans="2:65" s="1" customFormat="1" ht="24" customHeight="1">
      <c r="B317" s="37"/>
      <c r="C317" s="230" t="s">
        <v>844</v>
      </c>
      <c r="D317" s="230" t="s">
        <v>192</v>
      </c>
      <c r="E317" s="231" t="s">
        <v>2445</v>
      </c>
      <c r="F317" s="232" t="s">
        <v>2446</v>
      </c>
      <c r="G317" s="233" t="s">
        <v>398</v>
      </c>
      <c r="H317" s="234">
        <v>125</v>
      </c>
      <c r="I317" s="235"/>
      <c r="J317" s="236">
        <f>ROUND(I317*H317,2)</f>
        <v>0</v>
      </c>
      <c r="K317" s="232" t="s">
        <v>196</v>
      </c>
      <c r="L317" s="42"/>
      <c r="M317" s="237" t="s">
        <v>1</v>
      </c>
      <c r="N317" s="238" t="s">
        <v>41</v>
      </c>
      <c r="O317" s="85"/>
      <c r="P317" s="239">
        <f>O317*H317</f>
        <v>0</v>
      </c>
      <c r="Q317" s="239">
        <v>0</v>
      </c>
      <c r="R317" s="239">
        <f>Q317*H317</f>
        <v>0</v>
      </c>
      <c r="S317" s="239">
        <v>0</v>
      </c>
      <c r="T317" s="240">
        <f>S317*H317</f>
        <v>0</v>
      </c>
      <c r="AR317" s="241" t="s">
        <v>600</v>
      </c>
      <c r="AT317" s="241" t="s">
        <v>192</v>
      </c>
      <c r="AU317" s="241" t="s">
        <v>85</v>
      </c>
      <c r="AY317" s="16" t="s">
        <v>190</v>
      </c>
      <c r="BE317" s="242">
        <f>IF(N317="základní",J317,0)</f>
        <v>0</v>
      </c>
      <c r="BF317" s="242">
        <f>IF(N317="snížená",J317,0)</f>
        <v>0</v>
      </c>
      <c r="BG317" s="242">
        <f>IF(N317="zákl. přenesená",J317,0)</f>
        <v>0</v>
      </c>
      <c r="BH317" s="242">
        <f>IF(N317="sníž. přenesená",J317,0)</f>
        <v>0</v>
      </c>
      <c r="BI317" s="242">
        <f>IF(N317="nulová",J317,0)</f>
        <v>0</v>
      </c>
      <c r="BJ317" s="16" t="s">
        <v>83</v>
      </c>
      <c r="BK317" s="242">
        <f>ROUND(I317*H317,2)</f>
        <v>0</v>
      </c>
      <c r="BL317" s="16" t="s">
        <v>600</v>
      </c>
      <c r="BM317" s="241" t="s">
        <v>2447</v>
      </c>
    </row>
    <row r="318" spans="2:51" s="13" customFormat="1" ht="12">
      <c r="B318" s="254"/>
      <c r="C318" s="255"/>
      <c r="D318" s="245" t="s">
        <v>199</v>
      </c>
      <c r="E318" s="256" t="s">
        <v>1</v>
      </c>
      <c r="F318" s="257" t="s">
        <v>2448</v>
      </c>
      <c r="G318" s="255"/>
      <c r="H318" s="258">
        <v>125</v>
      </c>
      <c r="I318" s="259"/>
      <c r="J318" s="255"/>
      <c r="K318" s="255"/>
      <c r="L318" s="260"/>
      <c r="M318" s="261"/>
      <c r="N318" s="262"/>
      <c r="O318" s="262"/>
      <c r="P318" s="262"/>
      <c r="Q318" s="262"/>
      <c r="R318" s="262"/>
      <c r="S318" s="262"/>
      <c r="T318" s="263"/>
      <c r="AT318" s="264" t="s">
        <v>199</v>
      </c>
      <c r="AU318" s="264" t="s">
        <v>85</v>
      </c>
      <c r="AV318" s="13" t="s">
        <v>85</v>
      </c>
      <c r="AW318" s="13" t="s">
        <v>32</v>
      </c>
      <c r="AX318" s="13" t="s">
        <v>76</v>
      </c>
      <c r="AY318" s="264" t="s">
        <v>190</v>
      </c>
    </row>
    <row r="319" spans="2:65" s="1" customFormat="1" ht="16.5" customHeight="1">
      <c r="B319" s="37"/>
      <c r="C319" s="230" t="s">
        <v>849</v>
      </c>
      <c r="D319" s="230" t="s">
        <v>192</v>
      </c>
      <c r="E319" s="231" t="s">
        <v>2449</v>
      </c>
      <c r="F319" s="232" t="s">
        <v>2450</v>
      </c>
      <c r="G319" s="233" t="s">
        <v>195</v>
      </c>
      <c r="H319" s="234">
        <v>45</v>
      </c>
      <c r="I319" s="235"/>
      <c r="J319" s="236">
        <f>ROUND(I319*H319,2)</f>
        <v>0</v>
      </c>
      <c r="K319" s="232" t="s">
        <v>196</v>
      </c>
      <c r="L319" s="42"/>
      <c r="M319" s="237" t="s">
        <v>1</v>
      </c>
      <c r="N319" s="238" t="s">
        <v>41</v>
      </c>
      <c r="O319" s="85"/>
      <c r="P319" s="239">
        <f>O319*H319</f>
        <v>0</v>
      </c>
      <c r="Q319" s="239">
        <v>0</v>
      </c>
      <c r="R319" s="239">
        <f>Q319*H319</f>
        <v>0</v>
      </c>
      <c r="S319" s="239">
        <v>0</v>
      </c>
      <c r="T319" s="240">
        <f>S319*H319</f>
        <v>0</v>
      </c>
      <c r="AR319" s="241" t="s">
        <v>600</v>
      </c>
      <c r="AT319" s="241" t="s">
        <v>192</v>
      </c>
      <c r="AU319" s="241" t="s">
        <v>85</v>
      </c>
      <c r="AY319" s="16" t="s">
        <v>190</v>
      </c>
      <c r="BE319" s="242">
        <f>IF(N319="základní",J319,0)</f>
        <v>0</v>
      </c>
      <c r="BF319" s="242">
        <f>IF(N319="snížená",J319,0)</f>
        <v>0</v>
      </c>
      <c r="BG319" s="242">
        <f>IF(N319="zákl. přenesená",J319,0)</f>
        <v>0</v>
      </c>
      <c r="BH319" s="242">
        <f>IF(N319="sníž. přenesená",J319,0)</f>
        <v>0</v>
      </c>
      <c r="BI319" s="242">
        <f>IF(N319="nulová",J319,0)</f>
        <v>0</v>
      </c>
      <c r="BJ319" s="16" t="s">
        <v>83</v>
      </c>
      <c r="BK319" s="242">
        <f>ROUND(I319*H319,2)</f>
        <v>0</v>
      </c>
      <c r="BL319" s="16" t="s">
        <v>600</v>
      </c>
      <c r="BM319" s="241" t="s">
        <v>2451</v>
      </c>
    </row>
    <row r="320" spans="2:51" s="13" customFormat="1" ht="12">
      <c r="B320" s="254"/>
      <c r="C320" s="255"/>
      <c r="D320" s="245" t="s">
        <v>199</v>
      </c>
      <c r="E320" s="256" t="s">
        <v>1</v>
      </c>
      <c r="F320" s="257" t="s">
        <v>2452</v>
      </c>
      <c r="G320" s="255"/>
      <c r="H320" s="258">
        <v>45</v>
      </c>
      <c r="I320" s="259"/>
      <c r="J320" s="255"/>
      <c r="K320" s="255"/>
      <c r="L320" s="260"/>
      <c r="M320" s="261"/>
      <c r="N320" s="262"/>
      <c r="O320" s="262"/>
      <c r="P320" s="262"/>
      <c r="Q320" s="262"/>
      <c r="R320" s="262"/>
      <c r="S320" s="262"/>
      <c r="T320" s="263"/>
      <c r="AT320" s="264" t="s">
        <v>199</v>
      </c>
      <c r="AU320" s="264" t="s">
        <v>85</v>
      </c>
      <c r="AV320" s="13" t="s">
        <v>85</v>
      </c>
      <c r="AW320" s="13" t="s">
        <v>32</v>
      </c>
      <c r="AX320" s="13" t="s">
        <v>76</v>
      </c>
      <c r="AY320" s="264" t="s">
        <v>190</v>
      </c>
    </row>
    <row r="321" spans="2:65" s="1" customFormat="1" ht="36" customHeight="1">
      <c r="B321" s="37"/>
      <c r="C321" s="230" t="s">
        <v>854</v>
      </c>
      <c r="D321" s="230" t="s">
        <v>192</v>
      </c>
      <c r="E321" s="231" t="s">
        <v>2319</v>
      </c>
      <c r="F321" s="232" t="s">
        <v>2320</v>
      </c>
      <c r="G321" s="233" t="s">
        <v>427</v>
      </c>
      <c r="H321" s="234">
        <v>1</v>
      </c>
      <c r="I321" s="235"/>
      <c r="J321" s="236">
        <f>ROUND(I321*H321,2)</f>
        <v>0</v>
      </c>
      <c r="K321" s="232" t="s">
        <v>196</v>
      </c>
      <c r="L321" s="42"/>
      <c r="M321" s="237" t="s">
        <v>1</v>
      </c>
      <c r="N321" s="238" t="s">
        <v>41</v>
      </c>
      <c r="O321" s="85"/>
      <c r="P321" s="239">
        <f>O321*H321</f>
        <v>0</v>
      </c>
      <c r="Q321" s="239">
        <v>0</v>
      </c>
      <c r="R321" s="239">
        <f>Q321*H321</f>
        <v>0</v>
      </c>
      <c r="S321" s="239">
        <v>0</v>
      </c>
      <c r="T321" s="240">
        <f>S321*H321</f>
        <v>0</v>
      </c>
      <c r="AR321" s="241" t="s">
        <v>272</v>
      </c>
      <c r="AT321" s="241" t="s">
        <v>192</v>
      </c>
      <c r="AU321" s="241" t="s">
        <v>85</v>
      </c>
      <c r="AY321" s="16" t="s">
        <v>190</v>
      </c>
      <c r="BE321" s="242">
        <f>IF(N321="základní",J321,0)</f>
        <v>0</v>
      </c>
      <c r="BF321" s="242">
        <f>IF(N321="snížená",J321,0)</f>
        <v>0</v>
      </c>
      <c r="BG321" s="242">
        <f>IF(N321="zákl. přenesená",J321,0)</f>
        <v>0</v>
      </c>
      <c r="BH321" s="242">
        <f>IF(N321="sníž. přenesená",J321,0)</f>
        <v>0</v>
      </c>
      <c r="BI321" s="242">
        <f>IF(N321="nulová",J321,0)</f>
        <v>0</v>
      </c>
      <c r="BJ321" s="16" t="s">
        <v>83</v>
      </c>
      <c r="BK321" s="242">
        <f>ROUND(I321*H321,2)</f>
        <v>0</v>
      </c>
      <c r="BL321" s="16" t="s">
        <v>272</v>
      </c>
      <c r="BM321" s="241" t="s">
        <v>2453</v>
      </c>
    </row>
    <row r="322" spans="2:65" s="1" customFormat="1" ht="16.5" customHeight="1">
      <c r="B322" s="37"/>
      <c r="C322" s="230" t="s">
        <v>858</v>
      </c>
      <c r="D322" s="230" t="s">
        <v>192</v>
      </c>
      <c r="E322" s="231" t="s">
        <v>2454</v>
      </c>
      <c r="F322" s="232" t="s">
        <v>2455</v>
      </c>
      <c r="G322" s="233" t="s">
        <v>2456</v>
      </c>
      <c r="H322" s="234">
        <v>4</v>
      </c>
      <c r="I322" s="235"/>
      <c r="J322" s="236">
        <f>ROUND(I322*H322,2)</f>
        <v>0</v>
      </c>
      <c r="K322" s="232" t="s">
        <v>445</v>
      </c>
      <c r="L322" s="42"/>
      <c r="M322" s="237" t="s">
        <v>1</v>
      </c>
      <c r="N322" s="238" t="s">
        <v>41</v>
      </c>
      <c r="O322" s="85"/>
      <c r="P322" s="239">
        <f>O322*H322</f>
        <v>0</v>
      </c>
      <c r="Q322" s="239">
        <v>0</v>
      </c>
      <c r="R322" s="239">
        <f>Q322*H322</f>
        <v>0</v>
      </c>
      <c r="S322" s="239">
        <v>0</v>
      </c>
      <c r="T322" s="240">
        <f>S322*H322</f>
        <v>0</v>
      </c>
      <c r="AR322" s="241" t="s">
        <v>600</v>
      </c>
      <c r="AT322" s="241" t="s">
        <v>192</v>
      </c>
      <c r="AU322" s="241" t="s">
        <v>85</v>
      </c>
      <c r="AY322" s="16" t="s">
        <v>190</v>
      </c>
      <c r="BE322" s="242">
        <f>IF(N322="základní",J322,0)</f>
        <v>0</v>
      </c>
      <c r="BF322" s="242">
        <f>IF(N322="snížená",J322,0)</f>
        <v>0</v>
      </c>
      <c r="BG322" s="242">
        <f>IF(N322="zákl. přenesená",J322,0)</f>
        <v>0</v>
      </c>
      <c r="BH322" s="242">
        <f>IF(N322="sníž. přenesená",J322,0)</f>
        <v>0</v>
      </c>
      <c r="BI322" s="242">
        <f>IF(N322="nulová",J322,0)</f>
        <v>0</v>
      </c>
      <c r="BJ322" s="16" t="s">
        <v>83</v>
      </c>
      <c r="BK322" s="242">
        <f>ROUND(I322*H322,2)</f>
        <v>0</v>
      </c>
      <c r="BL322" s="16" t="s">
        <v>600</v>
      </c>
      <c r="BM322" s="241" t="s">
        <v>2457</v>
      </c>
    </row>
    <row r="323" spans="2:51" s="13" customFormat="1" ht="12">
      <c r="B323" s="254"/>
      <c r="C323" s="255"/>
      <c r="D323" s="245" t="s">
        <v>199</v>
      </c>
      <c r="E323" s="256" t="s">
        <v>1</v>
      </c>
      <c r="F323" s="257" t="s">
        <v>2458</v>
      </c>
      <c r="G323" s="255"/>
      <c r="H323" s="258">
        <v>4</v>
      </c>
      <c r="I323" s="259"/>
      <c r="J323" s="255"/>
      <c r="K323" s="255"/>
      <c r="L323" s="260"/>
      <c r="M323" s="276"/>
      <c r="N323" s="277"/>
      <c r="O323" s="277"/>
      <c r="P323" s="277"/>
      <c r="Q323" s="277"/>
      <c r="R323" s="277"/>
      <c r="S323" s="277"/>
      <c r="T323" s="278"/>
      <c r="AT323" s="264" t="s">
        <v>199</v>
      </c>
      <c r="AU323" s="264" t="s">
        <v>85</v>
      </c>
      <c r="AV323" s="13" t="s">
        <v>85</v>
      </c>
      <c r="AW323" s="13" t="s">
        <v>32</v>
      </c>
      <c r="AX323" s="13" t="s">
        <v>76</v>
      </c>
      <c r="AY323" s="264" t="s">
        <v>190</v>
      </c>
    </row>
    <row r="324" spans="2:12" s="1" customFormat="1" ht="6.95" customHeight="1">
      <c r="B324" s="60"/>
      <c r="C324" s="61"/>
      <c r="D324" s="61"/>
      <c r="E324" s="61"/>
      <c r="F324" s="61"/>
      <c r="G324" s="61"/>
      <c r="H324" s="61"/>
      <c r="I324" s="181"/>
      <c r="J324" s="61"/>
      <c r="K324" s="61"/>
      <c r="L324" s="42"/>
    </row>
  </sheetData>
  <sheetProtection password="CC35" sheet="1" objects="1" scenarios="1" formatColumns="0" formatRows="0" autoFilter="0"/>
  <autoFilter ref="C123:K32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6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102</v>
      </c>
    </row>
    <row r="3" spans="2:46" ht="6.95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19"/>
      <c r="AT3" s="16" t="s">
        <v>85</v>
      </c>
    </row>
    <row r="4" spans="2:46" ht="24.95" customHeight="1">
      <c r="B4" s="19"/>
      <c r="D4" s="144" t="s">
        <v>128</v>
      </c>
      <c r="L4" s="19"/>
      <c r="M4" s="14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6" t="s">
        <v>16</v>
      </c>
      <c r="L6" s="19"/>
    </row>
    <row r="7" spans="2:12" ht="16.5" customHeight="1">
      <c r="B7" s="19"/>
      <c r="E7" s="147" t="str">
        <f>'Rekapitulace stavby'!K6</f>
        <v>Modernizace energocentra – TS 1, Krajská zdravotní a.s. – Nemocnice Teplice o.z.</v>
      </c>
      <c r="F7" s="146"/>
      <c r="G7" s="146"/>
      <c r="H7" s="146"/>
      <c r="L7" s="19"/>
    </row>
    <row r="8" spans="2:12" ht="12" customHeight="1">
      <c r="B8" s="19"/>
      <c r="D8" s="146" t="s">
        <v>129</v>
      </c>
      <c r="L8" s="19"/>
    </row>
    <row r="9" spans="2:12" s="1" customFormat="1" ht="16.5" customHeight="1">
      <c r="B9" s="42"/>
      <c r="E9" s="147" t="s">
        <v>130</v>
      </c>
      <c r="F9" s="1"/>
      <c r="G9" s="1"/>
      <c r="H9" s="1"/>
      <c r="I9" s="148"/>
      <c r="L9" s="42"/>
    </row>
    <row r="10" spans="2:12" s="1" customFormat="1" ht="12" customHeight="1">
      <c r="B10" s="42"/>
      <c r="D10" s="146" t="s">
        <v>131</v>
      </c>
      <c r="I10" s="148"/>
      <c r="L10" s="42"/>
    </row>
    <row r="11" spans="2:12" s="1" customFormat="1" ht="36.95" customHeight="1">
      <c r="B11" s="42"/>
      <c r="E11" s="149" t="s">
        <v>2459</v>
      </c>
      <c r="F11" s="1"/>
      <c r="G11" s="1"/>
      <c r="H11" s="1"/>
      <c r="I11" s="148"/>
      <c r="L11" s="42"/>
    </row>
    <row r="12" spans="2:12" s="1" customFormat="1" ht="12">
      <c r="B12" s="42"/>
      <c r="I12" s="148"/>
      <c r="L12" s="42"/>
    </row>
    <row r="13" spans="2:12" s="1" customFormat="1" ht="12" customHeight="1">
      <c r="B13" s="42"/>
      <c r="D13" s="146" t="s">
        <v>18</v>
      </c>
      <c r="F13" s="135" t="s">
        <v>1</v>
      </c>
      <c r="I13" s="150" t="s">
        <v>19</v>
      </c>
      <c r="J13" s="135" t="s">
        <v>1</v>
      </c>
      <c r="L13" s="42"/>
    </row>
    <row r="14" spans="2:12" s="1" customFormat="1" ht="12" customHeight="1">
      <c r="B14" s="42"/>
      <c r="D14" s="146" t="s">
        <v>20</v>
      </c>
      <c r="F14" s="135" t="s">
        <v>21</v>
      </c>
      <c r="I14" s="150" t="s">
        <v>22</v>
      </c>
      <c r="J14" s="151" t="str">
        <f>'Rekapitulace stavby'!AN8</f>
        <v>5. 4. 2019</v>
      </c>
      <c r="L14" s="42"/>
    </row>
    <row r="15" spans="2:12" s="1" customFormat="1" ht="10.8" customHeight="1">
      <c r="B15" s="42"/>
      <c r="I15" s="148"/>
      <c r="L15" s="42"/>
    </row>
    <row r="16" spans="2:12" s="1" customFormat="1" ht="12" customHeight="1">
      <c r="B16" s="42"/>
      <c r="D16" s="146" t="s">
        <v>24</v>
      </c>
      <c r="I16" s="150" t="s">
        <v>25</v>
      </c>
      <c r="J16" s="135" t="s">
        <v>1</v>
      </c>
      <c r="L16" s="42"/>
    </row>
    <row r="17" spans="2:12" s="1" customFormat="1" ht="18" customHeight="1">
      <c r="B17" s="42"/>
      <c r="E17" s="135" t="s">
        <v>133</v>
      </c>
      <c r="I17" s="150" t="s">
        <v>27</v>
      </c>
      <c r="J17" s="135" t="s">
        <v>1</v>
      </c>
      <c r="L17" s="42"/>
    </row>
    <row r="18" spans="2:12" s="1" customFormat="1" ht="6.95" customHeight="1">
      <c r="B18" s="42"/>
      <c r="I18" s="148"/>
      <c r="L18" s="42"/>
    </row>
    <row r="19" spans="2:12" s="1" customFormat="1" ht="12" customHeight="1">
      <c r="B19" s="42"/>
      <c r="D19" s="146" t="s">
        <v>28</v>
      </c>
      <c r="I19" s="150" t="s">
        <v>25</v>
      </c>
      <c r="J19" s="32" t="str">
        <f>'Rekapitulace stavby'!AN13</f>
        <v>Vyplň údaj</v>
      </c>
      <c r="L19" s="42"/>
    </row>
    <row r="20" spans="2:12" s="1" customFormat="1" ht="18" customHeight="1">
      <c r="B20" s="42"/>
      <c r="E20" s="32" t="str">
        <f>'Rekapitulace stavby'!E14</f>
        <v>Vyplň údaj</v>
      </c>
      <c r="F20" s="135"/>
      <c r="G20" s="135"/>
      <c r="H20" s="135"/>
      <c r="I20" s="150" t="s">
        <v>27</v>
      </c>
      <c r="J20" s="32" t="str">
        <f>'Rekapitulace stavby'!AN14</f>
        <v>Vyplň údaj</v>
      </c>
      <c r="L20" s="42"/>
    </row>
    <row r="21" spans="2:12" s="1" customFormat="1" ht="6.95" customHeight="1">
      <c r="B21" s="42"/>
      <c r="I21" s="148"/>
      <c r="L21" s="42"/>
    </row>
    <row r="22" spans="2:12" s="1" customFormat="1" ht="12" customHeight="1">
      <c r="B22" s="42"/>
      <c r="D22" s="146" t="s">
        <v>30</v>
      </c>
      <c r="I22" s="150" t="s">
        <v>25</v>
      </c>
      <c r="J22" s="135" t="s">
        <v>1</v>
      </c>
      <c r="L22" s="42"/>
    </row>
    <row r="23" spans="2:12" s="1" customFormat="1" ht="18" customHeight="1">
      <c r="B23" s="42"/>
      <c r="E23" s="135" t="s">
        <v>31</v>
      </c>
      <c r="I23" s="150" t="s">
        <v>27</v>
      </c>
      <c r="J23" s="135" t="s">
        <v>1</v>
      </c>
      <c r="L23" s="42"/>
    </row>
    <row r="24" spans="2:12" s="1" customFormat="1" ht="6.95" customHeight="1">
      <c r="B24" s="42"/>
      <c r="I24" s="148"/>
      <c r="L24" s="42"/>
    </row>
    <row r="25" spans="2:12" s="1" customFormat="1" ht="12" customHeight="1">
      <c r="B25" s="42"/>
      <c r="D25" s="146" t="s">
        <v>33</v>
      </c>
      <c r="I25" s="150" t="s">
        <v>25</v>
      </c>
      <c r="J25" s="135" t="s">
        <v>1</v>
      </c>
      <c r="L25" s="42"/>
    </row>
    <row r="26" spans="2:12" s="1" customFormat="1" ht="18" customHeight="1">
      <c r="B26" s="42"/>
      <c r="E26" s="135" t="s">
        <v>2460</v>
      </c>
      <c r="I26" s="150" t="s">
        <v>27</v>
      </c>
      <c r="J26" s="135" t="s">
        <v>1</v>
      </c>
      <c r="L26" s="42"/>
    </row>
    <row r="27" spans="2:12" s="1" customFormat="1" ht="6.95" customHeight="1">
      <c r="B27" s="42"/>
      <c r="I27" s="148"/>
      <c r="L27" s="42"/>
    </row>
    <row r="28" spans="2:12" s="1" customFormat="1" ht="12" customHeight="1">
      <c r="B28" s="42"/>
      <c r="D28" s="146" t="s">
        <v>35</v>
      </c>
      <c r="I28" s="148"/>
      <c r="L28" s="42"/>
    </row>
    <row r="29" spans="2:12" s="7" customFormat="1" ht="16.5" customHeight="1">
      <c r="B29" s="152"/>
      <c r="E29" s="153" t="s">
        <v>1</v>
      </c>
      <c r="F29" s="153"/>
      <c r="G29" s="153"/>
      <c r="H29" s="153"/>
      <c r="I29" s="154"/>
      <c r="L29" s="152"/>
    </row>
    <row r="30" spans="2:12" s="1" customFormat="1" ht="6.95" customHeight="1">
      <c r="B30" s="42"/>
      <c r="I30" s="148"/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5"/>
      <c r="J31" s="77"/>
      <c r="K31" s="77"/>
      <c r="L31" s="42"/>
    </row>
    <row r="32" spans="2:12" s="1" customFormat="1" ht="25.4" customHeight="1">
      <c r="B32" s="42"/>
      <c r="D32" s="156" t="s">
        <v>36</v>
      </c>
      <c r="I32" s="148"/>
      <c r="J32" s="157">
        <f>ROUND(J124,2)</f>
        <v>0</v>
      </c>
      <c r="L32" s="42"/>
    </row>
    <row r="33" spans="2:12" s="1" customFormat="1" ht="6.95" customHeight="1">
      <c r="B33" s="42"/>
      <c r="D33" s="77"/>
      <c r="E33" s="77"/>
      <c r="F33" s="77"/>
      <c r="G33" s="77"/>
      <c r="H33" s="77"/>
      <c r="I33" s="155"/>
      <c r="J33" s="77"/>
      <c r="K33" s="77"/>
      <c r="L33" s="42"/>
    </row>
    <row r="34" spans="2:12" s="1" customFormat="1" ht="14.4" customHeight="1">
      <c r="B34" s="42"/>
      <c r="F34" s="158" t="s">
        <v>38</v>
      </c>
      <c r="I34" s="159" t="s">
        <v>37</v>
      </c>
      <c r="J34" s="158" t="s">
        <v>39</v>
      </c>
      <c r="L34" s="42"/>
    </row>
    <row r="35" spans="2:12" s="1" customFormat="1" ht="14.4" customHeight="1">
      <c r="B35" s="42"/>
      <c r="D35" s="160" t="s">
        <v>40</v>
      </c>
      <c r="E35" s="146" t="s">
        <v>41</v>
      </c>
      <c r="F35" s="161">
        <f>ROUND((SUM(BE124:BE264)),2)</f>
        <v>0</v>
      </c>
      <c r="I35" s="162">
        <v>0.21</v>
      </c>
      <c r="J35" s="161">
        <f>ROUND(((SUM(BE124:BE264))*I35),2)</f>
        <v>0</v>
      </c>
      <c r="L35" s="42"/>
    </row>
    <row r="36" spans="2:12" s="1" customFormat="1" ht="14.4" customHeight="1">
      <c r="B36" s="42"/>
      <c r="E36" s="146" t="s">
        <v>42</v>
      </c>
      <c r="F36" s="161">
        <f>ROUND((SUM(BF124:BF264)),2)</f>
        <v>0</v>
      </c>
      <c r="I36" s="162">
        <v>0.15</v>
      </c>
      <c r="J36" s="161">
        <f>ROUND(((SUM(BF124:BF264))*I36),2)</f>
        <v>0</v>
      </c>
      <c r="L36" s="42"/>
    </row>
    <row r="37" spans="2:12" s="1" customFormat="1" ht="14.4" customHeight="1" hidden="1">
      <c r="B37" s="42"/>
      <c r="E37" s="146" t="s">
        <v>43</v>
      </c>
      <c r="F37" s="161">
        <f>ROUND((SUM(BG124:BG264)),2)</f>
        <v>0</v>
      </c>
      <c r="I37" s="162">
        <v>0.21</v>
      </c>
      <c r="J37" s="161">
        <f>0</f>
        <v>0</v>
      </c>
      <c r="L37" s="42"/>
    </row>
    <row r="38" spans="2:12" s="1" customFormat="1" ht="14.4" customHeight="1" hidden="1">
      <c r="B38" s="42"/>
      <c r="E38" s="146" t="s">
        <v>44</v>
      </c>
      <c r="F38" s="161">
        <f>ROUND((SUM(BH124:BH264)),2)</f>
        <v>0</v>
      </c>
      <c r="I38" s="162">
        <v>0.15</v>
      </c>
      <c r="J38" s="161">
        <f>0</f>
        <v>0</v>
      </c>
      <c r="L38" s="42"/>
    </row>
    <row r="39" spans="2:12" s="1" customFormat="1" ht="14.4" customHeight="1" hidden="1">
      <c r="B39" s="42"/>
      <c r="E39" s="146" t="s">
        <v>45</v>
      </c>
      <c r="F39" s="161">
        <f>ROUND((SUM(BI124:BI264)),2)</f>
        <v>0</v>
      </c>
      <c r="I39" s="162">
        <v>0</v>
      </c>
      <c r="J39" s="161">
        <f>0</f>
        <v>0</v>
      </c>
      <c r="L39" s="42"/>
    </row>
    <row r="40" spans="2:12" s="1" customFormat="1" ht="6.95" customHeight="1">
      <c r="B40" s="42"/>
      <c r="I40" s="148"/>
      <c r="L40" s="42"/>
    </row>
    <row r="41" spans="2:12" s="1" customFormat="1" ht="25.4" customHeight="1">
      <c r="B41" s="42"/>
      <c r="C41" s="163"/>
      <c r="D41" s="164" t="s">
        <v>46</v>
      </c>
      <c r="E41" s="165"/>
      <c r="F41" s="165"/>
      <c r="G41" s="166" t="s">
        <v>47</v>
      </c>
      <c r="H41" s="167" t="s">
        <v>48</v>
      </c>
      <c r="I41" s="168"/>
      <c r="J41" s="169">
        <f>SUM(J32:J39)</f>
        <v>0</v>
      </c>
      <c r="K41" s="170"/>
      <c r="L41" s="42"/>
    </row>
    <row r="42" spans="2:12" s="1" customFormat="1" ht="14.4" customHeight="1">
      <c r="B42" s="42"/>
      <c r="I42" s="148"/>
      <c r="L42" s="42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1" t="s">
        <v>49</v>
      </c>
      <c r="E50" s="172"/>
      <c r="F50" s="172"/>
      <c r="G50" s="171" t="s">
        <v>50</v>
      </c>
      <c r="H50" s="172"/>
      <c r="I50" s="173"/>
      <c r="J50" s="172"/>
      <c r="K50" s="172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4" t="s">
        <v>51</v>
      </c>
      <c r="E61" s="175"/>
      <c r="F61" s="176" t="s">
        <v>52</v>
      </c>
      <c r="G61" s="174" t="s">
        <v>51</v>
      </c>
      <c r="H61" s="175"/>
      <c r="I61" s="177"/>
      <c r="J61" s="178" t="s">
        <v>52</v>
      </c>
      <c r="K61" s="175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1" t="s">
        <v>53</v>
      </c>
      <c r="E65" s="172"/>
      <c r="F65" s="172"/>
      <c r="G65" s="171" t="s">
        <v>54</v>
      </c>
      <c r="H65" s="172"/>
      <c r="I65" s="173"/>
      <c r="J65" s="172"/>
      <c r="K65" s="172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4" t="s">
        <v>51</v>
      </c>
      <c r="E76" s="175"/>
      <c r="F76" s="176" t="s">
        <v>52</v>
      </c>
      <c r="G76" s="174" t="s">
        <v>51</v>
      </c>
      <c r="H76" s="175"/>
      <c r="I76" s="177"/>
      <c r="J76" s="178" t="s">
        <v>52</v>
      </c>
      <c r="K76" s="175"/>
      <c r="L76" s="42"/>
    </row>
    <row r="77" spans="2:12" s="1" customFormat="1" ht="14.4" customHeight="1"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42"/>
    </row>
    <row r="81" spans="2:12" s="1" customFormat="1" ht="6.95" customHeight="1"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42"/>
    </row>
    <row r="82" spans="2:12" s="1" customFormat="1" ht="24.95" customHeight="1">
      <c r="B82" s="37"/>
      <c r="C82" s="22" t="s">
        <v>134</v>
      </c>
      <c r="D82" s="38"/>
      <c r="E82" s="38"/>
      <c r="F82" s="38"/>
      <c r="G82" s="38"/>
      <c r="H82" s="38"/>
      <c r="I82" s="148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8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8"/>
      <c r="J84" s="38"/>
      <c r="K84" s="38"/>
      <c r="L84" s="42"/>
    </row>
    <row r="85" spans="2:12" s="1" customFormat="1" ht="16.5" customHeight="1">
      <c r="B85" s="37"/>
      <c r="C85" s="38"/>
      <c r="D85" s="38"/>
      <c r="E85" s="185" t="str">
        <f>E7</f>
        <v>Modernizace energocentra – TS 1, Krajská zdravotní a.s. – Nemocnice Teplice o.z.</v>
      </c>
      <c r="F85" s="31"/>
      <c r="G85" s="31"/>
      <c r="H85" s="31"/>
      <c r="I85" s="148"/>
      <c r="J85" s="38"/>
      <c r="K85" s="38"/>
      <c r="L85" s="42"/>
    </row>
    <row r="86" spans="2:12" ht="12" customHeight="1">
      <c r="B86" s="20"/>
      <c r="C86" s="31" t="s">
        <v>129</v>
      </c>
      <c r="D86" s="21"/>
      <c r="E86" s="21"/>
      <c r="F86" s="21"/>
      <c r="G86" s="21"/>
      <c r="H86" s="21"/>
      <c r="I86" s="140"/>
      <c r="J86" s="21"/>
      <c r="K86" s="21"/>
      <c r="L86" s="19"/>
    </row>
    <row r="87" spans="2:12" s="1" customFormat="1" ht="16.5" customHeight="1">
      <c r="B87" s="37"/>
      <c r="C87" s="38"/>
      <c r="D87" s="38"/>
      <c r="E87" s="185" t="s">
        <v>130</v>
      </c>
      <c r="F87" s="38"/>
      <c r="G87" s="38"/>
      <c r="H87" s="38"/>
      <c r="I87" s="148"/>
      <c r="J87" s="38"/>
      <c r="K87" s="38"/>
      <c r="L87" s="42"/>
    </row>
    <row r="88" spans="2:12" s="1" customFormat="1" ht="12" customHeight="1">
      <c r="B88" s="37"/>
      <c r="C88" s="31" t="s">
        <v>131</v>
      </c>
      <c r="D88" s="38"/>
      <c r="E88" s="38"/>
      <c r="F88" s="38"/>
      <c r="G88" s="38"/>
      <c r="H88" s="38"/>
      <c r="I88" s="148"/>
      <c r="J88" s="38"/>
      <c r="K88" s="38"/>
      <c r="L88" s="42"/>
    </row>
    <row r="89" spans="2:12" s="1" customFormat="1" ht="16.5" customHeight="1">
      <c r="B89" s="37"/>
      <c r="C89" s="38"/>
      <c r="D89" s="38"/>
      <c r="E89" s="70" t="str">
        <f>E11</f>
        <v>D1_01_4h1 - Slaboproudá elektrotechnika</v>
      </c>
      <c r="F89" s="38"/>
      <c r="G89" s="38"/>
      <c r="H89" s="38"/>
      <c r="I89" s="148"/>
      <c r="J89" s="38"/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8"/>
      <c r="J90" s="38"/>
      <c r="K90" s="38"/>
      <c r="L90" s="42"/>
    </row>
    <row r="91" spans="2:12" s="1" customFormat="1" ht="12" customHeight="1">
      <c r="B91" s="37"/>
      <c r="C91" s="31" t="s">
        <v>20</v>
      </c>
      <c r="D91" s="38"/>
      <c r="E91" s="38"/>
      <c r="F91" s="26" t="str">
        <f>F14</f>
        <v>Teplice</v>
      </c>
      <c r="G91" s="38"/>
      <c r="H91" s="38"/>
      <c r="I91" s="150" t="s">
        <v>22</v>
      </c>
      <c r="J91" s="73" t="str">
        <f>IF(J14="","",J14)</f>
        <v>5. 4. 2019</v>
      </c>
      <c r="K91" s="38"/>
      <c r="L91" s="42"/>
    </row>
    <row r="92" spans="2:12" s="1" customFormat="1" ht="6.95" customHeight="1">
      <c r="B92" s="37"/>
      <c r="C92" s="38"/>
      <c r="D92" s="38"/>
      <c r="E92" s="38"/>
      <c r="F92" s="38"/>
      <c r="G92" s="38"/>
      <c r="H92" s="38"/>
      <c r="I92" s="148"/>
      <c r="J92" s="38"/>
      <c r="K92" s="38"/>
      <c r="L92" s="42"/>
    </row>
    <row r="93" spans="2:12" s="1" customFormat="1" ht="43.05" customHeight="1">
      <c r="B93" s="37"/>
      <c r="C93" s="31" t="s">
        <v>24</v>
      </c>
      <c r="D93" s="38"/>
      <c r="E93" s="38"/>
      <c r="F93" s="26" t="str">
        <f>E17</f>
        <v>Krajská zdravotní a.s, Ústí nad Labem</v>
      </c>
      <c r="G93" s="38"/>
      <c r="H93" s="38"/>
      <c r="I93" s="150" t="s">
        <v>30</v>
      </c>
      <c r="J93" s="35" t="str">
        <f>E23</f>
        <v>Atelier Penta v.o.s., Mrštíkova 12, Jihlava</v>
      </c>
      <c r="K93" s="38"/>
      <c r="L93" s="42"/>
    </row>
    <row r="94" spans="2:12" s="1" customFormat="1" ht="15.15" customHeight="1">
      <c r="B94" s="37"/>
      <c r="C94" s="31" t="s">
        <v>28</v>
      </c>
      <c r="D94" s="38"/>
      <c r="E94" s="38"/>
      <c r="F94" s="26" t="str">
        <f>IF(E20="","",E20)</f>
        <v>Vyplň údaj</v>
      </c>
      <c r="G94" s="38"/>
      <c r="H94" s="38"/>
      <c r="I94" s="150" t="s">
        <v>33</v>
      </c>
      <c r="J94" s="35" t="str">
        <f>E26</f>
        <v>Robert Frýba</v>
      </c>
      <c r="K94" s="3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8"/>
      <c r="J95" s="38"/>
      <c r="K95" s="38"/>
      <c r="L95" s="42"/>
    </row>
    <row r="96" spans="2:12" s="1" customFormat="1" ht="29.25" customHeight="1">
      <c r="B96" s="37"/>
      <c r="C96" s="186" t="s">
        <v>135</v>
      </c>
      <c r="D96" s="187"/>
      <c r="E96" s="187"/>
      <c r="F96" s="187"/>
      <c r="G96" s="187"/>
      <c r="H96" s="187"/>
      <c r="I96" s="188"/>
      <c r="J96" s="189" t="s">
        <v>136</v>
      </c>
      <c r="K96" s="187"/>
      <c r="L96" s="42"/>
    </row>
    <row r="97" spans="2:12" s="1" customFormat="1" ht="10.3" customHeight="1">
      <c r="B97" s="37"/>
      <c r="C97" s="38"/>
      <c r="D97" s="38"/>
      <c r="E97" s="38"/>
      <c r="F97" s="38"/>
      <c r="G97" s="38"/>
      <c r="H97" s="38"/>
      <c r="I97" s="148"/>
      <c r="J97" s="38"/>
      <c r="K97" s="38"/>
      <c r="L97" s="42"/>
    </row>
    <row r="98" spans="2:47" s="1" customFormat="1" ht="22.8" customHeight="1">
      <c r="B98" s="37"/>
      <c r="C98" s="190" t="s">
        <v>137</v>
      </c>
      <c r="D98" s="38"/>
      <c r="E98" s="38"/>
      <c r="F98" s="38"/>
      <c r="G98" s="38"/>
      <c r="H98" s="38"/>
      <c r="I98" s="148"/>
      <c r="J98" s="104">
        <f>J124</f>
        <v>0</v>
      </c>
      <c r="K98" s="38"/>
      <c r="L98" s="42"/>
      <c r="AU98" s="16" t="s">
        <v>138</v>
      </c>
    </row>
    <row r="99" spans="2:12" s="8" customFormat="1" ht="24.95" customHeight="1">
      <c r="B99" s="191"/>
      <c r="C99" s="192"/>
      <c r="D99" s="193" t="s">
        <v>2461</v>
      </c>
      <c r="E99" s="194"/>
      <c r="F99" s="194"/>
      <c r="G99" s="194"/>
      <c r="H99" s="194"/>
      <c r="I99" s="195"/>
      <c r="J99" s="196">
        <f>J125</f>
        <v>0</v>
      </c>
      <c r="K99" s="192"/>
      <c r="L99" s="197"/>
    </row>
    <row r="100" spans="2:12" s="9" customFormat="1" ht="19.9" customHeight="1">
      <c r="B100" s="198"/>
      <c r="C100" s="127"/>
      <c r="D100" s="199" t="s">
        <v>2462</v>
      </c>
      <c r="E100" s="200"/>
      <c r="F100" s="200"/>
      <c r="G100" s="200"/>
      <c r="H100" s="200"/>
      <c r="I100" s="201"/>
      <c r="J100" s="202">
        <f>J126</f>
        <v>0</v>
      </c>
      <c r="K100" s="127"/>
      <c r="L100" s="203"/>
    </row>
    <row r="101" spans="2:12" s="9" customFormat="1" ht="19.9" customHeight="1">
      <c r="B101" s="198"/>
      <c r="C101" s="127"/>
      <c r="D101" s="199" t="s">
        <v>2463</v>
      </c>
      <c r="E101" s="200"/>
      <c r="F101" s="200"/>
      <c r="G101" s="200"/>
      <c r="H101" s="200"/>
      <c r="I101" s="201"/>
      <c r="J101" s="202">
        <f>J133</f>
        <v>0</v>
      </c>
      <c r="K101" s="127"/>
      <c r="L101" s="203"/>
    </row>
    <row r="102" spans="2:12" s="9" customFormat="1" ht="19.9" customHeight="1">
      <c r="B102" s="198"/>
      <c r="C102" s="127"/>
      <c r="D102" s="199" t="s">
        <v>2464</v>
      </c>
      <c r="E102" s="200"/>
      <c r="F102" s="200"/>
      <c r="G102" s="200"/>
      <c r="H102" s="200"/>
      <c r="I102" s="201"/>
      <c r="J102" s="202">
        <f>J204</f>
        <v>0</v>
      </c>
      <c r="K102" s="127"/>
      <c r="L102" s="203"/>
    </row>
    <row r="103" spans="2:12" s="1" customFormat="1" ht="21.8" customHeight="1">
      <c r="B103" s="37"/>
      <c r="C103" s="38"/>
      <c r="D103" s="38"/>
      <c r="E103" s="38"/>
      <c r="F103" s="38"/>
      <c r="G103" s="38"/>
      <c r="H103" s="38"/>
      <c r="I103" s="148"/>
      <c r="J103" s="38"/>
      <c r="K103" s="38"/>
      <c r="L103" s="42"/>
    </row>
    <row r="104" spans="2:12" s="1" customFormat="1" ht="6.95" customHeight="1">
      <c r="B104" s="60"/>
      <c r="C104" s="61"/>
      <c r="D104" s="61"/>
      <c r="E104" s="61"/>
      <c r="F104" s="61"/>
      <c r="G104" s="61"/>
      <c r="H104" s="61"/>
      <c r="I104" s="181"/>
      <c r="J104" s="61"/>
      <c r="K104" s="61"/>
      <c r="L104" s="42"/>
    </row>
    <row r="108" spans="2:12" s="1" customFormat="1" ht="6.95" customHeight="1">
      <c r="B108" s="62"/>
      <c r="C108" s="63"/>
      <c r="D108" s="63"/>
      <c r="E108" s="63"/>
      <c r="F108" s="63"/>
      <c r="G108" s="63"/>
      <c r="H108" s="63"/>
      <c r="I108" s="184"/>
      <c r="J108" s="63"/>
      <c r="K108" s="63"/>
      <c r="L108" s="42"/>
    </row>
    <row r="109" spans="2:12" s="1" customFormat="1" ht="24.95" customHeight="1">
      <c r="B109" s="37"/>
      <c r="C109" s="22" t="s">
        <v>175</v>
      </c>
      <c r="D109" s="38"/>
      <c r="E109" s="38"/>
      <c r="F109" s="38"/>
      <c r="G109" s="38"/>
      <c r="H109" s="38"/>
      <c r="I109" s="148"/>
      <c r="J109" s="38"/>
      <c r="K109" s="38"/>
      <c r="L109" s="42"/>
    </row>
    <row r="110" spans="2:12" s="1" customFormat="1" ht="6.95" customHeight="1">
      <c r="B110" s="37"/>
      <c r="C110" s="38"/>
      <c r="D110" s="38"/>
      <c r="E110" s="38"/>
      <c r="F110" s="38"/>
      <c r="G110" s="38"/>
      <c r="H110" s="38"/>
      <c r="I110" s="148"/>
      <c r="J110" s="38"/>
      <c r="K110" s="38"/>
      <c r="L110" s="42"/>
    </row>
    <row r="111" spans="2:12" s="1" customFormat="1" ht="12" customHeight="1">
      <c r="B111" s="37"/>
      <c r="C111" s="31" t="s">
        <v>16</v>
      </c>
      <c r="D111" s="38"/>
      <c r="E111" s="38"/>
      <c r="F111" s="38"/>
      <c r="G111" s="38"/>
      <c r="H111" s="38"/>
      <c r="I111" s="148"/>
      <c r="J111" s="38"/>
      <c r="K111" s="38"/>
      <c r="L111" s="42"/>
    </row>
    <row r="112" spans="2:12" s="1" customFormat="1" ht="16.5" customHeight="1">
      <c r="B112" s="37"/>
      <c r="C112" s="38"/>
      <c r="D112" s="38"/>
      <c r="E112" s="185" t="str">
        <f>E7</f>
        <v>Modernizace energocentra – TS 1, Krajská zdravotní a.s. – Nemocnice Teplice o.z.</v>
      </c>
      <c r="F112" s="31"/>
      <c r="G112" s="31"/>
      <c r="H112" s="31"/>
      <c r="I112" s="148"/>
      <c r="J112" s="38"/>
      <c r="K112" s="38"/>
      <c r="L112" s="42"/>
    </row>
    <row r="113" spans="2:12" ht="12" customHeight="1">
      <c r="B113" s="20"/>
      <c r="C113" s="31" t="s">
        <v>129</v>
      </c>
      <c r="D113" s="21"/>
      <c r="E113" s="21"/>
      <c r="F113" s="21"/>
      <c r="G113" s="21"/>
      <c r="H113" s="21"/>
      <c r="I113" s="140"/>
      <c r="J113" s="21"/>
      <c r="K113" s="21"/>
      <c r="L113" s="19"/>
    </row>
    <row r="114" spans="2:12" s="1" customFormat="1" ht="16.5" customHeight="1">
      <c r="B114" s="37"/>
      <c r="C114" s="38"/>
      <c r="D114" s="38"/>
      <c r="E114" s="185" t="s">
        <v>130</v>
      </c>
      <c r="F114" s="38"/>
      <c r="G114" s="38"/>
      <c r="H114" s="38"/>
      <c r="I114" s="148"/>
      <c r="J114" s="38"/>
      <c r="K114" s="38"/>
      <c r="L114" s="42"/>
    </row>
    <row r="115" spans="2:12" s="1" customFormat="1" ht="12" customHeight="1">
      <c r="B115" s="37"/>
      <c r="C115" s="31" t="s">
        <v>131</v>
      </c>
      <c r="D115" s="38"/>
      <c r="E115" s="38"/>
      <c r="F115" s="38"/>
      <c r="G115" s="38"/>
      <c r="H115" s="38"/>
      <c r="I115" s="148"/>
      <c r="J115" s="38"/>
      <c r="K115" s="38"/>
      <c r="L115" s="42"/>
    </row>
    <row r="116" spans="2:12" s="1" customFormat="1" ht="16.5" customHeight="1">
      <c r="B116" s="37"/>
      <c r="C116" s="38"/>
      <c r="D116" s="38"/>
      <c r="E116" s="70" t="str">
        <f>E11</f>
        <v>D1_01_4h1 - Slaboproudá elektrotechnika</v>
      </c>
      <c r="F116" s="38"/>
      <c r="G116" s="38"/>
      <c r="H116" s="38"/>
      <c r="I116" s="148"/>
      <c r="J116" s="38"/>
      <c r="K116" s="38"/>
      <c r="L116" s="42"/>
    </row>
    <row r="117" spans="2:12" s="1" customFormat="1" ht="6.95" customHeight="1">
      <c r="B117" s="37"/>
      <c r="C117" s="38"/>
      <c r="D117" s="38"/>
      <c r="E117" s="38"/>
      <c r="F117" s="38"/>
      <c r="G117" s="38"/>
      <c r="H117" s="38"/>
      <c r="I117" s="148"/>
      <c r="J117" s="38"/>
      <c r="K117" s="38"/>
      <c r="L117" s="42"/>
    </row>
    <row r="118" spans="2:12" s="1" customFormat="1" ht="12" customHeight="1">
      <c r="B118" s="37"/>
      <c r="C118" s="31" t="s">
        <v>20</v>
      </c>
      <c r="D118" s="38"/>
      <c r="E118" s="38"/>
      <c r="F118" s="26" t="str">
        <f>F14</f>
        <v>Teplice</v>
      </c>
      <c r="G118" s="38"/>
      <c r="H118" s="38"/>
      <c r="I118" s="150" t="s">
        <v>22</v>
      </c>
      <c r="J118" s="73" t="str">
        <f>IF(J14="","",J14)</f>
        <v>5. 4. 2019</v>
      </c>
      <c r="K118" s="38"/>
      <c r="L118" s="42"/>
    </row>
    <row r="119" spans="2:12" s="1" customFormat="1" ht="6.95" customHeight="1">
      <c r="B119" s="37"/>
      <c r="C119" s="38"/>
      <c r="D119" s="38"/>
      <c r="E119" s="38"/>
      <c r="F119" s="38"/>
      <c r="G119" s="38"/>
      <c r="H119" s="38"/>
      <c r="I119" s="148"/>
      <c r="J119" s="38"/>
      <c r="K119" s="38"/>
      <c r="L119" s="42"/>
    </row>
    <row r="120" spans="2:12" s="1" customFormat="1" ht="43.05" customHeight="1">
      <c r="B120" s="37"/>
      <c r="C120" s="31" t="s">
        <v>24</v>
      </c>
      <c r="D120" s="38"/>
      <c r="E120" s="38"/>
      <c r="F120" s="26" t="str">
        <f>E17</f>
        <v>Krajská zdravotní a.s, Ústí nad Labem</v>
      </c>
      <c r="G120" s="38"/>
      <c r="H120" s="38"/>
      <c r="I120" s="150" t="s">
        <v>30</v>
      </c>
      <c r="J120" s="35" t="str">
        <f>E23</f>
        <v>Atelier Penta v.o.s., Mrštíkova 12, Jihlava</v>
      </c>
      <c r="K120" s="38"/>
      <c r="L120" s="42"/>
    </row>
    <row r="121" spans="2:12" s="1" customFormat="1" ht="15.15" customHeight="1">
      <c r="B121" s="37"/>
      <c r="C121" s="31" t="s">
        <v>28</v>
      </c>
      <c r="D121" s="38"/>
      <c r="E121" s="38"/>
      <c r="F121" s="26" t="str">
        <f>IF(E20="","",E20)</f>
        <v>Vyplň údaj</v>
      </c>
      <c r="G121" s="38"/>
      <c r="H121" s="38"/>
      <c r="I121" s="150" t="s">
        <v>33</v>
      </c>
      <c r="J121" s="35" t="str">
        <f>E26</f>
        <v>Robert Frýba</v>
      </c>
      <c r="K121" s="38"/>
      <c r="L121" s="42"/>
    </row>
    <row r="122" spans="2:12" s="1" customFormat="1" ht="10.3" customHeight="1">
      <c r="B122" s="37"/>
      <c r="C122" s="38"/>
      <c r="D122" s="38"/>
      <c r="E122" s="38"/>
      <c r="F122" s="38"/>
      <c r="G122" s="38"/>
      <c r="H122" s="38"/>
      <c r="I122" s="148"/>
      <c r="J122" s="38"/>
      <c r="K122" s="38"/>
      <c r="L122" s="42"/>
    </row>
    <row r="123" spans="2:20" s="10" customFormat="1" ht="29.25" customHeight="1">
      <c r="B123" s="204"/>
      <c r="C123" s="205" t="s">
        <v>176</v>
      </c>
      <c r="D123" s="206" t="s">
        <v>61</v>
      </c>
      <c r="E123" s="206" t="s">
        <v>57</v>
      </c>
      <c r="F123" s="206" t="s">
        <v>58</v>
      </c>
      <c r="G123" s="206" t="s">
        <v>177</v>
      </c>
      <c r="H123" s="206" t="s">
        <v>178</v>
      </c>
      <c r="I123" s="207" t="s">
        <v>179</v>
      </c>
      <c r="J123" s="206" t="s">
        <v>136</v>
      </c>
      <c r="K123" s="208" t="s">
        <v>180</v>
      </c>
      <c r="L123" s="209"/>
      <c r="M123" s="94" t="s">
        <v>1</v>
      </c>
      <c r="N123" s="95" t="s">
        <v>40</v>
      </c>
      <c r="O123" s="95" t="s">
        <v>181</v>
      </c>
      <c r="P123" s="95" t="s">
        <v>182</v>
      </c>
      <c r="Q123" s="95" t="s">
        <v>183</v>
      </c>
      <c r="R123" s="95" t="s">
        <v>184</v>
      </c>
      <c r="S123" s="95" t="s">
        <v>185</v>
      </c>
      <c r="T123" s="96" t="s">
        <v>186</v>
      </c>
    </row>
    <row r="124" spans="2:63" s="1" customFormat="1" ht="22.8" customHeight="1">
      <c r="B124" s="37"/>
      <c r="C124" s="101" t="s">
        <v>187</v>
      </c>
      <c r="D124" s="38"/>
      <c r="E124" s="38"/>
      <c r="F124" s="38"/>
      <c r="G124" s="38"/>
      <c r="H124" s="38"/>
      <c r="I124" s="148"/>
      <c r="J124" s="210">
        <f>BK124</f>
        <v>0</v>
      </c>
      <c r="K124" s="38"/>
      <c r="L124" s="42"/>
      <c r="M124" s="97"/>
      <c r="N124" s="98"/>
      <c r="O124" s="98"/>
      <c r="P124" s="211">
        <f>P125</f>
        <v>0</v>
      </c>
      <c r="Q124" s="98"/>
      <c r="R124" s="211">
        <f>R125</f>
        <v>0.029490000000000002</v>
      </c>
      <c r="S124" s="98"/>
      <c r="T124" s="212">
        <f>T125</f>
        <v>0.006540000000000001</v>
      </c>
      <c r="AT124" s="16" t="s">
        <v>75</v>
      </c>
      <c r="AU124" s="16" t="s">
        <v>138</v>
      </c>
      <c r="BK124" s="213">
        <f>BK125</f>
        <v>0</v>
      </c>
    </row>
    <row r="125" spans="2:63" s="11" customFormat="1" ht="25.9" customHeight="1">
      <c r="B125" s="214"/>
      <c r="C125" s="215"/>
      <c r="D125" s="216" t="s">
        <v>75</v>
      </c>
      <c r="E125" s="217" t="s">
        <v>2465</v>
      </c>
      <c r="F125" s="217" t="s">
        <v>2466</v>
      </c>
      <c r="G125" s="215"/>
      <c r="H125" s="215"/>
      <c r="I125" s="218"/>
      <c r="J125" s="219">
        <f>BK125</f>
        <v>0</v>
      </c>
      <c r="K125" s="215"/>
      <c r="L125" s="220"/>
      <c r="M125" s="221"/>
      <c r="N125" s="222"/>
      <c r="O125" s="222"/>
      <c r="P125" s="223">
        <f>P126+P133+P204</f>
        <v>0</v>
      </c>
      <c r="Q125" s="222"/>
      <c r="R125" s="223">
        <f>R126+R133+R204</f>
        <v>0.029490000000000002</v>
      </c>
      <c r="S125" s="222"/>
      <c r="T125" s="224">
        <f>T126+T133+T204</f>
        <v>0.006540000000000001</v>
      </c>
      <c r="AR125" s="225" t="s">
        <v>197</v>
      </c>
      <c r="AT125" s="226" t="s">
        <v>75</v>
      </c>
      <c r="AU125" s="226" t="s">
        <v>76</v>
      </c>
      <c r="AY125" s="225" t="s">
        <v>190</v>
      </c>
      <c r="BK125" s="227">
        <f>BK126+BK133+BK204</f>
        <v>0</v>
      </c>
    </row>
    <row r="126" spans="2:63" s="11" customFormat="1" ht="22.8" customHeight="1">
      <c r="B126" s="214"/>
      <c r="C126" s="215"/>
      <c r="D126" s="216" t="s">
        <v>75</v>
      </c>
      <c r="E126" s="228" t="s">
        <v>2467</v>
      </c>
      <c r="F126" s="228" t="s">
        <v>2468</v>
      </c>
      <c r="G126" s="215"/>
      <c r="H126" s="215"/>
      <c r="I126" s="218"/>
      <c r="J126" s="229">
        <f>BK126</f>
        <v>0</v>
      </c>
      <c r="K126" s="215"/>
      <c r="L126" s="220"/>
      <c r="M126" s="221"/>
      <c r="N126" s="222"/>
      <c r="O126" s="222"/>
      <c r="P126" s="223">
        <f>SUM(P127:P132)</f>
        <v>0</v>
      </c>
      <c r="Q126" s="222"/>
      <c r="R126" s="223">
        <f>SUM(R127:R132)</f>
        <v>0.029490000000000002</v>
      </c>
      <c r="S126" s="222"/>
      <c r="T126" s="224">
        <f>SUM(T127:T132)</f>
        <v>0</v>
      </c>
      <c r="AR126" s="225" t="s">
        <v>83</v>
      </c>
      <c r="AT126" s="226" t="s">
        <v>75</v>
      </c>
      <c r="AU126" s="226" t="s">
        <v>83</v>
      </c>
      <c r="AY126" s="225" t="s">
        <v>190</v>
      </c>
      <c r="BK126" s="227">
        <f>SUM(BK127:BK132)</f>
        <v>0</v>
      </c>
    </row>
    <row r="127" spans="2:65" s="1" customFormat="1" ht="16.5" customHeight="1">
      <c r="B127" s="37"/>
      <c r="C127" s="265" t="s">
        <v>83</v>
      </c>
      <c r="D127" s="265" t="s">
        <v>430</v>
      </c>
      <c r="E127" s="266" t="s">
        <v>2469</v>
      </c>
      <c r="F127" s="267" t="s">
        <v>2470</v>
      </c>
      <c r="G127" s="268" t="s">
        <v>398</v>
      </c>
      <c r="H127" s="269">
        <v>85</v>
      </c>
      <c r="I127" s="270"/>
      <c r="J127" s="271">
        <f>ROUND(I127*H127,2)</f>
        <v>0</v>
      </c>
      <c r="K127" s="267" t="s">
        <v>196</v>
      </c>
      <c r="L127" s="272"/>
      <c r="M127" s="273" t="s">
        <v>1</v>
      </c>
      <c r="N127" s="274" t="s">
        <v>41</v>
      </c>
      <c r="O127" s="85"/>
      <c r="P127" s="239">
        <f>O127*H127</f>
        <v>0</v>
      </c>
      <c r="Q127" s="239">
        <v>0.00023</v>
      </c>
      <c r="R127" s="239">
        <f>Q127*H127</f>
        <v>0.01955</v>
      </c>
      <c r="S127" s="239">
        <v>0</v>
      </c>
      <c r="T127" s="240">
        <f>S127*H127</f>
        <v>0</v>
      </c>
      <c r="AR127" s="241" t="s">
        <v>229</v>
      </c>
      <c r="AT127" s="241" t="s">
        <v>430</v>
      </c>
      <c r="AU127" s="241" t="s">
        <v>85</v>
      </c>
      <c r="AY127" s="16" t="s">
        <v>190</v>
      </c>
      <c r="BE127" s="242">
        <f>IF(N127="základní",J127,0)</f>
        <v>0</v>
      </c>
      <c r="BF127" s="242">
        <f>IF(N127="snížená",J127,0)</f>
        <v>0</v>
      </c>
      <c r="BG127" s="242">
        <f>IF(N127="zákl. přenesená",J127,0)</f>
        <v>0</v>
      </c>
      <c r="BH127" s="242">
        <f>IF(N127="sníž. přenesená",J127,0)</f>
        <v>0</v>
      </c>
      <c r="BI127" s="242">
        <f>IF(N127="nulová",J127,0)</f>
        <v>0</v>
      </c>
      <c r="BJ127" s="16" t="s">
        <v>83</v>
      </c>
      <c r="BK127" s="242">
        <f>ROUND(I127*H127,2)</f>
        <v>0</v>
      </c>
      <c r="BL127" s="16" t="s">
        <v>197</v>
      </c>
      <c r="BM127" s="241" t="s">
        <v>2471</v>
      </c>
    </row>
    <row r="128" spans="2:51" s="13" customFormat="1" ht="12">
      <c r="B128" s="254"/>
      <c r="C128" s="255"/>
      <c r="D128" s="245" t="s">
        <v>199</v>
      </c>
      <c r="E128" s="256" t="s">
        <v>1</v>
      </c>
      <c r="F128" s="257" t="s">
        <v>729</v>
      </c>
      <c r="G128" s="255"/>
      <c r="H128" s="258">
        <v>85</v>
      </c>
      <c r="I128" s="259"/>
      <c r="J128" s="255"/>
      <c r="K128" s="255"/>
      <c r="L128" s="260"/>
      <c r="M128" s="261"/>
      <c r="N128" s="262"/>
      <c r="O128" s="262"/>
      <c r="P128" s="262"/>
      <c r="Q128" s="262"/>
      <c r="R128" s="262"/>
      <c r="S128" s="262"/>
      <c r="T128" s="263"/>
      <c r="AT128" s="264" t="s">
        <v>199</v>
      </c>
      <c r="AU128" s="264" t="s">
        <v>85</v>
      </c>
      <c r="AV128" s="13" t="s">
        <v>85</v>
      </c>
      <c r="AW128" s="13" t="s">
        <v>32</v>
      </c>
      <c r="AX128" s="13" t="s">
        <v>76</v>
      </c>
      <c r="AY128" s="264" t="s">
        <v>190</v>
      </c>
    </row>
    <row r="129" spans="2:65" s="1" customFormat="1" ht="16.5" customHeight="1">
      <c r="B129" s="37"/>
      <c r="C129" s="265" t="s">
        <v>85</v>
      </c>
      <c r="D129" s="265" t="s">
        <v>430</v>
      </c>
      <c r="E129" s="266" t="s">
        <v>2472</v>
      </c>
      <c r="F129" s="267" t="s">
        <v>2473</v>
      </c>
      <c r="G129" s="268" t="s">
        <v>398</v>
      </c>
      <c r="H129" s="269">
        <v>142</v>
      </c>
      <c r="I129" s="270"/>
      <c r="J129" s="271">
        <f>ROUND(I129*H129,2)</f>
        <v>0</v>
      </c>
      <c r="K129" s="267" t="s">
        <v>196</v>
      </c>
      <c r="L129" s="272"/>
      <c r="M129" s="273" t="s">
        <v>1</v>
      </c>
      <c r="N129" s="274" t="s">
        <v>41</v>
      </c>
      <c r="O129" s="85"/>
      <c r="P129" s="239">
        <f>O129*H129</f>
        <v>0</v>
      </c>
      <c r="Q129" s="239">
        <v>7E-05</v>
      </c>
      <c r="R129" s="239">
        <f>Q129*H129</f>
        <v>0.00994</v>
      </c>
      <c r="S129" s="239">
        <v>0</v>
      </c>
      <c r="T129" s="240">
        <f>S129*H129</f>
        <v>0</v>
      </c>
      <c r="AR129" s="241" t="s">
        <v>229</v>
      </c>
      <c r="AT129" s="241" t="s">
        <v>430</v>
      </c>
      <c r="AU129" s="241" t="s">
        <v>85</v>
      </c>
      <c r="AY129" s="16" t="s">
        <v>190</v>
      </c>
      <c r="BE129" s="242">
        <f>IF(N129="základní",J129,0)</f>
        <v>0</v>
      </c>
      <c r="BF129" s="242">
        <f>IF(N129="snížená",J129,0)</f>
        <v>0</v>
      </c>
      <c r="BG129" s="242">
        <f>IF(N129="zákl. přenesená",J129,0)</f>
        <v>0</v>
      </c>
      <c r="BH129" s="242">
        <f>IF(N129="sníž. přenesená",J129,0)</f>
        <v>0</v>
      </c>
      <c r="BI129" s="242">
        <f>IF(N129="nulová",J129,0)</f>
        <v>0</v>
      </c>
      <c r="BJ129" s="16" t="s">
        <v>83</v>
      </c>
      <c r="BK129" s="242">
        <f>ROUND(I129*H129,2)</f>
        <v>0</v>
      </c>
      <c r="BL129" s="16" t="s">
        <v>197</v>
      </c>
      <c r="BM129" s="241" t="s">
        <v>2474</v>
      </c>
    </row>
    <row r="130" spans="2:51" s="13" customFormat="1" ht="12">
      <c r="B130" s="254"/>
      <c r="C130" s="255"/>
      <c r="D130" s="245" t="s">
        <v>199</v>
      </c>
      <c r="E130" s="256" t="s">
        <v>1</v>
      </c>
      <c r="F130" s="257" t="s">
        <v>1076</v>
      </c>
      <c r="G130" s="255"/>
      <c r="H130" s="258">
        <v>142</v>
      </c>
      <c r="I130" s="259"/>
      <c r="J130" s="255"/>
      <c r="K130" s="255"/>
      <c r="L130" s="260"/>
      <c r="M130" s="261"/>
      <c r="N130" s="262"/>
      <c r="O130" s="262"/>
      <c r="P130" s="262"/>
      <c r="Q130" s="262"/>
      <c r="R130" s="262"/>
      <c r="S130" s="262"/>
      <c r="T130" s="263"/>
      <c r="AT130" s="264" t="s">
        <v>199</v>
      </c>
      <c r="AU130" s="264" t="s">
        <v>85</v>
      </c>
      <c r="AV130" s="13" t="s">
        <v>85</v>
      </c>
      <c r="AW130" s="13" t="s">
        <v>32</v>
      </c>
      <c r="AX130" s="13" t="s">
        <v>76</v>
      </c>
      <c r="AY130" s="264" t="s">
        <v>190</v>
      </c>
    </row>
    <row r="131" spans="2:65" s="1" customFormat="1" ht="16.5" customHeight="1">
      <c r="B131" s="37"/>
      <c r="C131" s="230" t="s">
        <v>207</v>
      </c>
      <c r="D131" s="230" t="s">
        <v>192</v>
      </c>
      <c r="E131" s="231" t="s">
        <v>2475</v>
      </c>
      <c r="F131" s="232" t="s">
        <v>2476</v>
      </c>
      <c r="G131" s="233" t="s">
        <v>398</v>
      </c>
      <c r="H131" s="234">
        <v>227</v>
      </c>
      <c r="I131" s="235"/>
      <c r="J131" s="236">
        <f>ROUND(I131*H131,2)</f>
        <v>0</v>
      </c>
      <c r="K131" s="232" t="s">
        <v>196</v>
      </c>
      <c r="L131" s="42"/>
      <c r="M131" s="237" t="s">
        <v>1</v>
      </c>
      <c r="N131" s="238" t="s">
        <v>41</v>
      </c>
      <c r="O131" s="85"/>
      <c r="P131" s="239">
        <f>O131*H131</f>
        <v>0</v>
      </c>
      <c r="Q131" s="239">
        <v>0</v>
      </c>
      <c r="R131" s="239">
        <f>Q131*H131</f>
        <v>0</v>
      </c>
      <c r="S131" s="239">
        <v>0</v>
      </c>
      <c r="T131" s="240">
        <f>S131*H131</f>
        <v>0</v>
      </c>
      <c r="AR131" s="241" t="s">
        <v>197</v>
      </c>
      <c r="AT131" s="241" t="s">
        <v>192</v>
      </c>
      <c r="AU131" s="241" t="s">
        <v>85</v>
      </c>
      <c r="AY131" s="16" t="s">
        <v>190</v>
      </c>
      <c r="BE131" s="242">
        <f>IF(N131="základní",J131,0)</f>
        <v>0</v>
      </c>
      <c r="BF131" s="242">
        <f>IF(N131="snížená",J131,0)</f>
        <v>0</v>
      </c>
      <c r="BG131" s="242">
        <f>IF(N131="zákl. přenesená",J131,0)</f>
        <v>0</v>
      </c>
      <c r="BH131" s="242">
        <f>IF(N131="sníž. přenesená",J131,0)</f>
        <v>0</v>
      </c>
      <c r="BI131" s="242">
        <f>IF(N131="nulová",J131,0)</f>
        <v>0</v>
      </c>
      <c r="BJ131" s="16" t="s">
        <v>83</v>
      </c>
      <c r="BK131" s="242">
        <f>ROUND(I131*H131,2)</f>
        <v>0</v>
      </c>
      <c r="BL131" s="16" t="s">
        <v>197</v>
      </c>
      <c r="BM131" s="241" t="s">
        <v>2477</v>
      </c>
    </row>
    <row r="132" spans="2:51" s="13" customFormat="1" ht="12">
      <c r="B132" s="254"/>
      <c r="C132" s="255"/>
      <c r="D132" s="245" t="s">
        <v>199</v>
      </c>
      <c r="E132" s="256" t="s">
        <v>1</v>
      </c>
      <c r="F132" s="257" t="s">
        <v>1538</v>
      </c>
      <c r="G132" s="255"/>
      <c r="H132" s="258">
        <v>227</v>
      </c>
      <c r="I132" s="259"/>
      <c r="J132" s="255"/>
      <c r="K132" s="255"/>
      <c r="L132" s="260"/>
      <c r="M132" s="261"/>
      <c r="N132" s="262"/>
      <c r="O132" s="262"/>
      <c r="P132" s="262"/>
      <c r="Q132" s="262"/>
      <c r="R132" s="262"/>
      <c r="S132" s="262"/>
      <c r="T132" s="263"/>
      <c r="AT132" s="264" t="s">
        <v>199</v>
      </c>
      <c r="AU132" s="264" t="s">
        <v>85</v>
      </c>
      <c r="AV132" s="13" t="s">
        <v>85</v>
      </c>
      <c r="AW132" s="13" t="s">
        <v>32</v>
      </c>
      <c r="AX132" s="13" t="s">
        <v>76</v>
      </c>
      <c r="AY132" s="264" t="s">
        <v>190</v>
      </c>
    </row>
    <row r="133" spans="2:63" s="11" customFormat="1" ht="22.8" customHeight="1">
      <c r="B133" s="214"/>
      <c r="C133" s="215"/>
      <c r="D133" s="216" t="s">
        <v>75</v>
      </c>
      <c r="E133" s="228" t="s">
        <v>2478</v>
      </c>
      <c r="F133" s="228" t="s">
        <v>2479</v>
      </c>
      <c r="G133" s="215"/>
      <c r="H133" s="215"/>
      <c r="I133" s="218"/>
      <c r="J133" s="229">
        <f>BK133</f>
        <v>0</v>
      </c>
      <c r="K133" s="215"/>
      <c r="L133" s="220"/>
      <c r="M133" s="221"/>
      <c r="N133" s="222"/>
      <c r="O133" s="222"/>
      <c r="P133" s="223">
        <f>SUM(P134:P203)</f>
        <v>0</v>
      </c>
      <c r="Q133" s="222"/>
      <c r="R133" s="223">
        <f>SUM(R134:R203)</f>
        <v>0</v>
      </c>
      <c r="S133" s="222"/>
      <c r="T133" s="224">
        <f>SUM(T134:T203)</f>
        <v>0.006540000000000001</v>
      </c>
      <c r="AR133" s="225" t="s">
        <v>197</v>
      </c>
      <c r="AT133" s="226" t="s">
        <v>75</v>
      </c>
      <c r="AU133" s="226" t="s">
        <v>83</v>
      </c>
      <c r="AY133" s="225" t="s">
        <v>190</v>
      </c>
      <c r="BK133" s="227">
        <f>SUM(BK134:BK203)</f>
        <v>0</v>
      </c>
    </row>
    <row r="134" spans="2:65" s="1" customFormat="1" ht="24" customHeight="1">
      <c r="B134" s="37"/>
      <c r="C134" s="230" t="s">
        <v>197</v>
      </c>
      <c r="D134" s="230" t="s">
        <v>192</v>
      </c>
      <c r="E134" s="231" t="s">
        <v>2480</v>
      </c>
      <c r="F134" s="232" t="s">
        <v>2481</v>
      </c>
      <c r="G134" s="233" t="s">
        <v>427</v>
      </c>
      <c r="H134" s="234">
        <v>1</v>
      </c>
      <c r="I134" s="235"/>
      <c r="J134" s="236">
        <f>ROUND(I134*H134,2)</f>
        <v>0</v>
      </c>
      <c r="K134" s="232" t="s">
        <v>196</v>
      </c>
      <c r="L134" s="42"/>
      <c r="M134" s="237" t="s">
        <v>1</v>
      </c>
      <c r="N134" s="238" t="s">
        <v>41</v>
      </c>
      <c r="O134" s="85"/>
      <c r="P134" s="239">
        <f>O134*H134</f>
        <v>0</v>
      </c>
      <c r="Q134" s="239">
        <v>0</v>
      </c>
      <c r="R134" s="239">
        <f>Q134*H134</f>
        <v>0</v>
      </c>
      <c r="S134" s="239">
        <v>0.0005</v>
      </c>
      <c r="T134" s="240">
        <f>S134*H134</f>
        <v>0.0005</v>
      </c>
      <c r="AR134" s="241" t="s">
        <v>197</v>
      </c>
      <c r="AT134" s="241" t="s">
        <v>192</v>
      </c>
      <c r="AU134" s="241" t="s">
        <v>85</v>
      </c>
      <c r="AY134" s="16" t="s">
        <v>190</v>
      </c>
      <c r="BE134" s="242">
        <f>IF(N134="základní",J134,0)</f>
        <v>0</v>
      </c>
      <c r="BF134" s="242">
        <f>IF(N134="snížená",J134,0)</f>
        <v>0</v>
      </c>
      <c r="BG134" s="242">
        <f>IF(N134="zákl. přenesená",J134,0)</f>
        <v>0</v>
      </c>
      <c r="BH134" s="242">
        <f>IF(N134="sníž. přenesená",J134,0)</f>
        <v>0</v>
      </c>
      <c r="BI134" s="242">
        <f>IF(N134="nulová",J134,0)</f>
        <v>0</v>
      </c>
      <c r="BJ134" s="16" t="s">
        <v>83</v>
      </c>
      <c r="BK134" s="242">
        <f>ROUND(I134*H134,2)</f>
        <v>0</v>
      </c>
      <c r="BL134" s="16" t="s">
        <v>197</v>
      </c>
      <c r="BM134" s="241" t="s">
        <v>2482</v>
      </c>
    </row>
    <row r="135" spans="2:51" s="13" customFormat="1" ht="12">
      <c r="B135" s="254"/>
      <c r="C135" s="255"/>
      <c r="D135" s="245" t="s">
        <v>199</v>
      </c>
      <c r="E135" s="256" t="s">
        <v>1</v>
      </c>
      <c r="F135" s="257" t="s">
        <v>83</v>
      </c>
      <c r="G135" s="255"/>
      <c r="H135" s="258">
        <v>1</v>
      </c>
      <c r="I135" s="259"/>
      <c r="J135" s="255"/>
      <c r="K135" s="255"/>
      <c r="L135" s="260"/>
      <c r="M135" s="261"/>
      <c r="N135" s="262"/>
      <c r="O135" s="262"/>
      <c r="P135" s="262"/>
      <c r="Q135" s="262"/>
      <c r="R135" s="262"/>
      <c r="S135" s="262"/>
      <c r="T135" s="263"/>
      <c r="AT135" s="264" t="s">
        <v>199</v>
      </c>
      <c r="AU135" s="264" t="s">
        <v>85</v>
      </c>
      <c r="AV135" s="13" t="s">
        <v>85</v>
      </c>
      <c r="AW135" s="13" t="s">
        <v>32</v>
      </c>
      <c r="AX135" s="13" t="s">
        <v>76</v>
      </c>
      <c r="AY135" s="264" t="s">
        <v>190</v>
      </c>
    </row>
    <row r="136" spans="2:65" s="1" customFormat="1" ht="16.5" customHeight="1">
      <c r="B136" s="37"/>
      <c r="C136" s="230" t="s">
        <v>217</v>
      </c>
      <c r="D136" s="230" t="s">
        <v>192</v>
      </c>
      <c r="E136" s="231" t="s">
        <v>2483</v>
      </c>
      <c r="F136" s="232" t="s">
        <v>2484</v>
      </c>
      <c r="G136" s="233" t="s">
        <v>427</v>
      </c>
      <c r="H136" s="234">
        <v>1</v>
      </c>
      <c r="I136" s="235"/>
      <c r="J136" s="236">
        <f>ROUND(I136*H136,2)</f>
        <v>0</v>
      </c>
      <c r="K136" s="232" t="s">
        <v>196</v>
      </c>
      <c r="L136" s="42"/>
      <c r="M136" s="237" t="s">
        <v>1</v>
      </c>
      <c r="N136" s="238" t="s">
        <v>41</v>
      </c>
      <c r="O136" s="85"/>
      <c r="P136" s="239">
        <f>O136*H136</f>
        <v>0</v>
      </c>
      <c r="Q136" s="239">
        <v>0</v>
      </c>
      <c r="R136" s="239">
        <f>Q136*H136</f>
        <v>0</v>
      </c>
      <c r="S136" s="239">
        <v>0.0025</v>
      </c>
      <c r="T136" s="240">
        <f>S136*H136</f>
        <v>0.0025</v>
      </c>
      <c r="AR136" s="241" t="s">
        <v>197</v>
      </c>
      <c r="AT136" s="241" t="s">
        <v>192</v>
      </c>
      <c r="AU136" s="241" t="s">
        <v>85</v>
      </c>
      <c r="AY136" s="16" t="s">
        <v>190</v>
      </c>
      <c r="BE136" s="242">
        <f>IF(N136="základní",J136,0)</f>
        <v>0</v>
      </c>
      <c r="BF136" s="242">
        <f>IF(N136="snížená",J136,0)</f>
        <v>0</v>
      </c>
      <c r="BG136" s="242">
        <f>IF(N136="zákl. přenesená",J136,0)</f>
        <v>0</v>
      </c>
      <c r="BH136" s="242">
        <f>IF(N136="sníž. přenesená",J136,0)</f>
        <v>0</v>
      </c>
      <c r="BI136" s="242">
        <f>IF(N136="nulová",J136,0)</f>
        <v>0</v>
      </c>
      <c r="BJ136" s="16" t="s">
        <v>83</v>
      </c>
      <c r="BK136" s="242">
        <f>ROUND(I136*H136,2)</f>
        <v>0</v>
      </c>
      <c r="BL136" s="16" t="s">
        <v>197</v>
      </c>
      <c r="BM136" s="241" t="s">
        <v>2485</v>
      </c>
    </row>
    <row r="137" spans="2:51" s="13" customFormat="1" ht="12">
      <c r="B137" s="254"/>
      <c r="C137" s="255"/>
      <c r="D137" s="245" t="s">
        <v>199</v>
      </c>
      <c r="E137" s="256" t="s">
        <v>1</v>
      </c>
      <c r="F137" s="257" t="s">
        <v>83</v>
      </c>
      <c r="G137" s="255"/>
      <c r="H137" s="258">
        <v>1</v>
      </c>
      <c r="I137" s="259"/>
      <c r="J137" s="255"/>
      <c r="K137" s="255"/>
      <c r="L137" s="260"/>
      <c r="M137" s="261"/>
      <c r="N137" s="262"/>
      <c r="O137" s="262"/>
      <c r="P137" s="262"/>
      <c r="Q137" s="262"/>
      <c r="R137" s="262"/>
      <c r="S137" s="262"/>
      <c r="T137" s="263"/>
      <c r="AT137" s="264" t="s">
        <v>199</v>
      </c>
      <c r="AU137" s="264" t="s">
        <v>85</v>
      </c>
      <c r="AV137" s="13" t="s">
        <v>85</v>
      </c>
      <c r="AW137" s="13" t="s">
        <v>32</v>
      </c>
      <c r="AX137" s="13" t="s">
        <v>76</v>
      </c>
      <c r="AY137" s="264" t="s">
        <v>190</v>
      </c>
    </row>
    <row r="138" spans="2:65" s="1" customFormat="1" ht="16.5" customHeight="1">
      <c r="B138" s="37"/>
      <c r="C138" s="230" t="s">
        <v>221</v>
      </c>
      <c r="D138" s="230" t="s">
        <v>192</v>
      </c>
      <c r="E138" s="231" t="s">
        <v>2486</v>
      </c>
      <c r="F138" s="232" t="s">
        <v>2487</v>
      </c>
      <c r="G138" s="233" t="s">
        <v>427</v>
      </c>
      <c r="H138" s="234">
        <v>4</v>
      </c>
      <c r="I138" s="235"/>
      <c r="J138" s="236">
        <f>ROUND(I138*H138,2)</f>
        <v>0</v>
      </c>
      <c r="K138" s="232" t="s">
        <v>196</v>
      </c>
      <c r="L138" s="42"/>
      <c r="M138" s="237" t="s">
        <v>1</v>
      </c>
      <c r="N138" s="238" t="s">
        <v>41</v>
      </c>
      <c r="O138" s="85"/>
      <c r="P138" s="239">
        <f>O138*H138</f>
        <v>0</v>
      </c>
      <c r="Q138" s="239">
        <v>0</v>
      </c>
      <c r="R138" s="239">
        <f>Q138*H138</f>
        <v>0</v>
      </c>
      <c r="S138" s="239">
        <v>0.000135</v>
      </c>
      <c r="T138" s="240">
        <f>S138*H138</f>
        <v>0.00054</v>
      </c>
      <c r="AR138" s="241" t="s">
        <v>197</v>
      </c>
      <c r="AT138" s="241" t="s">
        <v>192</v>
      </c>
      <c r="AU138" s="241" t="s">
        <v>85</v>
      </c>
      <c r="AY138" s="16" t="s">
        <v>190</v>
      </c>
      <c r="BE138" s="242">
        <f>IF(N138="základní",J138,0)</f>
        <v>0</v>
      </c>
      <c r="BF138" s="242">
        <f>IF(N138="snížená",J138,0)</f>
        <v>0</v>
      </c>
      <c r="BG138" s="242">
        <f>IF(N138="zákl. přenesená",J138,0)</f>
        <v>0</v>
      </c>
      <c r="BH138" s="242">
        <f>IF(N138="sníž. přenesená",J138,0)</f>
        <v>0</v>
      </c>
      <c r="BI138" s="242">
        <f>IF(N138="nulová",J138,0)</f>
        <v>0</v>
      </c>
      <c r="BJ138" s="16" t="s">
        <v>83</v>
      </c>
      <c r="BK138" s="242">
        <f>ROUND(I138*H138,2)</f>
        <v>0</v>
      </c>
      <c r="BL138" s="16" t="s">
        <v>197</v>
      </c>
      <c r="BM138" s="241" t="s">
        <v>2488</v>
      </c>
    </row>
    <row r="139" spans="2:51" s="13" customFormat="1" ht="12">
      <c r="B139" s="254"/>
      <c r="C139" s="255"/>
      <c r="D139" s="245" t="s">
        <v>199</v>
      </c>
      <c r="E139" s="256" t="s">
        <v>1</v>
      </c>
      <c r="F139" s="257" t="s">
        <v>197</v>
      </c>
      <c r="G139" s="255"/>
      <c r="H139" s="258">
        <v>4</v>
      </c>
      <c r="I139" s="259"/>
      <c r="J139" s="255"/>
      <c r="K139" s="255"/>
      <c r="L139" s="260"/>
      <c r="M139" s="261"/>
      <c r="N139" s="262"/>
      <c r="O139" s="262"/>
      <c r="P139" s="262"/>
      <c r="Q139" s="262"/>
      <c r="R139" s="262"/>
      <c r="S139" s="262"/>
      <c r="T139" s="263"/>
      <c r="AT139" s="264" t="s">
        <v>199</v>
      </c>
      <c r="AU139" s="264" t="s">
        <v>85</v>
      </c>
      <c r="AV139" s="13" t="s">
        <v>85</v>
      </c>
      <c r="AW139" s="13" t="s">
        <v>32</v>
      </c>
      <c r="AX139" s="13" t="s">
        <v>76</v>
      </c>
      <c r="AY139" s="264" t="s">
        <v>190</v>
      </c>
    </row>
    <row r="140" spans="2:65" s="1" customFormat="1" ht="24" customHeight="1">
      <c r="B140" s="37"/>
      <c r="C140" s="230" t="s">
        <v>225</v>
      </c>
      <c r="D140" s="230" t="s">
        <v>192</v>
      </c>
      <c r="E140" s="231" t="s">
        <v>2489</v>
      </c>
      <c r="F140" s="232" t="s">
        <v>2490</v>
      </c>
      <c r="G140" s="233" t="s">
        <v>427</v>
      </c>
      <c r="H140" s="234">
        <v>2</v>
      </c>
      <c r="I140" s="235"/>
      <c r="J140" s="236">
        <f>ROUND(I140*H140,2)</f>
        <v>0</v>
      </c>
      <c r="K140" s="232" t="s">
        <v>196</v>
      </c>
      <c r="L140" s="42"/>
      <c r="M140" s="237" t="s">
        <v>1</v>
      </c>
      <c r="N140" s="238" t="s">
        <v>41</v>
      </c>
      <c r="O140" s="85"/>
      <c r="P140" s="239">
        <f>O140*H140</f>
        <v>0</v>
      </c>
      <c r="Q140" s="239">
        <v>0</v>
      </c>
      <c r="R140" s="239">
        <f>Q140*H140</f>
        <v>0</v>
      </c>
      <c r="S140" s="239">
        <v>0.0015</v>
      </c>
      <c r="T140" s="240">
        <f>S140*H140</f>
        <v>0.003</v>
      </c>
      <c r="AR140" s="241" t="s">
        <v>197</v>
      </c>
      <c r="AT140" s="241" t="s">
        <v>192</v>
      </c>
      <c r="AU140" s="241" t="s">
        <v>85</v>
      </c>
      <c r="AY140" s="16" t="s">
        <v>190</v>
      </c>
      <c r="BE140" s="242">
        <f>IF(N140="základní",J140,0)</f>
        <v>0</v>
      </c>
      <c r="BF140" s="242">
        <f>IF(N140="snížená",J140,0)</f>
        <v>0</v>
      </c>
      <c r="BG140" s="242">
        <f>IF(N140="zákl. přenesená",J140,0)</f>
        <v>0</v>
      </c>
      <c r="BH140" s="242">
        <f>IF(N140="sníž. přenesená",J140,0)</f>
        <v>0</v>
      </c>
      <c r="BI140" s="242">
        <f>IF(N140="nulová",J140,0)</f>
        <v>0</v>
      </c>
      <c r="BJ140" s="16" t="s">
        <v>83</v>
      </c>
      <c r="BK140" s="242">
        <f>ROUND(I140*H140,2)</f>
        <v>0</v>
      </c>
      <c r="BL140" s="16" t="s">
        <v>197</v>
      </c>
      <c r="BM140" s="241" t="s">
        <v>2491</v>
      </c>
    </row>
    <row r="141" spans="2:51" s="13" customFormat="1" ht="12">
      <c r="B141" s="254"/>
      <c r="C141" s="255"/>
      <c r="D141" s="245" t="s">
        <v>199</v>
      </c>
      <c r="E141" s="256" t="s">
        <v>1</v>
      </c>
      <c r="F141" s="257" t="s">
        <v>85</v>
      </c>
      <c r="G141" s="255"/>
      <c r="H141" s="258">
        <v>2</v>
      </c>
      <c r="I141" s="259"/>
      <c r="J141" s="255"/>
      <c r="K141" s="255"/>
      <c r="L141" s="260"/>
      <c r="M141" s="261"/>
      <c r="N141" s="262"/>
      <c r="O141" s="262"/>
      <c r="P141" s="262"/>
      <c r="Q141" s="262"/>
      <c r="R141" s="262"/>
      <c r="S141" s="262"/>
      <c r="T141" s="263"/>
      <c r="AT141" s="264" t="s">
        <v>199</v>
      </c>
      <c r="AU141" s="264" t="s">
        <v>85</v>
      </c>
      <c r="AV141" s="13" t="s">
        <v>85</v>
      </c>
      <c r="AW141" s="13" t="s">
        <v>32</v>
      </c>
      <c r="AX141" s="13" t="s">
        <v>76</v>
      </c>
      <c r="AY141" s="264" t="s">
        <v>190</v>
      </c>
    </row>
    <row r="142" spans="2:65" s="1" customFormat="1" ht="16.5" customHeight="1">
      <c r="B142" s="37"/>
      <c r="C142" s="265" t="s">
        <v>229</v>
      </c>
      <c r="D142" s="265" t="s">
        <v>430</v>
      </c>
      <c r="E142" s="266" t="s">
        <v>2492</v>
      </c>
      <c r="F142" s="267" t="s">
        <v>2493</v>
      </c>
      <c r="G142" s="268" t="s">
        <v>398</v>
      </c>
      <c r="H142" s="269">
        <v>481</v>
      </c>
      <c r="I142" s="270"/>
      <c r="J142" s="271">
        <f>ROUND(I142*H142,2)</f>
        <v>0</v>
      </c>
      <c r="K142" s="267" t="s">
        <v>445</v>
      </c>
      <c r="L142" s="272"/>
      <c r="M142" s="273" t="s">
        <v>1</v>
      </c>
      <c r="N142" s="274" t="s">
        <v>41</v>
      </c>
      <c r="O142" s="85"/>
      <c r="P142" s="239">
        <f>O142*H142</f>
        <v>0</v>
      </c>
      <c r="Q142" s="239">
        <v>0</v>
      </c>
      <c r="R142" s="239">
        <f>Q142*H142</f>
        <v>0</v>
      </c>
      <c r="S142" s="239">
        <v>0</v>
      </c>
      <c r="T142" s="240">
        <f>S142*H142</f>
        <v>0</v>
      </c>
      <c r="AR142" s="241" t="s">
        <v>229</v>
      </c>
      <c r="AT142" s="241" t="s">
        <v>430</v>
      </c>
      <c r="AU142" s="241" t="s">
        <v>85</v>
      </c>
      <c r="AY142" s="16" t="s">
        <v>190</v>
      </c>
      <c r="BE142" s="242">
        <f>IF(N142="základní",J142,0)</f>
        <v>0</v>
      </c>
      <c r="BF142" s="242">
        <f>IF(N142="snížená",J142,0)</f>
        <v>0</v>
      </c>
      <c r="BG142" s="242">
        <f>IF(N142="zákl. přenesená",J142,0)</f>
        <v>0</v>
      </c>
      <c r="BH142" s="242">
        <f>IF(N142="sníž. přenesená",J142,0)</f>
        <v>0</v>
      </c>
      <c r="BI142" s="242">
        <f>IF(N142="nulová",J142,0)</f>
        <v>0</v>
      </c>
      <c r="BJ142" s="16" t="s">
        <v>83</v>
      </c>
      <c r="BK142" s="242">
        <f>ROUND(I142*H142,2)</f>
        <v>0</v>
      </c>
      <c r="BL142" s="16" t="s">
        <v>197</v>
      </c>
      <c r="BM142" s="241" t="s">
        <v>2494</v>
      </c>
    </row>
    <row r="143" spans="2:51" s="13" customFormat="1" ht="12">
      <c r="B143" s="254"/>
      <c r="C143" s="255"/>
      <c r="D143" s="245" t="s">
        <v>199</v>
      </c>
      <c r="E143" s="256" t="s">
        <v>1</v>
      </c>
      <c r="F143" s="257" t="s">
        <v>2495</v>
      </c>
      <c r="G143" s="255"/>
      <c r="H143" s="258">
        <v>481</v>
      </c>
      <c r="I143" s="259"/>
      <c r="J143" s="255"/>
      <c r="K143" s="255"/>
      <c r="L143" s="260"/>
      <c r="M143" s="261"/>
      <c r="N143" s="262"/>
      <c r="O143" s="262"/>
      <c r="P143" s="262"/>
      <c r="Q143" s="262"/>
      <c r="R143" s="262"/>
      <c r="S143" s="262"/>
      <c r="T143" s="263"/>
      <c r="AT143" s="264" t="s">
        <v>199</v>
      </c>
      <c r="AU143" s="264" t="s">
        <v>85</v>
      </c>
      <c r="AV143" s="13" t="s">
        <v>85</v>
      </c>
      <c r="AW143" s="13" t="s">
        <v>32</v>
      </c>
      <c r="AX143" s="13" t="s">
        <v>76</v>
      </c>
      <c r="AY143" s="264" t="s">
        <v>190</v>
      </c>
    </row>
    <row r="144" spans="2:65" s="1" customFormat="1" ht="16.5" customHeight="1">
      <c r="B144" s="37"/>
      <c r="C144" s="265" t="s">
        <v>233</v>
      </c>
      <c r="D144" s="265" t="s">
        <v>430</v>
      </c>
      <c r="E144" s="266" t="s">
        <v>2496</v>
      </c>
      <c r="F144" s="267" t="s">
        <v>2497</v>
      </c>
      <c r="G144" s="268" t="s">
        <v>398</v>
      </c>
      <c r="H144" s="269">
        <v>35</v>
      </c>
      <c r="I144" s="270"/>
      <c r="J144" s="271">
        <f>ROUND(I144*H144,2)</f>
        <v>0</v>
      </c>
      <c r="K144" s="267" t="s">
        <v>445</v>
      </c>
      <c r="L144" s="272"/>
      <c r="M144" s="273" t="s">
        <v>1</v>
      </c>
      <c r="N144" s="274" t="s">
        <v>41</v>
      </c>
      <c r="O144" s="85"/>
      <c r="P144" s="239">
        <f>O144*H144</f>
        <v>0</v>
      </c>
      <c r="Q144" s="239">
        <v>0</v>
      </c>
      <c r="R144" s="239">
        <f>Q144*H144</f>
        <v>0</v>
      </c>
      <c r="S144" s="239">
        <v>0</v>
      </c>
      <c r="T144" s="240">
        <f>S144*H144</f>
        <v>0</v>
      </c>
      <c r="AR144" s="241" t="s">
        <v>229</v>
      </c>
      <c r="AT144" s="241" t="s">
        <v>430</v>
      </c>
      <c r="AU144" s="241" t="s">
        <v>85</v>
      </c>
      <c r="AY144" s="16" t="s">
        <v>190</v>
      </c>
      <c r="BE144" s="242">
        <f>IF(N144="základní",J144,0)</f>
        <v>0</v>
      </c>
      <c r="BF144" s="242">
        <f>IF(N144="snížená",J144,0)</f>
        <v>0</v>
      </c>
      <c r="BG144" s="242">
        <f>IF(N144="zákl. přenesená",J144,0)</f>
        <v>0</v>
      </c>
      <c r="BH144" s="242">
        <f>IF(N144="sníž. přenesená",J144,0)</f>
        <v>0</v>
      </c>
      <c r="BI144" s="242">
        <f>IF(N144="nulová",J144,0)</f>
        <v>0</v>
      </c>
      <c r="BJ144" s="16" t="s">
        <v>83</v>
      </c>
      <c r="BK144" s="242">
        <f>ROUND(I144*H144,2)</f>
        <v>0</v>
      </c>
      <c r="BL144" s="16" t="s">
        <v>197</v>
      </c>
      <c r="BM144" s="241" t="s">
        <v>2498</v>
      </c>
    </row>
    <row r="145" spans="2:51" s="13" customFormat="1" ht="12">
      <c r="B145" s="254"/>
      <c r="C145" s="255"/>
      <c r="D145" s="245" t="s">
        <v>199</v>
      </c>
      <c r="E145" s="256" t="s">
        <v>1</v>
      </c>
      <c r="F145" s="257" t="s">
        <v>406</v>
      </c>
      <c r="G145" s="255"/>
      <c r="H145" s="258">
        <v>35</v>
      </c>
      <c r="I145" s="259"/>
      <c r="J145" s="255"/>
      <c r="K145" s="255"/>
      <c r="L145" s="260"/>
      <c r="M145" s="261"/>
      <c r="N145" s="262"/>
      <c r="O145" s="262"/>
      <c r="P145" s="262"/>
      <c r="Q145" s="262"/>
      <c r="R145" s="262"/>
      <c r="S145" s="262"/>
      <c r="T145" s="263"/>
      <c r="AT145" s="264" t="s">
        <v>199</v>
      </c>
      <c r="AU145" s="264" t="s">
        <v>85</v>
      </c>
      <c r="AV145" s="13" t="s">
        <v>85</v>
      </c>
      <c r="AW145" s="13" t="s">
        <v>32</v>
      </c>
      <c r="AX145" s="13" t="s">
        <v>76</v>
      </c>
      <c r="AY145" s="264" t="s">
        <v>190</v>
      </c>
    </row>
    <row r="146" spans="2:65" s="1" customFormat="1" ht="16.5" customHeight="1">
      <c r="B146" s="37"/>
      <c r="C146" s="230" t="s">
        <v>238</v>
      </c>
      <c r="D146" s="230" t="s">
        <v>192</v>
      </c>
      <c r="E146" s="231" t="s">
        <v>2499</v>
      </c>
      <c r="F146" s="232" t="s">
        <v>2500</v>
      </c>
      <c r="G146" s="233" t="s">
        <v>398</v>
      </c>
      <c r="H146" s="234">
        <v>516</v>
      </c>
      <c r="I146" s="235"/>
      <c r="J146" s="236">
        <f>ROUND(I146*H146,2)</f>
        <v>0</v>
      </c>
      <c r="K146" s="232" t="s">
        <v>196</v>
      </c>
      <c r="L146" s="42"/>
      <c r="M146" s="237" t="s">
        <v>1</v>
      </c>
      <c r="N146" s="238" t="s">
        <v>41</v>
      </c>
      <c r="O146" s="85"/>
      <c r="P146" s="239">
        <f>O146*H146</f>
        <v>0</v>
      </c>
      <c r="Q146" s="239">
        <v>0</v>
      </c>
      <c r="R146" s="239">
        <f>Q146*H146</f>
        <v>0</v>
      </c>
      <c r="S146" s="239">
        <v>0</v>
      </c>
      <c r="T146" s="240">
        <f>S146*H146</f>
        <v>0</v>
      </c>
      <c r="AR146" s="241" t="s">
        <v>2501</v>
      </c>
      <c r="AT146" s="241" t="s">
        <v>192</v>
      </c>
      <c r="AU146" s="241" t="s">
        <v>85</v>
      </c>
      <c r="AY146" s="16" t="s">
        <v>190</v>
      </c>
      <c r="BE146" s="242">
        <f>IF(N146="základní",J146,0)</f>
        <v>0</v>
      </c>
      <c r="BF146" s="242">
        <f>IF(N146="snížená",J146,0)</f>
        <v>0</v>
      </c>
      <c r="BG146" s="242">
        <f>IF(N146="zákl. přenesená",J146,0)</f>
        <v>0</v>
      </c>
      <c r="BH146" s="242">
        <f>IF(N146="sníž. přenesená",J146,0)</f>
        <v>0</v>
      </c>
      <c r="BI146" s="242">
        <f>IF(N146="nulová",J146,0)</f>
        <v>0</v>
      </c>
      <c r="BJ146" s="16" t="s">
        <v>83</v>
      </c>
      <c r="BK146" s="242">
        <f>ROUND(I146*H146,2)</f>
        <v>0</v>
      </c>
      <c r="BL146" s="16" t="s">
        <v>2501</v>
      </c>
      <c r="BM146" s="241" t="s">
        <v>2502</v>
      </c>
    </row>
    <row r="147" spans="2:51" s="13" customFormat="1" ht="12">
      <c r="B147" s="254"/>
      <c r="C147" s="255"/>
      <c r="D147" s="245" t="s">
        <v>199</v>
      </c>
      <c r="E147" s="256" t="s">
        <v>1</v>
      </c>
      <c r="F147" s="257" t="s">
        <v>2503</v>
      </c>
      <c r="G147" s="255"/>
      <c r="H147" s="258">
        <v>516</v>
      </c>
      <c r="I147" s="259"/>
      <c r="J147" s="255"/>
      <c r="K147" s="255"/>
      <c r="L147" s="260"/>
      <c r="M147" s="261"/>
      <c r="N147" s="262"/>
      <c r="O147" s="262"/>
      <c r="P147" s="262"/>
      <c r="Q147" s="262"/>
      <c r="R147" s="262"/>
      <c r="S147" s="262"/>
      <c r="T147" s="263"/>
      <c r="AT147" s="264" t="s">
        <v>199</v>
      </c>
      <c r="AU147" s="264" t="s">
        <v>85</v>
      </c>
      <c r="AV147" s="13" t="s">
        <v>85</v>
      </c>
      <c r="AW147" s="13" t="s">
        <v>32</v>
      </c>
      <c r="AX147" s="13" t="s">
        <v>76</v>
      </c>
      <c r="AY147" s="264" t="s">
        <v>190</v>
      </c>
    </row>
    <row r="148" spans="2:65" s="1" customFormat="1" ht="36" customHeight="1">
      <c r="B148" s="37"/>
      <c r="C148" s="265" t="s">
        <v>242</v>
      </c>
      <c r="D148" s="265" t="s">
        <v>430</v>
      </c>
      <c r="E148" s="266" t="s">
        <v>2504</v>
      </c>
      <c r="F148" s="267" t="s">
        <v>2505</v>
      </c>
      <c r="G148" s="268" t="s">
        <v>1708</v>
      </c>
      <c r="H148" s="269">
        <v>3</v>
      </c>
      <c r="I148" s="270"/>
      <c r="J148" s="271">
        <f>ROUND(I148*H148,2)</f>
        <v>0</v>
      </c>
      <c r="K148" s="267" t="s">
        <v>445</v>
      </c>
      <c r="L148" s="272"/>
      <c r="M148" s="273" t="s">
        <v>1</v>
      </c>
      <c r="N148" s="274" t="s">
        <v>41</v>
      </c>
      <c r="O148" s="85"/>
      <c r="P148" s="239">
        <f>O148*H148</f>
        <v>0</v>
      </c>
      <c r="Q148" s="239">
        <v>0</v>
      </c>
      <c r="R148" s="239">
        <f>Q148*H148</f>
        <v>0</v>
      </c>
      <c r="S148" s="239">
        <v>0</v>
      </c>
      <c r="T148" s="240">
        <f>S148*H148</f>
        <v>0</v>
      </c>
      <c r="AR148" s="241" t="s">
        <v>2501</v>
      </c>
      <c r="AT148" s="241" t="s">
        <v>430</v>
      </c>
      <c r="AU148" s="241" t="s">
        <v>85</v>
      </c>
      <c r="AY148" s="16" t="s">
        <v>190</v>
      </c>
      <c r="BE148" s="242">
        <f>IF(N148="základní",J148,0)</f>
        <v>0</v>
      </c>
      <c r="BF148" s="242">
        <f>IF(N148="snížená",J148,0)</f>
        <v>0</v>
      </c>
      <c r="BG148" s="242">
        <f>IF(N148="zákl. přenesená",J148,0)</f>
        <v>0</v>
      </c>
      <c r="BH148" s="242">
        <f>IF(N148="sníž. přenesená",J148,0)</f>
        <v>0</v>
      </c>
      <c r="BI148" s="242">
        <f>IF(N148="nulová",J148,0)</f>
        <v>0</v>
      </c>
      <c r="BJ148" s="16" t="s">
        <v>83</v>
      </c>
      <c r="BK148" s="242">
        <f>ROUND(I148*H148,2)</f>
        <v>0</v>
      </c>
      <c r="BL148" s="16" t="s">
        <v>2501</v>
      </c>
      <c r="BM148" s="241" t="s">
        <v>2506</v>
      </c>
    </row>
    <row r="149" spans="2:51" s="13" customFormat="1" ht="12">
      <c r="B149" s="254"/>
      <c r="C149" s="255"/>
      <c r="D149" s="245" t="s">
        <v>199</v>
      </c>
      <c r="E149" s="256" t="s">
        <v>1</v>
      </c>
      <c r="F149" s="257" t="s">
        <v>207</v>
      </c>
      <c r="G149" s="255"/>
      <c r="H149" s="258">
        <v>3</v>
      </c>
      <c r="I149" s="259"/>
      <c r="J149" s="255"/>
      <c r="K149" s="255"/>
      <c r="L149" s="260"/>
      <c r="M149" s="261"/>
      <c r="N149" s="262"/>
      <c r="O149" s="262"/>
      <c r="P149" s="262"/>
      <c r="Q149" s="262"/>
      <c r="R149" s="262"/>
      <c r="S149" s="262"/>
      <c r="T149" s="263"/>
      <c r="AT149" s="264" t="s">
        <v>199</v>
      </c>
      <c r="AU149" s="264" t="s">
        <v>85</v>
      </c>
      <c r="AV149" s="13" t="s">
        <v>85</v>
      </c>
      <c r="AW149" s="13" t="s">
        <v>32</v>
      </c>
      <c r="AX149" s="13" t="s">
        <v>76</v>
      </c>
      <c r="AY149" s="264" t="s">
        <v>190</v>
      </c>
    </row>
    <row r="150" spans="2:65" s="1" customFormat="1" ht="24" customHeight="1">
      <c r="B150" s="37"/>
      <c r="C150" s="265" t="s">
        <v>248</v>
      </c>
      <c r="D150" s="265" t="s">
        <v>430</v>
      </c>
      <c r="E150" s="266" t="s">
        <v>2507</v>
      </c>
      <c r="F150" s="267" t="s">
        <v>2508</v>
      </c>
      <c r="G150" s="268" t="s">
        <v>1708</v>
      </c>
      <c r="H150" s="269">
        <v>10</v>
      </c>
      <c r="I150" s="270"/>
      <c r="J150" s="271">
        <f>ROUND(I150*H150,2)</f>
        <v>0</v>
      </c>
      <c r="K150" s="267" t="s">
        <v>445</v>
      </c>
      <c r="L150" s="272"/>
      <c r="M150" s="273" t="s">
        <v>1</v>
      </c>
      <c r="N150" s="274" t="s">
        <v>41</v>
      </c>
      <c r="O150" s="85"/>
      <c r="P150" s="239">
        <f>O150*H150</f>
        <v>0</v>
      </c>
      <c r="Q150" s="239">
        <v>0</v>
      </c>
      <c r="R150" s="239">
        <f>Q150*H150</f>
        <v>0</v>
      </c>
      <c r="S150" s="239">
        <v>0</v>
      </c>
      <c r="T150" s="240">
        <f>S150*H150</f>
        <v>0</v>
      </c>
      <c r="AR150" s="241" t="s">
        <v>2501</v>
      </c>
      <c r="AT150" s="241" t="s">
        <v>430</v>
      </c>
      <c r="AU150" s="241" t="s">
        <v>85</v>
      </c>
      <c r="AY150" s="16" t="s">
        <v>190</v>
      </c>
      <c r="BE150" s="242">
        <f>IF(N150="základní",J150,0)</f>
        <v>0</v>
      </c>
      <c r="BF150" s="242">
        <f>IF(N150="snížená",J150,0)</f>
        <v>0</v>
      </c>
      <c r="BG150" s="242">
        <f>IF(N150="zákl. přenesená",J150,0)</f>
        <v>0</v>
      </c>
      <c r="BH150" s="242">
        <f>IF(N150="sníž. přenesená",J150,0)</f>
        <v>0</v>
      </c>
      <c r="BI150" s="242">
        <f>IF(N150="nulová",J150,0)</f>
        <v>0</v>
      </c>
      <c r="BJ150" s="16" t="s">
        <v>83</v>
      </c>
      <c r="BK150" s="242">
        <f>ROUND(I150*H150,2)</f>
        <v>0</v>
      </c>
      <c r="BL150" s="16" t="s">
        <v>2501</v>
      </c>
      <c r="BM150" s="241" t="s">
        <v>2509</v>
      </c>
    </row>
    <row r="151" spans="2:51" s="13" customFormat="1" ht="12">
      <c r="B151" s="254"/>
      <c r="C151" s="255"/>
      <c r="D151" s="245" t="s">
        <v>199</v>
      </c>
      <c r="E151" s="256" t="s">
        <v>1</v>
      </c>
      <c r="F151" s="257" t="s">
        <v>238</v>
      </c>
      <c r="G151" s="255"/>
      <c r="H151" s="258">
        <v>10</v>
      </c>
      <c r="I151" s="259"/>
      <c r="J151" s="255"/>
      <c r="K151" s="255"/>
      <c r="L151" s="260"/>
      <c r="M151" s="261"/>
      <c r="N151" s="262"/>
      <c r="O151" s="262"/>
      <c r="P151" s="262"/>
      <c r="Q151" s="262"/>
      <c r="R151" s="262"/>
      <c r="S151" s="262"/>
      <c r="T151" s="263"/>
      <c r="AT151" s="264" t="s">
        <v>199</v>
      </c>
      <c r="AU151" s="264" t="s">
        <v>85</v>
      </c>
      <c r="AV151" s="13" t="s">
        <v>85</v>
      </c>
      <c r="AW151" s="13" t="s">
        <v>32</v>
      </c>
      <c r="AX151" s="13" t="s">
        <v>76</v>
      </c>
      <c r="AY151" s="264" t="s">
        <v>190</v>
      </c>
    </row>
    <row r="152" spans="2:65" s="1" customFormat="1" ht="24" customHeight="1">
      <c r="B152" s="37"/>
      <c r="C152" s="265" t="s">
        <v>252</v>
      </c>
      <c r="D152" s="265" t="s">
        <v>430</v>
      </c>
      <c r="E152" s="266" t="s">
        <v>2510</v>
      </c>
      <c r="F152" s="267" t="s">
        <v>2511</v>
      </c>
      <c r="G152" s="268" t="s">
        <v>1708</v>
      </c>
      <c r="H152" s="269">
        <v>8</v>
      </c>
      <c r="I152" s="270"/>
      <c r="J152" s="271">
        <f>ROUND(I152*H152,2)</f>
        <v>0</v>
      </c>
      <c r="K152" s="267" t="s">
        <v>445</v>
      </c>
      <c r="L152" s="272"/>
      <c r="M152" s="273" t="s">
        <v>1</v>
      </c>
      <c r="N152" s="274" t="s">
        <v>41</v>
      </c>
      <c r="O152" s="85"/>
      <c r="P152" s="239">
        <f>O152*H152</f>
        <v>0</v>
      </c>
      <c r="Q152" s="239">
        <v>0</v>
      </c>
      <c r="R152" s="239">
        <f>Q152*H152</f>
        <v>0</v>
      </c>
      <c r="S152" s="239">
        <v>0</v>
      </c>
      <c r="T152" s="240">
        <f>S152*H152</f>
        <v>0</v>
      </c>
      <c r="AR152" s="241" t="s">
        <v>2501</v>
      </c>
      <c r="AT152" s="241" t="s">
        <v>430</v>
      </c>
      <c r="AU152" s="241" t="s">
        <v>85</v>
      </c>
      <c r="AY152" s="16" t="s">
        <v>190</v>
      </c>
      <c r="BE152" s="242">
        <f>IF(N152="základní",J152,0)</f>
        <v>0</v>
      </c>
      <c r="BF152" s="242">
        <f>IF(N152="snížená",J152,0)</f>
        <v>0</v>
      </c>
      <c r="BG152" s="242">
        <f>IF(N152="zákl. přenesená",J152,0)</f>
        <v>0</v>
      </c>
      <c r="BH152" s="242">
        <f>IF(N152="sníž. přenesená",J152,0)</f>
        <v>0</v>
      </c>
      <c r="BI152" s="242">
        <f>IF(N152="nulová",J152,0)</f>
        <v>0</v>
      </c>
      <c r="BJ152" s="16" t="s">
        <v>83</v>
      </c>
      <c r="BK152" s="242">
        <f>ROUND(I152*H152,2)</f>
        <v>0</v>
      </c>
      <c r="BL152" s="16" t="s">
        <v>2501</v>
      </c>
      <c r="BM152" s="241" t="s">
        <v>2512</v>
      </c>
    </row>
    <row r="153" spans="2:51" s="13" customFormat="1" ht="12">
      <c r="B153" s="254"/>
      <c r="C153" s="255"/>
      <c r="D153" s="245" t="s">
        <v>199</v>
      </c>
      <c r="E153" s="256" t="s">
        <v>1</v>
      </c>
      <c r="F153" s="257" t="s">
        <v>229</v>
      </c>
      <c r="G153" s="255"/>
      <c r="H153" s="258">
        <v>8</v>
      </c>
      <c r="I153" s="259"/>
      <c r="J153" s="255"/>
      <c r="K153" s="255"/>
      <c r="L153" s="260"/>
      <c r="M153" s="261"/>
      <c r="N153" s="262"/>
      <c r="O153" s="262"/>
      <c r="P153" s="262"/>
      <c r="Q153" s="262"/>
      <c r="R153" s="262"/>
      <c r="S153" s="262"/>
      <c r="T153" s="263"/>
      <c r="AT153" s="264" t="s">
        <v>199</v>
      </c>
      <c r="AU153" s="264" t="s">
        <v>85</v>
      </c>
      <c r="AV153" s="13" t="s">
        <v>85</v>
      </c>
      <c r="AW153" s="13" t="s">
        <v>32</v>
      </c>
      <c r="AX153" s="13" t="s">
        <v>76</v>
      </c>
      <c r="AY153" s="264" t="s">
        <v>190</v>
      </c>
    </row>
    <row r="154" spans="2:65" s="1" customFormat="1" ht="16.5" customHeight="1">
      <c r="B154" s="37"/>
      <c r="C154" s="230" t="s">
        <v>261</v>
      </c>
      <c r="D154" s="230" t="s">
        <v>192</v>
      </c>
      <c r="E154" s="231" t="s">
        <v>2513</v>
      </c>
      <c r="F154" s="232" t="s">
        <v>2514</v>
      </c>
      <c r="G154" s="233" t="s">
        <v>1708</v>
      </c>
      <c r="H154" s="234">
        <v>8</v>
      </c>
      <c r="I154" s="235"/>
      <c r="J154" s="236">
        <f>ROUND(I154*H154,2)</f>
        <v>0</v>
      </c>
      <c r="K154" s="232" t="s">
        <v>445</v>
      </c>
      <c r="L154" s="42"/>
      <c r="M154" s="237" t="s">
        <v>1</v>
      </c>
      <c r="N154" s="238" t="s">
        <v>41</v>
      </c>
      <c r="O154" s="85"/>
      <c r="P154" s="239">
        <f>O154*H154</f>
        <v>0</v>
      </c>
      <c r="Q154" s="239">
        <v>0</v>
      </c>
      <c r="R154" s="239">
        <f>Q154*H154</f>
        <v>0</v>
      </c>
      <c r="S154" s="239">
        <v>0</v>
      </c>
      <c r="T154" s="240">
        <f>S154*H154</f>
        <v>0</v>
      </c>
      <c r="AR154" s="241" t="s">
        <v>2501</v>
      </c>
      <c r="AT154" s="241" t="s">
        <v>192</v>
      </c>
      <c r="AU154" s="241" t="s">
        <v>85</v>
      </c>
      <c r="AY154" s="16" t="s">
        <v>190</v>
      </c>
      <c r="BE154" s="242">
        <f>IF(N154="základní",J154,0)</f>
        <v>0</v>
      </c>
      <c r="BF154" s="242">
        <f>IF(N154="snížená",J154,0)</f>
        <v>0</v>
      </c>
      <c r="BG154" s="242">
        <f>IF(N154="zákl. přenesená",J154,0)</f>
        <v>0</v>
      </c>
      <c r="BH154" s="242">
        <f>IF(N154="sníž. přenesená",J154,0)</f>
        <v>0</v>
      </c>
      <c r="BI154" s="242">
        <f>IF(N154="nulová",J154,0)</f>
        <v>0</v>
      </c>
      <c r="BJ154" s="16" t="s">
        <v>83</v>
      </c>
      <c r="BK154" s="242">
        <f>ROUND(I154*H154,2)</f>
        <v>0</v>
      </c>
      <c r="BL154" s="16" t="s">
        <v>2501</v>
      </c>
      <c r="BM154" s="241" t="s">
        <v>2515</v>
      </c>
    </row>
    <row r="155" spans="2:51" s="13" customFormat="1" ht="12">
      <c r="B155" s="254"/>
      <c r="C155" s="255"/>
      <c r="D155" s="245" t="s">
        <v>199</v>
      </c>
      <c r="E155" s="256" t="s">
        <v>1</v>
      </c>
      <c r="F155" s="257" t="s">
        <v>229</v>
      </c>
      <c r="G155" s="255"/>
      <c r="H155" s="258">
        <v>8</v>
      </c>
      <c r="I155" s="259"/>
      <c r="J155" s="255"/>
      <c r="K155" s="255"/>
      <c r="L155" s="260"/>
      <c r="M155" s="261"/>
      <c r="N155" s="262"/>
      <c r="O155" s="262"/>
      <c r="P155" s="262"/>
      <c r="Q155" s="262"/>
      <c r="R155" s="262"/>
      <c r="S155" s="262"/>
      <c r="T155" s="263"/>
      <c r="AT155" s="264" t="s">
        <v>199</v>
      </c>
      <c r="AU155" s="264" t="s">
        <v>85</v>
      </c>
      <c r="AV155" s="13" t="s">
        <v>85</v>
      </c>
      <c r="AW155" s="13" t="s">
        <v>32</v>
      </c>
      <c r="AX155" s="13" t="s">
        <v>76</v>
      </c>
      <c r="AY155" s="264" t="s">
        <v>190</v>
      </c>
    </row>
    <row r="156" spans="2:65" s="1" customFormat="1" ht="16.5" customHeight="1">
      <c r="B156" s="37"/>
      <c r="C156" s="230" t="s">
        <v>8</v>
      </c>
      <c r="D156" s="230" t="s">
        <v>192</v>
      </c>
      <c r="E156" s="231" t="s">
        <v>2516</v>
      </c>
      <c r="F156" s="232" t="s">
        <v>2517</v>
      </c>
      <c r="G156" s="233" t="s">
        <v>427</v>
      </c>
      <c r="H156" s="234">
        <v>13</v>
      </c>
      <c r="I156" s="235"/>
      <c r="J156" s="236">
        <f>ROUND(I156*H156,2)</f>
        <v>0</v>
      </c>
      <c r="K156" s="232" t="s">
        <v>196</v>
      </c>
      <c r="L156" s="42"/>
      <c r="M156" s="237" t="s">
        <v>1</v>
      </c>
      <c r="N156" s="238" t="s">
        <v>41</v>
      </c>
      <c r="O156" s="85"/>
      <c r="P156" s="239">
        <f>O156*H156</f>
        <v>0</v>
      </c>
      <c r="Q156" s="239">
        <v>0</v>
      </c>
      <c r="R156" s="239">
        <f>Q156*H156</f>
        <v>0</v>
      </c>
      <c r="S156" s="239">
        <v>0</v>
      </c>
      <c r="T156" s="240">
        <f>S156*H156</f>
        <v>0</v>
      </c>
      <c r="AR156" s="241" t="s">
        <v>2501</v>
      </c>
      <c r="AT156" s="241" t="s">
        <v>192</v>
      </c>
      <c r="AU156" s="241" t="s">
        <v>85</v>
      </c>
      <c r="AY156" s="16" t="s">
        <v>190</v>
      </c>
      <c r="BE156" s="242">
        <f>IF(N156="základní",J156,0)</f>
        <v>0</v>
      </c>
      <c r="BF156" s="242">
        <f>IF(N156="snížená",J156,0)</f>
        <v>0</v>
      </c>
      <c r="BG156" s="242">
        <f>IF(N156="zákl. přenesená",J156,0)</f>
        <v>0</v>
      </c>
      <c r="BH156" s="242">
        <f>IF(N156="sníž. přenesená",J156,0)</f>
        <v>0</v>
      </c>
      <c r="BI156" s="242">
        <f>IF(N156="nulová",J156,0)</f>
        <v>0</v>
      </c>
      <c r="BJ156" s="16" t="s">
        <v>83</v>
      </c>
      <c r="BK156" s="242">
        <f>ROUND(I156*H156,2)</f>
        <v>0</v>
      </c>
      <c r="BL156" s="16" t="s">
        <v>2501</v>
      </c>
      <c r="BM156" s="241" t="s">
        <v>2518</v>
      </c>
    </row>
    <row r="157" spans="2:51" s="13" customFormat="1" ht="12">
      <c r="B157" s="254"/>
      <c r="C157" s="255"/>
      <c r="D157" s="245" t="s">
        <v>199</v>
      </c>
      <c r="E157" s="256" t="s">
        <v>1</v>
      </c>
      <c r="F157" s="257" t="s">
        <v>252</v>
      </c>
      <c r="G157" s="255"/>
      <c r="H157" s="258">
        <v>13</v>
      </c>
      <c r="I157" s="259"/>
      <c r="J157" s="255"/>
      <c r="K157" s="255"/>
      <c r="L157" s="260"/>
      <c r="M157" s="261"/>
      <c r="N157" s="262"/>
      <c r="O157" s="262"/>
      <c r="P157" s="262"/>
      <c r="Q157" s="262"/>
      <c r="R157" s="262"/>
      <c r="S157" s="262"/>
      <c r="T157" s="263"/>
      <c r="AT157" s="264" t="s">
        <v>199</v>
      </c>
      <c r="AU157" s="264" t="s">
        <v>85</v>
      </c>
      <c r="AV157" s="13" t="s">
        <v>85</v>
      </c>
      <c r="AW157" s="13" t="s">
        <v>32</v>
      </c>
      <c r="AX157" s="13" t="s">
        <v>76</v>
      </c>
      <c r="AY157" s="264" t="s">
        <v>190</v>
      </c>
    </row>
    <row r="158" spans="2:65" s="1" customFormat="1" ht="24" customHeight="1">
      <c r="B158" s="37"/>
      <c r="C158" s="265" t="s">
        <v>272</v>
      </c>
      <c r="D158" s="265" t="s">
        <v>430</v>
      </c>
      <c r="E158" s="266" t="s">
        <v>2519</v>
      </c>
      <c r="F158" s="267" t="s">
        <v>2520</v>
      </c>
      <c r="G158" s="268" t="s">
        <v>1708</v>
      </c>
      <c r="H158" s="269">
        <v>3</v>
      </c>
      <c r="I158" s="270"/>
      <c r="J158" s="271">
        <f>ROUND(I158*H158,2)</f>
        <v>0</v>
      </c>
      <c r="K158" s="267" t="s">
        <v>445</v>
      </c>
      <c r="L158" s="272"/>
      <c r="M158" s="273" t="s">
        <v>1</v>
      </c>
      <c r="N158" s="274" t="s">
        <v>41</v>
      </c>
      <c r="O158" s="85"/>
      <c r="P158" s="239">
        <f>O158*H158</f>
        <v>0</v>
      </c>
      <c r="Q158" s="239">
        <v>0</v>
      </c>
      <c r="R158" s="239">
        <f>Q158*H158</f>
        <v>0</v>
      </c>
      <c r="S158" s="239">
        <v>0</v>
      </c>
      <c r="T158" s="240">
        <f>S158*H158</f>
        <v>0</v>
      </c>
      <c r="AR158" s="241" t="s">
        <v>2501</v>
      </c>
      <c r="AT158" s="241" t="s">
        <v>430</v>
      </c>
      <c r="AU158" s="241" t="s">
        <v>85</v>
      </c>
      <c r="AY158" s="16" t="s">
        <v>190</v>
      </c>
      <c r="BE158" s="242">
        <f>IF(N158="základní",J158,0)</f>
        <v>0</v>
      </c>
      <c r="BF158" s="242">
        <f>IF(N158="snížená",J158,0)</f>
        <v>0</v>
      </c>
      <c r="BG158" s="242">
        <f>IF(N158="zákl. přenesená",J158,0)</f>
        <v>0</v>
      </c>
      <c r="BH158" s="242">
        <f>IF(N158="sníž. přenesená",J158,0)</f>
        <v>0</v>
      </c>
      <c r="BI158" s="242">
        <f>IF(N158="nulová",J158,0)</f>
        <v>0</v>
      </c>
      <c r="BJ158" s="16" t="s">
        <v>83</v>
      </c>
      <c r="BK158" s="242">
        <f>ROUND(I158*H158,2)</f>
        <v>0</v>
      </c>
      <c r="BL158" s="16" t="s">
        <v>2501</v>
      </c>
      <c r="BM158" s="241" t="s">
        <v>2521</v>
      </c>
    </row>
    <row r="159" spans="2:51" s="13" customFormat="1" ht="12">
      <c r="B159" s="254"/>
      <c r="C159" s="255"/>
      <c r="D159" s="245" t="s">
        <v>199</v>
      </c>
      <c r="E159" s="256" t="s">
        <v>1</v>
      </c>
      <c r="F159" s="257" t="s">
        <v>207</v>
      </c>
      <c r="G159" s="255"/>
      <c r="H159" s="258">
        <v>3</v>
      </c>
      <c r="I159" s="259"/>
      <c r="J159" s="255"/>
      <c r="K159" s="255"/>
      <c r="L159" s="260"/>
      <c r="M159" s="261"/>
      <c r="N159" s="262"/>
      <c r="O159" s="262"/>
      <c r="P159" s="262"/>
      <c r="Q159" s="262"/>
      <c r="R159" s="262"/>
      <c r="S159" s="262"/>
      <c r="T159" s="263"/>
      <c r="AT159" s="264" t="s">
        <v>199</v>
      </c>
      <c r="AU159" s="264" t="s">
        <v>85</v>
      </c>
      <c r="AV159" s="13" t="s">
        <v>85</v>
      </c>
      <c r="AW159" s="13" t="s">
        <v>32</v>
      </c>
      <c r="AX159" s="13" t="s">
        <v>76</v>
      </c>
      <c r="AY159" s="264" t="s">
        <v>190</v>
      </c>
    </row>
    <row r="160" spans="2:65" s="1" customFormat="1" ht="24" customHeight="1">
      <c r="B160" s="37"/>
      <c r="C160" s="265" t="s">
        <v>277</v>
      </c>
      <c r="D160" s="265" t="s">
        <v>430</v>
      </c>
      <c r="E160" s="266" t="s">
        <v>2522</v>
      </c>
      <c r="F160" s="267" t="s">
        <v>2523</v>
      </c>
      <c r="G160" s="268" t="s">
        <v>1708</v>
      </c>
      <c r="H160" s="269">
        <v>10</v>
      </c>
      <c r="I160" s="270"/>
      <c r="J160" s="271">
        <f>ROUND(I160*H160,2)</f>
        <v>0</v>
      </c>
      <c r="K160" s="267" t="s">
        <v>445</v>
      </c>
      <c r="L160" s="272"/>
      <c r="M160" s="273" t="s">
        <v>1</v>
      </c>
      <c r="N160" s="274" t="s">
        <v>41</v>
      </c>
      <c r="O160" s="85"/>
      <c r="P160" s="239">
        <f>O160*H160</f>
        <v>0</v>
      </c>
      <c r="Q160" s="239">
        <v>0</v>
      </c>
      <c r="R160" s="239">
        <f>Q160*H160</f>
        <v>0</v>
      </c>
      <c r="S160" s="239">
        <v>0</v>
      </c>
      <c r="T160" s="240">
        <f>S160*H160</f>
        <v>0</v>
      </c>
      <c r="AR160" s="241" t="s">
        <v>2501</v>
      </c>
      <c r="AT160" s="241" t="s">
        <v>430</v>
      </c>
      <c r="AU160" s="241" t="s">
        <v>85</v>
      </c>
      <c r="AY160" s="16" t="s">
        <v>190</v>
      </c>
      <c r="BE160" s="242">
        <f>IF(N160="základní",J160,0)</f>
        <v>0</v>
      </c>
      <c r="BF160" s="242">
        <f>IF(N160="snížená",J160,0)</f>
        <v>0</v>
      </c>
      <c r="BG160" s="242">
        <f>IF(N160="zákl. přenesená",J160,0)</f>
        <v>0</v>
      </c>
      <c r="BH160" s="242">
        <f>IF(N160="sníž. přenesená",J160,0)</f>
        <v>0</v>
      </c>
      <c r="BI160" s="242">
        <f>IF(N160="nulová",J160,0)</f>
        <v>0</v>
      </c>
      <c r="BJ160" s="16" t="s">
        <v>83</v>
      </c>
      <c r="BK160" s="242">
        <f>ROUND(I160*H160,2)</f>
        <v>0</v>
      </c>
      <c r="BL160" s="16" t="s">
        <v>2501</v>
      </c>
      <c r="BM160" s="241" t="s">
        <v>2524</v>
      </c>
    </row>
    <row r="161" spans="2:51" s="13" customFormat="1" ht="12">
      <c r="B161" s="254"/>
      <c r="C161" s="255"/>
      <c r="D161" s="245" t="s">
        <v>199</v>
      </c>
      <c r="E161" s="256" t="s">
        <v>1</v>
      </c>
      <c r="F161" s="257" t="s">
        <v>238</v>
      </c>
      <c r="G161" s="255"/>
      <c r="H161" s="258">
        <v>10</v>
      </c>
      <c r="I161" s="259"/>
      <c r="J161" s="255"/>
      <c r="K161" s="255"/>
      <c r="L161" s="260"/>
      <c r="M161" s="261"/>
      <c r="N161" s="262"/>
      <c r="O161" s="262"/>
      <c r="P161" s="262"/>
      <c r="Q161" s="262"/>
      <c r="R161" s="262"/>
      <c r="S161" s="262"/>
      <c r="T161" s="263"/>
      <c r="AT161" s="264" t="s">
        <v>199</v>
      </c>
      <c r="AU161" s="264" t="s">
        <v>85</v>
      </c>
      <c r="AV161" s="13" t="s">
        <v>85</v>
      </c>
      <c r="AW161" s="13" t="s">
        <v>32</v>
      </c>
      <c r="AX161" s="13" t="s">
        <v>76</v>
      </c>
      <c r="AY161" s="264" t="s">
        <v>190</v>
      </c>
    </row>
    <row r="162" spans="2:65" s="1" customFormat="1" ht="24" customHeight="1">
      <c r="B162" s="37"/>
      <c r="C162" s="265" t="s">
        <v>282</v>
      </c>
      <c r="D162" s="265" t="s">
        <v>430</v>
      </c>
      <c r="E162" s="266" t="s">
        <v>2525</v>
      </c>
      <c r="F162" s="267" t="s">
        <v>2526</v>
      </c>
      <c r="G162" s="268" t="s">
        <v>1708</v>
      </c>
      <c r="H162" s="269">
        <v>3</v>
      </c>
      <c r="I162" s="270"/>
      <c r="J162" s="271">
        <f>ROUND(I162*H162,2)</f>
        <v>0</v>
      </c>
      <c r="K162" s="267" t="s">
        <v>445</v>
      </c>
      <c r="L162" s="272"/>
      <c r="M162" s="273" t="s">
        <v>1</v>
      </c>
      <c r="N162" s="274" t="s">
        <v>41</v>
      </c>
      <c r="O162" s="85"/>
      <c r="P162" s="239">
        <f>O162*H162</f>
        <v>0</v>
      </c>
      <c r="Q162" s="239">
        <v>0</v>
      </c>
      <c r="R162" s="239">
        <f>Q162*H162</f>
        <v>0</v>
      </c>
      <c r="S162" s="239">
        <v>0</v>
      </c>
      <c r="T162" s="240">
        <f>S162*H162</f>
        <v>0</v>
      </c>
      <c r="AR162" s="241" t="s">
        <v>2501</v>
      </c>
      <c r="AT162" s="241" t="s">
        <v>430</v>
      </c>
      <c r="AU162" s="241" t="s">
        <v>85</v>
      </c>
      <c r="AY162" s="16" t="s">
        <v>190</v>
      </c>
      <c r="BE162" s="242">
        <f>IF(N162="základní",J162,0)</f>
        <v>0</v>
      </c>
      <c r="BF162" s="242">
        <f>IF(N162="snížená",J162,0)</f>
        <v>0</v>
      </c>
      <c r="BG162" s="242">
        <f>IF(N162="zákl. přenesená",J162,0)</f>
        <v>0</v>
      </c>
      <c r="BH162" s="242">
        <f>IF(N162="sníž. přenesená",J162,0)</f>
        <v>0</v>
      </c>
      <c r="BI162" s="242">
        <f>IF(N162="nulová",J162,0)</f>
        <v>0</v>
      </c>
      <c r="BJ162" s="16" t="s">
        <v>83</v>
      </c>
      <c r="BK162" s="242">
        <f>ROUND(I162*H162,2)</f>
        <v>0</v>
      </c>
      <c r="BL162" s="16" t="s">
        <v>2501</v>
      </c>
      <c r="BM162" s="241" t="s">
        <v>2527</v>
      </c>
    </row>
    <row r="163" spans="2:51" s="13" customFormat="1" ht="12">
      <c r="B163" s="254"/>
      <c r="C163" s="255"/>
      <c r="D163" s="245" t="s">
        <v>199</v>
      </c>
      <c r="E163" s="256" t="s">
        <v>1</v>
      </c>
      <c r="F163" s="257" t="s">
        <v>207</v>
      </c>
      <c r="G163" s="255"/>
      <c r="H163" s="258">
        <v>3</v>
      </c>
      <c r="I163" s="259"/>
      <c r="J163" s="255"/>
      <c r="K163" s="255"/>
      <c r="L163" s="260"/>
      <c r="M163" s="261"/>
      <c r="N163" s="262"/>
      <c r="O163" s="262"/>
      <c r="P163" s="262"/>
      <c r="Q163" s="262"/>
      <c r="R163" s="262"/>
      <c r="S163" s="262"/>
      <c r="T163" s="263"/>
      <c r="AT163" s="264" t="s">
        <v>199</v>
      </c>
      <c r="AU163" s="264" t="s">
        <v>85</v>
      </c>
      <c r="AV163" s="13" t="s">
        <v>85</v>
      </c>
      <c r="AW163" s="13" t="s">
        <v>32</v>
      </c>
      <c r="AX163" s="13" t="s">
        <v>76</v>
      </c>
      <c r="AY163" s="264" t="s">
        <v>190</v>
      </c>
    </row>
    <row r="164" spans="2:65" s="1" customFormat="1" ht="16.5" customHeight="1">
      <c r="B164" s="37"/>
      <c r="C164" s="230" t="s">
        <v>286</v>
      </c>
      <c r="D164" s="230" t="s">
        <v>192</v>
      </c>
      <c r="E164" s="231" t="s">
        <v>2528</v>
      </c>
      <c r="F164" s="232" t="s">
        <v>2529</v>
      </c>
      <c r="G164" s="233" t="s">
        <v>427</v>
      </c>
      <c r="H164" s="234">
        <v>16</v>
      </c>
      <c r="I164" s="235"/>
      <c r="J164" s="236">
        <f>ROUND(I164*H164,2)</f>
        <v>0</v>
      </c>
      <c r="K164" s="232" t="s">
        <v>196</v>
      </c>
      <c r="L164" s="42"/>
      <c r="M164" s="237" t="s">
        <v>1</v>
      </c>
      <c r="N164" s="238" t="s">
        <v>41</v>
      </c>
      <c r="O164" s="85"/>
      <c r="P164" s="239">
        <f>O164*H164</f>
        <v>0</v>
      </c>
      <c r="Q164" s="239">
        <v>0</v>
      </c>
      <c r="R164" s="239">
        <f>Q164*H164</f>
        <v>0</v>
      </c>
      <c r="S164" s="239">
        <v>0</v>
      </c>
      <c r="T164" s="240">
        <f>S164*H164</f>
        <v>0</v>
      </c>
      <c r="AR164" s="241" t="s">
        <v>2501</v>
      </c>
      <c r="AT164" s="241" t="s">
        <v>192</v>
      </c>
      <c r="AU164" s="241" t="s">
        <v>85</v>
      </c>
      <c r="AY164" s="16" t="s">
        <v>190</v>
      </c>
      <c r="BE164" s="242">
        <f>IF(N164="základní",J164,0)</f>
        <v>0</v>
      </c>
      <c r="BF164" s="242">
        <f>IF(N164="snížená",J164,0)</f>
        <v>0</v>
      </c>
      <c r="BG164" s="242">
        <f>IF(N164="zákl. přenesená",J164,0)</f>
        <v>0</v>
      </c>
      <c r="BH164" s="242">
        <f>IF(N164="sníž. přenesená",J164,0)</f>
        <v>0</v>
      </c>
      <c r="BI164" s="242">
        <f>IF(N164="nulová",J164,0)</f>
        <v>0</v>
      </c>
      <c r="BJ164" s="16" t="s">
        <v>83</v>
      </c>
      <c r="BK164" s="242">
        <f>ROUND(I164*H164,2)</f>
        <v>0</v>
      </c>
      <c r="BL164" s="16" t="s">
        <v>2501</v>
      </c>
      <c r="BM164" s="241" t="s">
        <v>2530</v>
      </c>
    </row>
    <row r="165" spans="2:51" s="13" customFormat="1" ht="12">
      <c r="B165" s="254"/>
      <c r="C165" s="255"/>
      <c r="D165" s="245" t="s">
        <v>199</v>
      </c>
      <c r="E165" s="256" t="s">
        <v>1</v>
      </c>
      <c r="F165" s="257" t="s">
        <v>272</v>
      </c>
      <c r="G165" s="255"/>
      <c r="H165" s="258">
        <v>16</v>
      </c>
      <c r="I165" s="259"/>
      <c r="J165" s="255"/>
      <c r="K165" s="255"/>
      <c r="L165" s="260"/>
      <c r="M165" s="261"/>
      <c r="N165" s="262"/>
      <c r="O165" s="262"/>
      <c r="P165" s="262"/>
      <c r="Q165" s="262"/>
      <c r="R165" s="262"/>
      <c r="S165" s="262"/>
      <c r="T165" s="263"/>
      <c r="AT165" s="264" t="s">
        <v>199</v>
      </c>
      <c r="AU165" s="264" t="s">
        <v>85</v>
      </c>
      <c r="AV165" s="13" t="s">
        <v>85</v>
      </c>
      <c r="AW165" s="13" t="s">
        <v>32</v>
      </c>
      <c r="AX165" s="13" t="s">
        <v>76</v>
      </c>
      <c r="AY165" s="264" t="s">
        <v>190</v>
      </c>
    </row>
    <row r="166" spans="2:65" s="1" customFormat="1" ht="24" customHeight="1">
      <c r="B166" s="37"/>
      <c r="C166" s="265" t="s">
        <v>293</v>
      </c>
      <c r="D166" s="265" t="s">
        <v>430</v>
      </c>
      <c r="E166" s="266" t="s">
        <v>2531</v>
      </c>
      <c r="F166" s="267" t="s">
        <v>2532</v>
      </c>
      <c r="G166" s="268" t="s">
        <v>1708</v>
      </c>
      <c r="H166" s="269">
        <v>2</v>
      </c>
      <c r="I166" s="270"/>
      <c r="J166" s="271">
        <f>ROUND(I166*H166,2)</f>
        <v>0</v>
      </c>
      <c r="K166" s="267" t="s">
        <v>445</v>
      </c>
      <c r="L166" s="272"/>
      <c r="M166" s="273" t="s">
        <v>1</v>
      </c>
      <c r="N166" s="274" t="s">
        <v>41</v>
      </c>
      <c r="O166" s="85"/>
      <c r="P166" s="239">
        <f>O166*H166</f>
        <v>0</v>
      </c>
      <c r="Q166" s="239">
        <v>0</v>
      </c>
      <c r="R166" s="239">
        <f>Q166*H166</f>
        <v>0</v>
      </c>
      <c r="S166" s="239">
        <v>0</v>
      </c>
      <c r="T166" s="240">
        <f>S166*H166</f>
        <v>0</v>
      </c>
      <c r="AR166" s="241" t="s">
        <v>2501</v>
      </c>
      <c r="AT166" s="241" t="s">
        <v>430</v>
      </c>
      <c r="AU166" s="241" t="s">
        <v>85</v>
      </c>
      <c r="AY166" s="16" t="s">
        <v>190</v>
      </c>
      <c r="BE166" s="242">
        <f>IF(N166="základní",J166,0)</f>
        <v>0</v>
      </c>
      <c r="BF166" s="242">
        <f>IF(N166="snížená",J166,0)</f>
        <v>0</v>
      </c>
      <c r="BG166" s="242">
        <f>IF(N166="zákl. přenesená",J166,0)</f>
        <v>0</v>
      </c>
      <c r="BH166" s="242">
        <f>IF(N166="sníž. přenesená",J166,0)</f>
        <v>0</v>
      </c>
      <c r="BI166" s="242">
        <f>IF(N166="nulová",J166,0)</f>
        <v>0</v>
      </c>
      <c r="BJ166" s="16" t="s">
        <v>83</v>
      </c>
      <c r="BK166" s="242">
        <f>ROUND(I166*H166,2)</f>
        <v>0</v>
      </c>
      <c r="BL166" s="16" t="s">
        <v>2501</v>
      </c>
      <c r="BM166" s="241" t="s">
        <v>2533</v>
      </c>
    </row>
    <row r="167" spans="2:51" s="13" customFormat="1" ht="12">
      <c r="B167" s="254"/>
      <c r="C167" s="255"/>
      <c r="D167" s="245" t="s">
        <v>199</v>
      </c>
      <c r="E167" s="256" t="s">
        <v>1</v>
      </c>
      <c r="F167" s="257" t="s">
        <v>85</v>
      </c>
      <c r="G167" s="255"/>
      <c r="H167" s="258">
        <v>2</v>
      </c>
      <c r="I167" s="259"/>
      <c r="J167" s="255"/>
      <c r="K167" s="255"/>
      <c r="L167" s="260"/>
      <c r="M167" s="261"/>
      <c r="N167" s="262"/>
      <c r="O167" s="262"/>
      <c r="P167" s="262"/>
      <c r="Q167" s="262"/>
      <c r="R167" s="262"/>
      <c r="S167" s="262"/>
      <c r="T167" s="263"/>
      <c r="AT167" s="264" t="s">
        <v>199</v>
      </c>
      <c r="AU167" s="264" t="s">
        <v>85</v>
      </c>
      <c r="AV167" s="13" t="s">
        <v>85</v>
      </c>
      <c r="AW167" s="13" t="s">
        <v>32</v>
      </c>
      <c r="AX167" s="13" t="s">
        <v>76</v>
      </c>
      <c r="AY167" s="264" t="s">
        <v>190</v>
      </c>
    </row>
    <row r="168" spans="2:65" s="1" customFormat="1" ht="16.5" customHeight="1">
      <c r="B168" s="37"/>
      <c r="C168" s="230" t="s">
        <v>7</v>
      </c>
      <c r="D168" s="230" t="s">
        <v>192</v>
      </c>
      <c r="E168" s="231" t="s">
        <v>2534</v>
      </c>
      <c r="F168" s="232" t="s">
        <v>2535</v>
      </c>
      <c r="G168" s="233" t="s">
        <v>427</v>
      </c>
      <c r="H168" s="234">
        <v>2</v>
      </c>
      <c r="I168" s="235"/>
      <c r="J168" s="236">
        <f>ROUND(I168*H168,2)</f>
        <v>0</v>
      </c>
      <c r="K168" s="232" t="s">
        <v>196</v>
      </c>
      <c r="L168" s="42"/>
      <c r="M168" s="237" t="s">
        <v>1</v>
      </c>
      <c r="N168" s="238" t="s">
        <v>41</v>
      </c>
      <c r="O168" s="85"/>
      <c r="P168" s="239">
        <f>O168*H168</f>
        <v>0</v>
      </c>
      <c r="Q168" s="239">
        <v>0</v>
      </c>
      <c r="R168" s="239">
        <f>Q168*H168</f>
        <v>0</v>
      </c>
      <c r="S168" s="239">
        <v>0</v>
      </c>
      <c r="T168" s="240">
        <f>S168*H168</f>
        <v>0</v>
      </c>
      <c r="AR168" s="241" t="s">
        <v>2501</v>
      </c>
      <c r="AT168" s="241" t="s">
        <v>192</v>
      </c>
      <c r="AU168" s="241" t="s">
        <v>85</v>
      </c>
      <c r="AY168" s="16" t="s">
        <v>190</v>
      </c>
      <c r="BE168" s="242">
        <f>IF(N168="základní",J168,0)</f>
        <v>0</v>
      </c>
      <c r="BF168" s="242">
        <f>IF(N168="snížená",J168,0)</f>
        <v>0</v>
      </c>
      <c r="BG168" s="242">
        <f>IF(N168="zákl. přenesená",J168,0)</f>
        <v>0</v>
      </c>
      <c r="BH168" s="242">
        <f>IF(N168="sníž. přenesená",J168,0)</f>
        <v>0</v>
      </c>
      <c r="BI168" s="242">
        <f>IF(N168="nulová",J168,0)</f>
        <v>0</v>
      </c>
      <c r="BJ168" s="16" t="s">
        <v>83</v>
      </c>
      <c r="BK168" s="242">
        <f>ROUND(I168*H168,2)</f>
        <v>0</v>
      </c>
      <c r="BL168" s="16" t="s">
        <v>2501</v>
      </c>
      <c r="BM168" s="241" t="s">
        <v>2536</v>
      </c>
    </row>
    <row r="169" spans="2:51" s="13" customFormat="1" ht="12">
      <c r="B169" s="254"/>
      <c r="C169" s="255"/>
      <c r="D169" s="245" t="s">
        <v>199</v>
      </c>
      <c r="E169" s="256" t="s">
        <v>1</v>
      </c>
      <c r="F169" s="257" t="s">
        <v>85</v>
      </c>
      <c r="G169" s="255"/>
      <c r="H169" s="258">
        <v>2</v>
      </c>
      <c r="I169" s="259"/>
      <c r="J169" s="255"/>
      <c r="K169" s="255"/>
      <c r="L169" s="260"/>
      <c r="M169" s="261"/>
      <c r="N169" s="262"/>
      <c r="O169" s="262"/>
      <c r="P169" s="262"/>
      <c r="Q169" s="262"/>
      <c r="R169" s="262"/>
      <c r="S169" s="262"/>
      <c r="T169" s="263"/>
      <c r="AT169" s="264" t="s">
        <v>199</v>
      </c>
      <c r="AU169" s="264" t="s">
        <v>85</v>
      </c>
      <c r="AV169" s="13" t="s">
        <v>85</v>
      </c>
      <c r="AW169" s="13" t="s">
        <v>32</v>
      </c>
      <c r="AX169" s="13" t="s">
        <v>76</v>
      </c>
      <c r="AY169" s="264" t="s">
        <v>190</v>
      </c>
    </row>
    <row r="170" spans="2:65" s="1" customFormat="1" ht="24" customHeight="1">
      <c r="B170" s="37"/>
      <c r="C170" s="265" t="s">
        <v>311</v>
      </c>
      <c r="D170" s="265" t="s">
        <v>430</v>
      </c>
      <c r="E170" s="266" t="s">
        <v>2537</v>
      </c>
      <c r="F170" s="267" t="s">
        <v>2538</v>
      </c>
      <c r="G170" s="268" t="s">
        <v>1708</v>
      </c>
      <c r="H170" s="269">
        <v>2</v>
      </c>
      <c r="I170" s="270"/>
      <c r="J170" s="271">
        <f>ROUND(I170*H170,2)</f>
        <v>0</v>
      </c>
      <c r="K170" s="267" t="s">
        <v>445</v>
      </c>
      <c r="L170" s="272"/>
      <c r="M170" s="273" t="s">
        <v>1</v>
      </c>
      <c r="N170" s="274" t="s">
        <v>41</v>
      </c>
      <c r="O170" s="85"/>
      <c r="P170" s="239">
        <f>O170*H170</f>
        <v>0</v>
      </c>
      <c r="Q170" s="239">
        <v>0</v>
      </c>
      <c r="R170" s="239">
        <f>Q170*H170</f>
        <v>0</v>
      </c>
      <c r="S170" s="239">
        <v>0</v>
      </c>
      <c r="T170" s="240">
        <f>S170*H170</f>
        <v>0</v>
      </c>
      <c r="AR170" s="241" t="s">
        <v>2501</v>
      </c>
      <c r="AT170" s="241" t="s">
        <v>430</v>
      </c>
      <c r="AU170" s="241" t="s">
        <v>85</v>
      </c>
      <c r="AY170" s="16" t="s">
        <v>190</v>
      </c>
      <c r="BE170" s="242">
        <f>IF(N170="základní",J170,0)</f>
        <v>0</v>
      </c>
      <c r="BF170" s="242">
        <f>IF(N170="snížená",J170,0)</f>
        <v>0</v>
      </c>
      <c r="BG170" s="242">
        <f>IF(N170="zákl. přenesená",J170,0)</f>
        <v>0</v>
      </c>
      <c r="BH170" s="242">
        <f>IF(N170="sníž. přenesená",J170,0)</f>
        <v>0</v>
      </c>
      <c r="BI170" s="242">
        <f>IF(N170="nulová",J170,0)</f>
        <v>0</v>
      </c>
      <c r="BJ170" s="16" t="s">
        <v>83</v>
      </c>
      <c r="BK170" s="242">
        <f>ROUND(I170*H170,2)</f>
        <v>0</v>
      </c>
      <c r="BL170" s="16" t="s">
        <v>2501</v>
      </c>
      <c r="BM170" s="241" t="s">
        <v>2539</v>
      </c>
    </row>
    <row r="171" spans="2:51" s="13" customFormat="1" ht="12">
      <c r="B171" s="254"/>
      <c r="C171" s="255"/>
      <c r="D171" s="245" t="s">
        <v>199</v>
      </c>
      <c r="E171" s="256" t="s">
        <v>1</v>
      </c>
      <c r="F171" s="257" t="s">
        <v>85</v>
      </c>
      <c r="G171" s="255"/>
      <c r="H171" s="258">
        <v>2</v>
      </c>
      <c r="I171" s="259"/>
      <c r="J171" s="255"/>
      <c r="K171" s="255"/>
      <c r="L171" s="260"/>
      <c r="M171" s="261"/>
      <c r="N171" s="262"/>
      <c r="O171" s="262"/>
      <c r="P171" s="262"/>
      <c r="Q171" s="262"/>
      <c r="R171" s="262"/>
      <c r="S171" s="262"/>
      <c r="T171" s="263"/>
      <c r="AT171" s="264" t="s">
        <v>199</v>
      </c>
      <c r="AU171" s="264" t="s">
        <v>85</v>
      </c>
      <c r="AV171" s="13" t="s">
        <v>85</v>
      </c>
      <c r="AW171" s="13" t="s">
        <v>32</v>
      </c>
      <c r="AX171" s="13" t="s">
        <v>76</v>
      </c>
      <c r="AY171" s="264" t="s">
        <v>190</v>
      </c>
    </row>
    <row r="172" spans="2:65" s="1" customFormat="1" ht="24" customHeight="1">
      <c r="B172" s="37"/>
      <c r="C172" s="265" t="s">
        <v>316</v>
      </c>
      <c r="D172" s="265" t="s">
        <v>430</v>
      </c>
      <c r="E172" s="266" t="s">
        <v>2540</v>
      </c>
      <c r="F172" s="267" t="s">
        <v>2541</v>
      </c>
      <c r="G172" s="268" t="s">
        <v>1708</v>
      </c>
      <c r="H172" s="269">
        <v>2</v>
      </c>
      <c r="I172" s="270"/>
      <c r="J172" s="271">
        <f>ROUND(I172*H172,2)</f>
        <v>0</v>
      </c>
      <c r="K172" s="267" t="s">
        <v>445</v>
      </c>
      <c r="L172" s="272"/>
      <c r="M172" s="273" t="s">
        <v>1</v>
      </c>
      <c r="N172" s="274" t="s">
        <v>41</v>
      </c>
      <c r="O172" s="85"/>
      <c r="P172" s="239">
        <f>O172*H172</f>
        <v>0</v>
      </c>
      <c r="Q172" s="239">
        <v>0</v>
      </c>
      <c r="R172" s="239">
        <f>Q172*H172</f>
        <v>0</v>
      </c>
      <c r="S172" s="239">
        <v>0</v>
      </c>
      <c r="T172" s="240">
        <f>S172*H172</f>
        <v>0</v>
      </c>
      <c r="AR172" s="241" t="s">
        <v>2501</v>
      </c>
      <c r="AT172" s="241" t="s">
        <v>430</v>
      </c>
      <c r="AU172" s="241" t="s">
        <v>85</v>
      </c>
      <c r="AY172" s="16" t="s">
        <v>190</v>
      </c>
      <c r="BE172" s="242">
        <f>IF(N172="základní",J172,0)</f>
        <v>0</v>
      </c>
      <c r="BF172" s="242">
        <f>IF(N172="snížená",J172,0)</f>
        <v>0</v>
      </c>
      <c r="BG172" s="242">
        <f>IF(N172="zákl. přenesená",J172,0)</f>
        <v>0</v>
      </c>
      <c r="BH172" s="242">
        <f>IF(N172="sníž. přenesená",J172,0)</f>
        <v>0</v>
      </c>
      <c r="BI172" s="242">
        <f>IF(N172="nulová",J172,0)</f>
        <v>0</v>
      </c>
      <c r="BJ172" s="16" t="s">
        <v>83</v>
      </c>
      <c r="BK172" s="242">
        <f>ROUND(I172*H172,2)</f>
        <v>0</v>
      </c>
      <c r="BL172" s="16" t="s">
        <v>2501</v>
      </c>
      <c r="BM172" s="241" t="s">
        <v>2542</v>
      </c>
    </row>
    <row r="173" spans="2:51" s="13" customFormat="1" ht="12">
      <c r="B173" s="254"/>
      <c r="C173" s="255"/>
      <c r="D173" s="245" t="s">
        <v>199</v>
      </c>
      <c r="E173" s="256" t="s">
        <v>1</v>
      </c>
      <c r="F173" s="257" t="s">
        <v>85</v>
      </c>
      <c r="G173" s="255"/>
      <c r="H173" s="258">
        <v>2</v>
      </c>
      <c r="I173" s="259"/>
      <c r="J173" s="255"/>
      <c r="K173" s="255"/>
      <c r="L173" s="260"/>
      <c r="M173" s="261"/>
      <c r="N173" s="262"/>
      <c r="O173" s="262"/>
      <c r="P173" s="262"/>
      <c r="Q173" s="262"/>
      <c r="R173" s="262"/>
      <c r="S173" s="262"/>
      <c r="T173" s="263"/>
      <c r="AT173" s="264" t="s">
        <v>199</v>
      </c>
      <c r="AU173" s="264" t="s">
        <v>85</v>
      </c>
      <c r="AV173" s="13" t="s">
        <v>85</v>
      </c>
      <c r="AW173" s="13" t="s">
        <v>32</v>
      </c>
      <c r="AX173" s="13" t="s">
        <v>76</v>
      </c>
      <c r="AY173" s="264" t="s">
        <v>190</v>
      </c>
    </row>
    <row r="174" spans="2:65" s="1" customFormat="1" ht="24" customHeight="1">
      <c r="B174" s="37"/>
      <c r="C174" s="230" t="s">
        <v>324</v>
      </c>
      <c r="D174" s="230" t="s">
        <v>192</v>
      </c>
      <c r="E174" s="231" t="s">
        <v>2543</v>
      </c>
      <c r="F174" s="232" t="s">
        <v>2544</v>
      </c>
      <c r="G174" s="233" t="s">
        <v>427</v>
      </c>
      <c r="H174" s="234">
        <v>2</v>
      </c>
      <c r="I174" s="235"/>
      <c r="J174" s="236">
        <f>ROUND(I174*H174,2)</f>
        <v>0</v>
      </c>
      <c r="K174" s="232" t="s">
        <v>196</v>
      </c>
      <c r="L174" s="42"/>
      <c r="M174" s="237" t="s">
        <v>1</v>
      </c>
      <c r="N174" s="238" t="s">
        <v>41</v>
      </c>
      <c r="O174" s="85"/>
      <c r="P174" s="239">
        <f>O174*H174</f>
        <v>0</v>
      </c>
      <c r="Q174" s="239">
        <v>0</v>
      </c>
      <c r="R174" s="239">
        <f>Q174*H174</f>
        <v>0</v>
      </c>
      <c r="S174" s="239">
        <v>0</v>
      </c>
      <c r="T174" s="240">
        <f>S174*H174</f>
        <v>0</v>
      </c>
      <c r="AR174" s="241" t="s">
        <v>2501</v>
      </c>
      <c r="AT174" s="241" t="s">
        <v>192</v>
      </c>
      <c r="AU174" s="241" t="s">
        <v>85</v>
      </c>
      <c r="AY174" s="16" t="s">
        <v>190</v>
      </c>
      <c r="BE174" s="242">
        <f>IF(N174="základní",J174,0)</f>
        <v>0</v>
      </c>
      <c r="BF174" s="242">
        <f>IF(N174="snížená",J174,0)</f>
        <v>0</v>
      </c>
      <c r="BG174" s="242">
        <f>IF(N174="zákl. přenesená",J174,0)</f>
        <v>0</v>
      </c>
      <c r="BH174" s="242">
        <f>IF(N174="sníž. přenesená",J174,0)</f>
        <v>0</v>
      </c>
      <c r="BI174" s="242">
        <f>IF(N174="nulová",J174,0)</f>
        <v>0</v>
      </c>
      <c r="BJ174" s="16" t="s">
        <v>83</v>
      </c>
      <c r="BK174" s="242">
        <f>ROUND(I174*H174,2)</f>
        <v>0</v>
      </c>
      <c r="BL174" s="16" t="s">
        <v>2501</v>
      </c>
      <c r="BM174" s="241" t="s">
        <v>2545</v>
      </c>
    </row>
    <row r="175" spans="2:51" s="13" customFormat="1" ht="12">
      <c r="B175" s="254"/>
      <c r="C175" s="255"/>
      <c r="D175" s="245" t="s">
        <v>199</v>
      </c>
      <c r="E175" s="256" t="s">
        <v>1</v>
      </c>
      <c r="F175" s="257" t="s">
        <v>85</v>
      </c>
      <c r="G175" s="255"/>
      <c r="H175" s="258">
        <v>2</v>
      </c>
      <c r="I175" s="259"/>
      <c r="J175" s="255"/>
      <c r="K175" s="255"/>
      <c r="L175" s="260"/>
      <c r="M175" s="261"/>
      <c r="N175" s="262"/>
      <c r="O175" s="262"/>
      <c r="P175" s="262"/>
      <c r="Q175" s="262"/>
      <c r="R175" s="262"/>
      <c r="S175" s="262"/>
      <c r="T175" s="263"/>
      <c r="AT175" s="264" t="s">
        <v>199</v>
      </c>
      <c r="AU175" s="264" t="s">
        <v>85</v>
      </c>
      <c r="AV175" s="13" t="s">
        <v>85</v>
      </c>
      <c r="AW175" s="13" t="s">
        <v>32</v>
      </c>
      <c r="AX175" s="13" t="s">
        <v>76</v>
      </c>
      <c r="AY175" s="264" t="s">
        <v>190</v>
      </c>
    </row>
    <row r="176" spans="2:65" s="1" customFormat="1" ht="24" customHeight="1">
      <c r="B176" s="37"/>
      <c r="C176" s="265" t="s">
        <v>329</v>
      </c>
      <c r="D176" s="265" t="s">
        <v>430</v>
      </c>
      <c r="E176" s="266" t="s">
        <v>2546</v>
      </c>
      <c r="F176" s="267" t="s">
        <v>2547</v>
      </c>
      <c r="G176" s="268" t="s">
        <v>1708</v>
      </c>
      <c r="H176" s="269">
        <v>1</v>
      </c>
      <c r="I176" s="270"/>
      <c r="J176" s="271">
        <f>ROUND(I176*H176,2)</f>
        <v>0</v>
      </c>
      <c r="K176" s="267" t="s">
        <v>445</v>
      </c>
      <c r="L176" s="272"/>
      <c r="M176" s="273" t="s">
        <v>1</v>
      </c>
      <c r="N176" s="274" t="s">
        <v>41</v>
      </c>
      <c r="O176" s="85"/>
      <c r="P176" s="239">
        <f>O176*H176</f>
        <v>0</v>
      </c>
      <c r="Q176" s="239">
        <v>0</v>
      </c>
      <c r="R176" s="239">
        <f>Q176*H176</f>
        <v>0</v>
      </c>
      <c r="S176" s="239">
        <v>0</v>
      </c>
      <c r="T176" s="240">
        <f>S176*H176</f>
        <v>0</v>
      </c>
      <c r="AR176" s="241" t="s">
        <v>2501</v>
      </c>
      <c r="AT176" s="241" t="s">
        <v>430</v>
      </c>
      <c r="AU176" s="241" t="s">
        <v>85</v>
      </c>
      <c r="AY176" s="16" t="s">
        <v>190</v>
      </c>
      <c r="BE176" s="242">
        <f>IF(N176="základní",J176,0)</f>
        <v>0</v>
      </c>
      <c r="BF176" s="242">
        <f>IF(N176="snížená",J176,0)</f>
        <v>0</v>
      </c>
      <c r="BG176" s="242">
        <f>IF(N176="zákl. přenesená",J176,0)</f>
        <v>0</v>
      </c>
      <c r="BH176" s="242">
        <f>IF(N176="sníž. přenesená",J176,0)</f>
        <v>0</v>
      </c>
      <c r="BI176" s="242">
        <f>IF(N176="nulová",J176,0)</f>
        <v>0</v>
      </c>
      <c r="BJ176" s="16" t="s">
        <v>83</v>
      </c>
      <c r="BK176" s="242">
        <f>ROUND(I176*H176,2)</f>
        <v>0</v>
      </c>
      <c r="BL176" s="16" t="s">
        <v>2501</v>
      </c>
      <c r="BM176" s="241" t="s">
        <v>2548</v>
      </c>
    </row>
    <row r="177" spans="2:51" s="13" customFormat="1" ht="12">
      <c r="B177" s="254"/>
      <c r="C177" s="255"/>
      <c r="D177" s="245" t="s">
        <v>199</v>
      </c>
      <c r="E177" s="256" t="s">
        <v>1</v>
      </c>
      <c r="F177" s="257" t="s">
        <v>83</v>
      </c>
      <c r="G177" s="255"/>
      <c r="H177" s="258">
        <v>1</v>
      </c>
      <c r="I177" s="259"/>
      <c r="J177" s="255"/>
      <c r="K177" s="255"/>
      <c r="L177" s="260"/>
      <c r="M177" s="261"/>
      <c r="N177" s="262"/>
      <c r="O177" s="262"/>
      <c r="P177" s="262"/>
      <c r="Q177" s="262"/>
      <c r="R177" s="262"/>
      <c r="S177" s="262"/>
      <c r="T177" s="263"/>
      <c r="AT177" s="264" t="s">
        <v>199</v>
      </c>
      <c r="AU177" s="264" t="s">
        <v>85</v>
      </c>
      <c r="AV177" s="13" t="s">
        <v>85</v>
      </c>
      <c r="AW177" s="13" t="s">
        <v>32</v>
      </c>
      <c r="AX177" s="13" t="s">
        <v>76</v>
      </c>
      <c r="AY177" s="264" t="s">
        <v>190</v>
      </c>
    </row>
    <row r="178" spans="2:65" s="1" customFormat="1" ht="16.5" customHeight="1">
      <c r="B178" s="37"/>
      <c r="C178" s="265" t="s">
        <v>346</v>
      </c>
      <c r="D178" s="265" t="s">
        <v>430</v>
      </c>
      <c r="E178" s="266" t="s">
        <v>2549</v>
      </c>
      <c r="F178" s="267" t="s">
        <v>2550</v>
      </c>
      <c r="G178" s="268" t="s">
        <v>1708</v>
      </c>
      <c r="H178" s="269">
        <v>1</v>
      </c>
      <c r="I178" s="270"/>
      <c r="J178" s="271">
        <f>ROUND(I178*H178,2)</f>
        <v>0</v>
      </c>
      <c r="K178" s="267" t="s">
        <v>445</v>
      </c>
      <c r="L178" s="272"/>
      <c r="M178" s="273" t="s">
        <v>1</v>
      </c>
      <c r="N178" s="274" t="s">
        <v>41</v>
      </c>
      <c r="O178" s="85"/>
      <c r="P178" s="239">
        <f>O178*H178</f>
        <v>0</v>
      </c>
      <c r="Q178" s="239">
        <v>0</v>
      </c>
      <c r="R178" s="239">
        <f>Q178*H178</f>
        <v>0</v>
      </c>
      <c r="S178" s="239">
        <v>0</v>
      </c>
      <c r="T178" s="240">
        <f>S178*H178</f>
        <v>0</v>
      </c>
      <c r="AR178" s="241" t="s">
        <v>2501</v>
      </c>
      <c r="AT178" s="241" t="s">
        <v>430</v>
      </c>
      <c r="AU178" s="241" t="s">
        <v>85</v>
      </c>
      <c r="AY178" s="16" t="s">
        <v>190</v>
      </c>
      <c r="BE178" s="242">
        <f>IF(N178="základní",J178,0)</f>
        <v>0</v>
      </c>
      <c r="BF178" s="242">
        <f>IF(N178="snížená",J178,0)</f>
        <v>0</v>
      </c>
      <c r="BG178" s="242">
        <f>IF(N178="zákl. přenesená",J178,0)</f>
        <v>0</v>
      </c>
      <c r="BH178" s="242">
        <f>IF(N178="sníž. přenesená",J178,0)</f>
        <v>0</v>
      </c>
      <c r="BI178" s="242">
        <f>IF(N178="nulová",J178,0)</f>
        <v>0</v>
      </c>
      <c r="BJ178" s="16" t="s">
        <v>83</v>
      </c>
      <c r="BK178" s="242">
        <f>ROUND(I178*H178,2)</f>
        <v>0</v>
      </c>
      <c r="BL178" s="16" t="s">
        <v>2501</v>
      </c>
      <c r="BM178" s="241" t="s">
        <v>2551</v>
      </c>
    </row>
    <row r="179" spans="2:51" s="13" customFormat="1" ht="12">
      <c r="B179" s="254"/>
      <c r="C179" s="255"/>
      <c r="D179" s="245" t="s">
        <v>199</v>
      </c>
      <c r="E179" s="256" t="s">
        <v>1</v>
      </c>
      <c r="F179" s="257" t="s">
        <v>83</v>
      </c>
      <c r="G179" s="255"/>
      <c r="H179" s="258">
        <v>1</v>
      </c>
      <c r="I179" s="259"/>
      <c r="J179" s="255"/>
      <c r="K179" s="255"/>
      <c r="L179" s="260"/>
      <c r="M179" s="261"/>
      <c r="N179" s="262"/>
      <c r="O179" s="262"/>
      <c r="P179" s="262"/>
      <c r="Q179" s="262"/>
      <c r="R179" s="262"/>
      <c r="S179" s="262"/>
      <c r="T179" s="263"/>
      <c r="AT179" s="264" t="s">
        <v>199</v>
      </c>
      <c r="AU179" s="264" t="s">
        <v>85</v>
      </c>
      <c r="AV179" s="13" t="s">
        <v>85</v>
      </c>
      <c r="AW179" s="13" t="s">
        <v>32</v>
      </c>
      <c r="AX179" s="13" t="s">
        <v>76</v>
      </c>
      <c r="AY179" s="264" t="s">
        <v>190</v>
      </c>
    </row>
    <row r="180" spans="2:65" s="1" customFormat="1" ht="24" customHeight="1">
      <c r="B180" s="37"/>
      <c r="C180" s="230" t="s">
        <v>351</v>
      </c>
      <c r="D180" s="230" t="s">
        <v>192</v>
      </c>
      <c r="E180" s="231" t="s">
        <v>2552</v>
      </c>
      <c r="F180" s="232" t="s">
        <v>2553</v>
      </c>
      <c r="G180" s="233" t="s">
        <v>427</v>
      </c>
      <c r="H180" s="234">
        <v>1</v>
      </c>
      <c r="I180" s="235"/>
      <c r="J180" s="236">
        <f>ROUND(I180*H180,2)</f>
        <v>0</v>
      </c>
      <c r="K180" s="232" t="s">
        <v>196</v>
      </c>
      <c r="L180" s="42"/>
      <c r="M180" s="237" t="s">
        <v>1</v>
      </c>
      <c r="N180" s="238" t="s">
        <v>41</v>
      </c>
      <c r="O180" s="85"/>
      <c r="P180" s="239">
        <f>O180*H180</f>
        <v>0</v>
      </c>
      <c r="Q180" s="239">
        <v>0</v>
      </c>
      <c r="R180" s="239">
        <f>Q180*H180</f>
        <v>0</v>
      </c>
      <c r="S180" s="239">
        <v>0</v>
      </c>
      <c r="T180" s="240">
        <f>S180*H180</f>
        <v>0</v>
      </c>
      <c r="AR180" s="241" t="s">
        <v>2501</v>
      </c>
      <c r="AT180" s="241" t="s">
        <v>192</v>
      </c>
      <c r="AU180" s="241" t="s">
        <v>85</v>
      </c>
      <c r="AY180" s="16" t="s">
        <v>190</v>
      </c>
      <c r="BE180" s="242">
        <f>IF(N180="základní",J180,0)</f>
        <v>0</v>
      </c>
      <c r="BF180" s="242">
        <f>IF(N180="snížená",J180,0)</f>
        <v>0</v>
      </c>
      <c r="BG180" s="242">
        <f>IF(N180="zákl. přenesená",J180,0)</f>
        <v>0</v>
      </c>
      <c r="BH180" s="242">
        <f>IF(N180="sníž. přenesená",J180,0)</f>
        <v>0</v>
      </c>
      <c r="BI180" s="242">
        <f>IF(N180="nulová",J180,0)</f>
        <v>0</v>
      </c>
      <c r="BJ180" s="16" t="s">
        <v>83</v>
      </c>
      <c r="BK180" s="242">
        <f>ROUND(I180*H180,2)</f>
        <v>0</v>
      </c>
      <c r="BL180" s="16" t="s">
        <v>2501</v>
      </c>
      <c r="BM180" s="241" t="s">
        <v>2554</v>
      </c>
    </row>
    <row r="181" spans="2:51" s="13" customFormat="1" ht="12">
      <c r="B181" s="254"/>
      <c r="C181" s="255"/>
      <c r="D181" s="245" t="s">
        <v>199</v>
      </c>
      <c r="E181" s="256" t="s">
        <v>1</v>
      </c>
      <c r="F181" s="257" t="s">
        <v>83</v>
      </c>
      <c r="G181" s="255"/>
      <c r="H181" s="258">
        <v>1</v>
      </c>
      <c r="I181" s="259"/>
      <c r="J181" s="255"/>
      <c r="K181" s="255"/>
      <c r="L181" s="260"/>
      <c r="M181" s="261"/>
      <c r="N181" s="262"/>
      <c r="O181" s="262"/>
      <c r="P181" s="262"/>
      <c r="Q181" s="262"/>
      <c r="R181" s="262"/>
      <c r="S181" s="262"/>
      <c r="T181" s="263"/>
      <c r="AT181" s="264" t="s">
        <v>199</v>
      </c>
      <c r="AU181" s="264" t="s">
        <v>85</v>
      </c>
      <c r="AV181" s="13" t="s">
        <v>85</v>
      </c>
      <c r="AW181" s="13" t="s">
        <v>32</v>
      </c>
      <c r="AX181" s="13" t="s">
        <v>76</v>
      </c>
      <c r="AY181" s="264" t="s">
        <v>190</v>
      </c>
    </row>
    <row r="182" spans="2:65" s="1" customFormat="1" ht="36" customHeight="1">
      <c r="B182" s="37"/>
      <c r="C182" s="265" t="s">
        <v>362</v>
      </c>
      <c r="D182" s="265" t="s">
        <v>430</v>
      </c>
      <c r="E182" s="266" t="s">
        <v>2555</v>
      </c>
      <c r="F182" s="267" t="s">
        <v>2556</v>
      </c>
      <c r="G182" s="268" t="s">
        <v>1708</v>
      </c>
      <c r="H182" s="269">
        <v>1</v>
      </c>
      <c r="I182" s="270"/>
      <c r="J182" s="271">
        <f>ROUND(I182*H182,2)</f>
        <v>0</v>
      </c>
      <c r="K182" s="267" t="s">
        <v>445</v>
      </c>
      <c r="L182" s="272"/>
      <c r="M182" s="273" t="s">
        <v>1</v>
      </c>
      <c r="N182" s="274" t="s">
        <v>41</v>
      </c>
      <c r="O182" s="85"/>
      <c r="P182" s="239">
        <f>O182*H182</f>
        <v>0</v>
      </c>
      <c r="Q182" s="239">
        <v>0</v>
      </c>
      <c r="R182" s="239">
        <f>Q182*H182</f>
        <v>0</v>
      </c>
      <c r="S182" s="239">
        <v>0</v>
      </c>
      <c r="T182" s="240">
        <f>S182*H182</f>
        <v>0</v>
      </c>
      <c r="AR182" s="241" t="s">
        <v>2501</v>
      </c>
      <c r="AT182" s="241" t="s">
        <v>430</v>
      </c>
      <c r="AU182" s="241" t="s">
        <v>85</v>
      </c>
      <c r="AY182" s="16" t="s">
        <v>190</v>
      </c>
      <c r="BE182" s="242">
        <f>IF(N182="základní",J182,0)</f>
        <v>0</v>
      </c>
      <c r="BF182" s="242">
        <f>IF(N182="snížená",J182,0)</f>
        <v>0</v>
      </c>
      <c r="BG182" s="242">
        <f>IF(N182="zákl. přenesená",J182,0)</f>
        <v>0</v>
      </c>
      <c r="BH182" s="242">
        <f>IF(N182="sníž. přenesená",J182,0)</f>
        <v>0</v>
      </c>
      <c r="BI182" s="242">
        <f>IF(N182="nulová",J182,0)</f>
        <v>0</v>
      </c>
      <c r="BJ182" s="16" t="s">
        <v>83</v>
      </c>
      <c r="BK182" s="242">
        <f>ROUND(I182*H182,2)</f>
        <v>0</v>
      </c>
      <c r="BL182" s="16" t="s">
        <v>2501</v>
      </c>
      <c r="BM182" s="241" t="s">
        <v>2557</v>
      </c>
    </row>
    <row r="183" spans="2:51" s="13" customFormat="1" ht="12">
      <c r="B183" s="254"/>
      <c r="C183" s="255"/>
      <c r="D183" s="245" t="s">
        <v>199</v>
      </c>
      <c r="E183" s="256" t="s">
        <v>1</v>
      </c>
      <c r="F183" s="257" t="s">
        <v>83</v>
      </c>
      <c r="G183" s="255"/>
      <c r="H183" s="258">
        <v>1</v>
      </c>
      <c r="I183" s="259"/>
      <c r="J183" s="255"/>
      <c r="K183" s="255"/>
      <c r="L183" s="260"/>
      <c r="M183" s="261"/>
      <c r="N183" s="262"/>
      <c r="O183" s="262"/>
      <c r="P183" s="262"/>
      <c r="Q183" s="262"/>
      <c r="R183" s="262"/>
      <c r="S183" s="262"/>
      <c r="T183" s="263"/>
      <c r="AT183" s="264" t="s">
        <v>199</v>
      </c>
      <c r="AU183" s="264" t="s">
        <v>85</v>
      </c>
      <c r="AV183" s="13" t="s">
        <v>85</v>
      </c>
      <c r="AW183" s="13" t="s">
        <v>32</v>
      </c>
      <c r="AX183" s="13" t="s">
        <v>76</v>
      </c>
      <c r="AY183" s="264" t="s">
        <v>190</v>
      </c>
    </row>
    <row r="184" spans="2:65" s="1" customFormat="1" ht="16.5" customHeight="1">
      <c r="B184" s="37"/>
      <c r="C184" s="265" t="s">
        <v>369</v>
      </c>
      <c r="D184" s="265" t="s">
        <v>430</v>
      </c>
      <c r="E184" s="266" t="s">
        <v>2558</v>
      </c>
      <c r="F184" s="267" t="s">
        <v>2559</v>
      </c>
      <c r="G184" s="268" t="s">
        <v>1708</v>
      </c>
      <c r="H184" s="269">
        <v>1</v>
      </c>
      <c r="I184" s="270"/>
      <c r="J184" s="271">
        <f>ROUND(I184*H184,2)</f>
        <v>0</v>
      </c>
      <c r="K184" s="267" t="s">
        <v>445</v>
      </c>
      <c r="L184" s="272"/>
      <c r="M184" s="273" t="s">
        <v>1</v>
      </c>
      <c r="N184" s="274" t="s">
        <v>41</v>
      </c>
      <c r="O184" s="85"/>
      <c r="P184" s="239">
        <f>O184*H184</f>
        <v>0</v>
      </c>
      <c r="Q184" s="239">
        <v>0</v>
      </c>
      <c r="R184" s="239">
        <f>Q184*H184</f>
        <v>0</v>
      </c>
      <c r="S184" s="239">
        <v>0</v>
      </c>
      <c r="T184" s="240">
        <f>S184*H184</f>
        <v>0</v>
      </c>
      <c r="AR184" s="241" t="s">
        <v>2501</v>
      </c>
      <c r="AT184" s="241" t="s">
        <v>430</v>
      </c>
      <c r="AU184" s="241" t="s">
        <v>85</v>
      </c>
      <c r="AY184" s="16" t="s">
        <v>190</v>
      </c>
      <c r="BE184" s="242">
        <f>IF(N184="základní",J184,0)</f>
        <v>0</v>
      </c>
      <c r="BF184" s="242">
        <f>IF(N184="snížená",J184,0)</f>
        <v>0</v>
      </c>
      <c r="BG184" s="242">
        <f>IF(N184="zákl. přenesená",J184,0)</f>
        <v>0</v>
      </c>
      <c r="BH184" s="242">
        <f>IF(N184="sníž. přenesená",J184,0)</f>
        <v>0</v>
      </c>
      <c r="BI184" s="242">
        <f>IF(N184="nulová",J184,0)</f>
        <v>0</v>
      </c>
      <c r="BJ184" s="16" t="s">
        <v>83</v>
      </c>
      <c r="BK184" s="242">
        <f>ROUND(I184*H184,2)</f>
        <v>0</v>
      </c>
      <c r="BL184" s="16" t="s">
        <v>2501</v>
      </c>
      <c r="BM184" s="241" t="s">
        <v>2560</v>
      </c>
    </row>
    <row r="185" spans="2:51" s="13" customFormat="1" ht="12">
      <c r="B185" s="254"/>
      <c r="C185" s="255"/>
      <c r="D185" s="245" t="s">
        <v>199</v>
      </c>
      <c r="E185" s="256" t="s">
        <v>1</v>
      </c>
      <c r="F185" s="257" t="s">
        <v>83</v>
      </c>
      <c r="G185" s="255"/>
      <c r="H185" s="258">
        <v>1</v>
      </c>
      <c r="I185" s="259"/>
      <c r="J185" s="255"/>
      <c r="K185" s="255"/>
      <c r="L185" s="260"/>
      <c r="M185" s="261"/>
      <c r="N185" s="262"/>
      <c r="O185" s="262"/>
      <c r="P185" s="262"/>
      <c r="Q185" s="262"/>
      <c r="R185" s="262"/>
      <c r="S185" s="262"/>
      <c r="T185" s="263"/>
      <c r="AT185" s="264" t="s">
        <v>199</v>
      </c>
      <c r="AU185" s="264" t="s">
        <v>85</v>
      </c>
      <c r="AV185" s="13" t="s">
        <v>85</v>
      </c>
      <c r="AW185" s="13" t="s">
        <v>32</v>
      </c>
      <c r="AX185" s="13" t="s">
        <v>76</v>
      </c>
      <c r="AY185" s="264" t="s">
        <v>190</v>
      </c>
    </row>
    <row r="186" spans="2:65" s="1" customFormat="1" ht="16.5" customHeight="1">
      <c r="B186" s="37"/>
      <c r="C186" s="230" t="s">
        <v>380</v>
      </c>
      <c r="D186" s="230" t="s">
        <v>192</v>
      </c>
      <c r="E186" s="231" t="s">
        <v>2561</v>
      </c>
      <c r="F186" s="232" t="s">
        <v>2562</v>
      </c>
      <c r="G186" s="233" t="s">
        <v>427</v>
      </c>
      <c r="H186" s="234">
        <v>1</v>
      </c>
      <c r="I186" s="235"/>
      <c r="J186" s="236">
        <f>ROUND(I186*H186,2)</f>
        <v>0</v>
      </c>
      <c r="K186" s="232" t="s">
        <v>196</v>
      </c>
      <c r="L186" s="42"/>
      <c r="M186" s="237" t="s">
        <v>1</v>
      </c>
      <c r="N186" s="238" t="s">
        <v>41</v>
      </c>
      <c r="O186" s="85"/>
      <c r="P186" s="239">
        <f>O186*H186</f>
        <v>0</v>
      </c>
      <c r="Q186" s="239">
        <v>0</v>
      </c>
      <c r="R186" s="239">
        <f>Q186*H186</f>
        <v>0</v>
      </c>
      <c r="S186" s="239">
        <v>0</v>
      </c>
      <c r="T186" s="240">
        <f>S186*H186</f>
        <v>0</v>
      </c>
      <c r="AR186" s="241" t="s">
        <v>2501</v>
      </c>
      <c r="AT186" s="241" t="s">
        <v>192</v>
      </c>
      <c r="AU186" s="241" t="s">
        <v>85</v>
      </c>
      <c r="AY186" s="16" t="s">
        <v>190</v>
      </c>
      <c r="BE186" s="242">
        <f>IF(N186="základní",J186,0)</f>
        <v>0</v>
      </c>
      <c r="BF186" s="242">
        <f>IF(N186="snížená",J186,0)</f>
        <v>0</v>
      </c>
      <c r="BG186" s="242">
        <f>IF(N186="zákl. přenesená",J186,0)</f>
        <v>0</v>
      </c>
      <c r="BH186" s="242">
        <f>IF(N186="sníž. přenesená",J186,0)</f>
        <v>0</v>
      </c>
      <c r="BI186" s="242">
        <f>IF(N186="nulová",J186,0)</f>
        <v>0</v>
      </c>
      <c r="BJ186" s="16" t="s">
        <v>83</v>
      </c>
      <c r="BK186" s="242">
        <f>ROUND(I186*H186,2)</f>
        <v>0</v>
      </c>
      <c r="BL186" s="16" t="s">
        <v>2501</v>
      </c>
      <c r="BM186" s="241" t="s">
        <v>2563</v>
      </c>
    </row>
    <row r="187" spans="2:51" s="13" customFormat="1" ht="12">
      <c r="B187" s="254"/>
      <c r="C187" s="255"/>
      <c r="D187" s="245" t="s">
        <v>199</v>
      </c>
      <c r="E187" s="256" t="s">
        <v>1</v>
      </c>
      <c r="F187" s="257" t="s">
        <v>83</v>
      </c>
      <c r="G187" s="255"/>
      <c r="H187" s="258">
        <v>1</v>
      </c>
      <c r="I187" s="259"/>
      <c r="J187" s="255"/>
      <c r="K187" s="255"/>
      <c r="L187" s="260"/>
      <c r="M187" s="261"/>
      <c r="N187" s="262"/>
      <c r="O187" s="262"/>
      <c r="P187" s="262"/>
      <c r="Q187" s="262"/>
      <c r="R187" s="262"/>
      <c r="S187" s="262"/>
      <c r="T187" s="263"/>
      <c r="AT187" s="264" t="s">
        <v>199</v>
      </c>
      <c r="AU187" s="264" t="s">
        <v>85</v>
      </c>
      <c r="AV187" s="13" t="s">
        <v>85</v>
      </c>
      <c r="AW187" s="13" t="s">
        <v>32</v>
      </c>
      <c r="AX187" s="13" t="s">
        <v>76</v>
      </c>
      <c r="AY187" s="264" t="s">
        <v>190</v>
      </c>
    </row>
    <row r="188" spans="2:65" s="1" customFormat="1" ht="16.5" customHeight="1">
      <c r="B188" s="37"/>
      <c r="C188" s="230" t="s">
        <v>385</v>
      </c>
      <c r="D188" s="230" t="s">
        <v>192</v>
      </c>
      <c r="E188" s="231" t="s">
        <v>2564</v>
      </c>
      <c r="F188" s="232" t="s">
        <v>2565</v>
      </c>
      <c r="G188" s="233" t="s">
        <v>427</v>
      </c>
      <c r="H188" s="234">
        <v>1</v>
      </c>
      <c r="I188" s="235"/>
      <c r="J188" s="236">
        <f>ROUND(I188*H188,2)</f>
        <v>0</v>
      </c>
      <c r="K188" s="232" t="s">
        <v>196</v>
      </c>
      <c r="L188" s="42"/>
      <c r="M188" s="237" t="s">
        <v>1</v>
      </c>
      <c r="N188" s="238" t="s">
        <v>41</v>
      </c>
      <c r="O188" s="85"/>
      <c r="P188" s="239">
        <f>O188*H188</f>
        <v>0</v>
      </c>
      <c r="Q188" s="239">
        <v>0</v>
      </c>
      <c r="R188" s="239">
        <f>Q188*H188</f>
        <v>0</v>
      </c>
      <c r="S188" s="239">
        <v>0</v>
      </c>
      <c r="T188" s="240">
        <f>S188*H188</f>
        <v>0</v>
      </c>
      <c r="AR188" s="241" t="s">
        <v>2501</v>
      </c>
      <c r="AT188" s="241" t="s">
        <v>192</v>
      </c>
      <c r="AU188" s="241" t="s">
        <v>85</v>
      </c>
      <c r="AY188" s="16" t="s">
        <v>190</v>
      </c>
      <c r="BE188" s="242">
        <f>IF(N188="základní",J188,0)</f>
        <v>0</v>
      </c>
      <c r="BF188" s="242">
        <f>IF(N188="snížená",J188,0)</f>
        <v>0</v>
      </c>
      <c r="BG188" s="242">
        <f>IF(N188="zákl. přenesená",J188,0)</f>
        <v>0</v>
      </c>
      <c r="BH188" s="242">
        <f>IF(N188="sníž. přenesená",J188,0)</f>
        <v>0</v>
      </c>
      <c r="BI188" s="242">
        <f>IF(N188="nulová",J188,0)</f>
        <v>0</v>
      </c>
      <c r="BJ188" s="16" t="s">
        <v>83</v>
      </c>
      <c r="BK188" s="242">
        <f>ROUND(I188*H188,2)</f>
        <v>0</v>
      </c>
      <c r="BL188" s="16" t="s">
        <v>2501</v>
      </c>
      <c r="BM188" s="241" t="s">
        <v>2566</v>
      </c>
    </row>
    <row r="189" spans="2:51" s="13" customFormat="1" ht="12">
      <c r="B189" s="254"/>
      <c r="C189" s="255"/>
      <c r="D189" s="245" t="s">
        <v>199</v>
      </c>
      <c r="E189" s="256" t="s">
        <v>1</v>
      </c>
      <c r="F189" s="257" t="s">
        <v>83</v>
      </c>
      <c r="G189" s="255"/>
      <c r="H189" s="258">
        <v>1</v>
      </c>
      <c r="I189" s="259"/>
      <c r="J189" s="255"/>
      <c r="K189" s="255"/>
      <c r="L189" s="260"/>
      <c r="M189" s="261"/>
      <c r="N189" s="262"/>
      <c r="O189" s="262"/>
      <c r="P189" s="262"/>
      <c r="Q189" s="262"/>
      <c r="R189" s="262"/>
      <c r="S189" s="262"/>
      <c r="T189" s="263"/>
      <c r="AT189" s="264" t="s">
        <v>199</v>
      </c>
      <c r="AU189" s="264" t="s">
        <v>85</v>
      </c>
      <c r="AV189" s="13" t="s">
        <v>85</v>
      </c>
      <c r="AW189" s="13" t="s">
        <v>32</v>
      </c>
      <c r="AX189" s="13" t="s">
        <v>76</v>
      </c>
      <c r="AY189" s="264" t="s">
        <v>190</v>
      </c>
    </row>
    <row r="190" spans="2:65" s="1" customFormat="1" ht="36" customHeight="1">
      <c r="B190" s="37"/>
      <c r="C190" s="265" t="s">
        <v>390</v>
      </c>
      <c r="D190" s="265" t="s">
        <v>430</v>
      </c>
      <c r="E190" s="266" t="s">
        <v>2567</v>
      </c>
      <c r="F190" s="267" t="s">
        <v>2568</v>
      </c>
      <c r="G190" s="268" t="s">
        <v>1708</v>
      </c>
      <c r="H190" s="269">
        <v>1</v>
      </c>
      <c r="I190" s="270"/>
      <c r="J190" s="271">
        <f>ROUND(I190*H190,2)</f>
        <v>0</v>
      </c>
      <c r="K190" s="267" t="s">
        <v>445</v>
      </c>
      <c r="L190" s="272"/>
      <c r="M190" s="273" t="s">
        <v>1</v>
      </c>
      <c r="N190" s="274" t="s">
        <v>41</v>
      </c>
      <c r="O190" s="85"/>
      <c r="P190" s="239">
        <f>O190*H190</f>
        <v>0</v>
      </c>
      <c r="Q190" s="239">
        <v>0</v>
      </c>
      <c r="R190" s="239">
        <f>Q190*H190</f>
        <v>0</v>
      </c>
      <c r="S190" s="239">
        <v>0</v>
      </c>
      <c r="T190" s="240">
        <f>S190*H190</f>
        <v>0</v>
      </c>
      <c r="AR190" s="241" t="s">
        <v>2501</v>
      </c>
      <c r="AT190" s="241" t="s">
        <v>430</v>
      </c>
      <c r="AU190" s="241" t="s">
        <v>85</v>
      </c>
      <c r="AY190" s="16" t="s">
        <v>190</v>
      </c>
      <c r="BE190" s="242">
        <f>IF(N190="základní",J190,0)</f>
        <v>0</v>
      </c>
      <c r="BF190" s="242">
        <f>IF(N190="snížená",J190,0)</f>
        <v>0</v>
      </c>
      <c r="BG190" s="242">
        <f>IF(N190="zákl. přenesená",J190,0)</f>
        <v>0</v>
      </c>
      <c r="BH190" s="242">
        <f>IF(N190="sníž. přenesená",J190,0)</f>
        <v>0</v>
      </c>
      <c r="BI190" s="242">
        <f>IF(N190="nulová",J190,0)</f>
        <v>0</v>
      </c>
      <c r="BJ190" s="16" t="s">
        <v>83</v>
      </c>
      <c r="BK190" s="242">
        <f>ROUND(I190*H190,2)</f>
        <v>0</v>
      </c>
      <c r="BL190" s="16" t="s">
        <v>2501</v>
      </c>
      <c r="BM190" s="241" t="s">
        <v>2569</v>
      </c>
    </row>
    <row r="191" spans="2:51" s="13" customFormat="1" ht="12">
      <c r="B191" s="254"/>
      <c r="C191" s="255"/>
      <c r="D191" s="245" t="s">
        <v>199</v>
      </c>
      <c r="E191" s="256" t="s">
        <v>1</v>
      </c>
      <c r="F191" s="257" t="s">
        <v>83</v>
      </c>
      <c r="G191" s="255"/>
      <c r="H191" s="258">
        <v>1</v>
      </c>
      <c r="I191" s="259"/>
      <c r="J191" s="255"/>
      <c r="K191" s="255"/>
      <c r="L191" s="260"/>
      <c r="M191" s="261"/>
      <c r="N191" s="262"/>
      <c r="O191" s="262"/>
      <c r="P191" s="262"/>
      <c r="Q191" s="262"/>
      <c r="R191" s="262"/>
      <c r="S191" s="262"/>
      <c r="T191" s="263"/>
      <c r="AT191" s="264" t="s">
        <v>199</v>
      </c>
      <c r="AU191" s="264" t="s">
        <v>85</v>
      </c>
      <c r="AV191" s="13" t="s">
        <v>85</v>
      </c>
      <c r="AW191" s="13" t="s">
        <v>32</v>
      </c>
      <c r="AX191" s="13" t="s">
        <v>76</v>
      </c>
      <c r="AY191" s="264" t="s">
        <v>190</v>
      </c>
    </row>
    <row r="192" spans="2:65" s="1" customFormat="1" ht="16.5" customHeight="1">
      <c r="B192" s="37"/>
      <c r="C192" s="230" t="s">
        <v>395</v>
      </c>
      <c r="D192" s="230" t="s">
        <v>192</v>
      </c>
      <c r="E192" s="231" t="s">
        <v>2570</v>
      </c>
      <c r="F192" s="232" t="s">
        <v>2571</v>
      </c>
      <c r="G192" s="233" t="s">
        <v>427</v>
      </c>
      <c r="H192" s="234">
        <v>1</v>
      </c>
      <c r="I192" s="235"/>
      <c r="J192" s="236">
        <f>ROUND(I192*H192,2)</f>
        <v>0</v>
      </c>
      <c r="K192" s="232" t="s">
        <v>196</v>
      </c>
      <c r="L192" s="42"/>
      <c r="M192" s="237" t="s">
        <v>1</v>
      </c>
      <c r="N192" s="238" t="s">
        <v>41</v>
      </c>
      <c r="O192" s="85"/>
      <c r="P192" s="239">
        <f>O192*H192</f>
        <v>0</v>
      </c>
      <c r="Q192" s="239">
        <v>0</v>
      </c>
      <c r="R192" s="239">
        <f>Q192*H192</f>
        <v>0</v>
      </c>
      <c r="S192" s="239">
        <v>0</v>
      </c>
      <c r="T192" s="240">
        <f>S192*H192</f>
        <v>0</v>
      </c>
      <c r="AR192" s="241" t="s">
        <v>2501</v>
      </c>
      <c r="AT192" s="241" t="s">
        <v>192</v>
      </c>
      <c r="AU192" s="241" t="s">
        <v>85</v>
      </c>
      <c r="AY192" s="16" t="s">
        <v>190</v>
      </c>
      <c r="BE192" s="242">
        <f>IF(N192="základní",J192,0)</f>
        <v>0</v>
      </c>
      <c r="BF192" s="242">
        <f>IF(N192="snížená",J192,0)</f>
        <v>0</v>
      </c>
      <c r="BG192" s="242">
        <f>IF(N192="zákl. přenesená",J192,0)</f>
        <v>0</v>
      </c>
      <c r="BH192" s="242">
        <f>IF(N192="sníž. přenesená",J192,0)</f>
        <v>0</v>
      </c>
      <c r="BI192" s="242">
        <f>IF(N192="nulová",J192,0)</f>
        <v>0</v>
      </c>
      <c r="BJ192" s="16" t="s">
        <v>83</v>
      </c>
      <c r="BK192" s="242">
        <f>ROUND(I192*H192,2)</f>
        <v>0</v>
      </c>
      <c r="BL192" s="16" t="s">
        <v>2501</v>
      </c>
      <c r="BM192" s="241" t="s">
        <v>2572</v>
      </c>
    </row>
    <row r="193" spans="2:51" s="13" customFormat="1" ht="12">
      <c r="B193" s="254"/>
      <c r="C193" s="255"/>
      <c r="D193" s="245" t="s">
        <v>199</v>
      </c>
      <c r="E193" s="256" t="s">
        <v>1</v>
      </c>
      <c r="F193" s="257" t="s">
        <v>83</v>
      </c>
      <c r="G193" s="255"/>
      <c r="H193" s="258">
        <v>1</v>
      </c>
      <c r="I193" s="259"/>
      <c r="J193" s="255"/>
      <c r="K193" s="255"/>
      <c r="L193" s="260"/>
      <c r="M193" s="261"/>
      <c r="N193" s="262"/>
      <c r="O193" s="262"/>
      <c r="P193" s="262"/>
      <c r="Q193" s="262"/>
      <c r="R193" s="262"/>
      <c r="S193" s="262"/>
      <c r="T193" s="263"/>
      <c r="AT193" s="264" t="s">
        <v>199</v>
      </c>
      <c r="AU193" s="264" t="s">
        <v>85</v>
      </c>
      <c r="AV193" s="13" t="s">
        <v>85</v>
      </c>
      <c r="AW193" s="13" t="s">
        <v>32</v>
      </c>
      <c r="AX193" s="13" t="s">
        <v>76</v>
      </c>
      <c r="AY193" s="264" t="s">
        <v>190</v>
      </c>
    </row>
    <row r="194" spans="2:65" s="1" customFormat="1" ht="16.5" customHeight="1">
      <c r="B194" s="37"/>
      <c r="C194" s="265" t="s">
        <v>401</v>
      </c>
      <c r="D194" s="265" t="s">
        <v>430</v>
      </c>
      <c r="E194" s="266" t="s">
        <v>2573</v>
      </c>
      <c r="F194" s="267" t="s">
        <v>2574</v>
      </c>
      <c r="G194" s="268" t="s">
        <v>1708</v>
      </c>
      <c r="H194" s="269">
        <v>1</v>
      </c>
      <c r="I194" s="270"/>
      <c r="J194" s="271">
        <f>ROUND(I194*H194,2)</f>
        <v>0</v>
      </c>
      <c r="K194" s="267" t="s">
        <v>445</v>
      </c>
      <c r="L194" s="272"/>
      <c r="M194" s="273" t="s">
        <v>1</v>
      </c>
      <c r="N194" s="274" t="s">
        <v>41</v>
      </c>
      <c r="O194" s="85"/>
      <c r="P194" s="239">
        <f>O194*H194</f>
        <v>0</v>
      </c>
      <c r="Q194" s="239">
        <v>0</v>
      </c>
      <c r="R194" s="239">
        <f>Q194*H194</f>
        <v>0</v>
      </c>
      <c r="S194" s="239">
        <v>0</v>
      </c>
      <c r="T194" s="240">
        <f>S194*H194</f>
        <v>0</v>
      </c>
      <c r="AR194" s="241" t="s">
        <v>2501</v>
      </c>
      <c r="AT194" s="241" t="s">
        <v>430</v>
      </c>
      <c r="AU194" s="241" t="s">
        <v>85</v>
      </c>
      <c r="AY194" s="16" t="s">
        <v>190</v>
      </c>
      <c r="BE194" s="242">
        <f>IF(N194="základní",J194,0)</f>
        <v>0</v>
      </c>
      <c r="BF194" s="242">
        <f>IF(N194="snížená",J194,0)</f>
        <v>0</v>
      </c>
      <c r="BG194" s="242">
        <f>IF(N194="zákl. přenesená",J194,0)</f>
        <v>0</v>
      </c>
      <c r="BH194" s="242">
        <f>IF(N194="sníž. přenesená",J194,0)</f>
        <v>0</v>
      </c>
      <c r="BI194" s="242">
        <f>IF(N194="nulová",J194,0)</f>
        <v>0</v>
      </c>
      <c r="BJ194" s="16" t="s">
        <v>83</v>
      </c>
      <c r="BK194" s="242">
        <f>ROUND(I194*H194,2)</f>
        <v>0</v>
      </c>
      <c r="BL194" s="16" t="s">
        <v>2501</v>
      </c>
      <c r="BM194" s="241" t="s">
        <v>2575</v>
      </c>
    </row>
    <row r="195" spans="2:51" s="13" customFormat="1" ht="12">
      <c r="B195" s="254"/>
      <c r="C195" s="255"/>
      <c r="D195" s="245" t="s">
        <v>199</v>
      </c>
      <c r="E195" s="256" t="s">
        <v>1</v>
      </c>
      <c r="F195" s="257" t="s">
        <v>83</v>
      </c>
      <c r="G195" s="255"/>
      <c r="H195" s="258">
        <v>1</v>
      </c>
      <c r="I195" s="259"/>
      <c r="J195" s="255"/>
      <c r="K195" s="255"/>
      <c r="L195" s="260"/>
      <c r="M195" s="261"/>
      <c r="N195" s="262"/>
      <c r="O195" s="262"/>
      <c r="P195" s="262"/>
      <c r="Q195" s="262"/>
      <c r="R195" s="262"/>
      <c r="S195" s="262"/>
      <c r="T195" s="263"/>
      <c r="AT195" s="264" t="s">
        <v>199</v>
      </c>
      <c r="AU195" s="264" t="s">
        <v>85</v>
      </c>
      <c r="AV195" s="13" t="s">
        <v>85</v>
      </c>
      <c r="AW195" s="13" t="s">
        <v>32</v>
      </c>
      <c r="AX195" s="13" t="s">
        <v>76</v>
      </c>
      <c r="AY195" s="264" t="s">
        <v>190</v>
      </c>
    </row>
    <row r="196" spans="2:65" s="1" customFormat="1" ht="16.5" customHeight="1">
      <c r="B196" s="37"/>
      <c r="C196" s="230" t="s">
        <v>406</v>
      </c>
      <c r="D196" s="230" t="s">
        <v>192</v>
      </c>
      <c r="E196" s="231" t="s">
        <v>2576</v>
      </c>
      <c r="F196" s="232" t="s">
        <v>2577</v>
      </c>
      <c r="G196" s="233" t="s">
        <v>427</v>
      </c>
      <c r="H196" s="234">
        <v>1</v>
      </c>
      <c r="I196" s="235"/>
      <c r="J196" s="236">
        <f>ROUND(I196*H196,2)</f>
        <v>0</v>
      </c>
      <c r="K196" s="232" t="s">
        <v>196</v>
      </c>
      <c r="L196" s="42"/>
      <c r="M196" s="237" t="s">
        <v>1</v>
      </c>
      <c r="N196" s="238" t="s">
        <v>41</v>
      </c>
      <c r="O196" s="85"/>
      <c r="P196" s="239">
        <f>O196*H196</f>
        <v>0</v>
      </c>
      <c r="Q196" s="239">
        <v>0</v>
      </c>
      <c r="R196" s="239">
        <f>Q196*H196</f>
        <v>0</v>
      </c>
      <c r="S196" s="239">
        <v>0</v>
      </c>
      <c r="T196" s="240">
        <f>S196*H196</f>
        <v>0</v>
      </c>
      <c r="AR196" s="241" t="s">
        <v>2501</v>
      </c>
      <c r="AT196" s="241" t="s">
        <v>192</v>
      </c>
      <c r="AU196" s="241" t="s">
        <v>85</v>
      </c>
      <c r="AY196" s="16" t="s">
        <v>190</v>
      </c>
      <c r="BE196" s="242">
        <f>IF(N196="základní",J196,0)</f>
        <v>0</v>
      </c>
      <c r="BF196" s="242">
        <f>IF(N196="snížená",J196,0)</f>
        <v>0</v>
      </c>
      <c r="BG196" s="242">
        <f>IF(N196="zákl. přenesená",J196,0)</f>
        <v>0</v>
      </c>
      <c r="BH196" s="242">
        <f>IF(N196="sníž. přenesená",J196,0)</f>
        <v>0</v>
      </c>
      <c r="BI196" s="242">
        <f>IF(N196="nulová",J196,0)</f>
        <v>0</v>
      </c>
      <c r="BJ196" s="16" t="s">
        <v>83</v>
      </c>
      <c r="BK196" s="242">
        <f>ROUND(I196*H196,2)</f>
        <v>0</v>
      </c>
      <c r="BL196" s="16" t="s">
        <v>2501</v>
      </c>
      <c r="BM196" s="241" t="s">
        <v>2578</v>
      </c>
    </row>
    <row r="197" spans="2:51" s="13" customFormat="1" ht="12">
      <c r="B197" s="254"/>
      <c r="C197" s="255"/>
      <c r="D197" s="245" t="s">
        <v>199</v>
      </c>
      <c r="E197" s="256" t="s">
        <v>1</v>
      </c>
      <c r="F197" s="257" t="s">
        <v>83</v>
      </c>
      <c r="G197" s="255"/>
      <c r="H197" s="258">
        <v>1</v>
      </c>
      <c r="I197" s="259"/>
      <c r="J197" s="255"/>
      <c r="K197" s="255"/>
      <c r="L197" s="260"/>
      <c r="M197" s="261"/>
      <c r="N197" s="262"/>
      <c r="O197" s="262"/>
      <c r="P197" s="262"/>
      <c r="Q197" s="262"/>
      <c r="R197" s="262"/>
      <c r="S197" s="262"/>
      <c r="T197" s="263"/>
      <c r="AT197" s="264" t="s">
        <v>199</v>
      </c>
      <c r="AU197" s="264" t="s">
        <v>85</v>
      </c>
      <c r="AV197" s="13" t="s">
        <v>85</v>
      </c>
      <c r="AW197" s="13" t="s">
        <v>32</v>
      </c>
      <c r="AX197" s="13" t="s">
        <v>76</v>
      </c>
      <c r="AY197" s="264" t="s">
        <v>190</v>
      </c>
    </row>
    <row r="198" spans="2:65" s="1" customFormat="1" ht="16.5" customHeight="1">
      <c r="B198" s="37"/>
      <c r="C198" s="230" t="s">
        <v>417</v>
      </c>
      <c r="D198" s="230" t="s">
        <v>192</v>
      </c>
      <c r="E198" s="231" t="s">
        <v>2579</v>
      </c>
      <c r="F198" s="232" t="s">
        <v>2580</v>
      </c>
      <c r="G198" s="233" t="s">
        <v>427</v>
      </c>
      <c r="H198" s="234">
        <v>1</v>
      </c>
      <c r="I198" s="235"/>
      <c r="J198" s="236">
        <f>ROUND(I198*H198,2)</f>
        <v>0</v>
      </c>
      <c r="K198" s="232" t="s">
        <v>196</v>
      </c>
      <c r="L198" s="42"/>
      <c r="M198" s="237" t="s">
        <v>1</v>
      </c>
      <c r="N198" s="238" t="s">
        <v>41</v>
      </c>
      <c r="O198" s="85"/>
      <c r="P198" s="239">
        <f>O198*H198</f>
        <v>0</v>
      </c>
      <c r="Q198" s="239">
        <v>0</v>
      </c>
      <c r="R198" s="239">
        <f>Q198*H198</f>
        <v>0</v>
      </c>
      <c r="S198" s="239">
        <v>0</v>
      </c>
      <c r="T198" s="240">
        <f>S198*H198</f>
        <v>0</v>
      </c>
      <c r="AR198" s="241" t="s">
        <v>2501</v>
      </c>
      <c r="AT198" s="241" t="s">
        <v>192</v>
      </c>
      <c r="AU198" s="241" t="s">
        <v>85</v>
      </c>
      <c r="AY198" s="16" t="s">
        <v>190</v>
      </c>
      <c r="BE198" s="242">
        <f>IF(N198="základní",J198,0)</f>
        <v>0</v>
      </c>
      <c r="BF198" s="242">
        <f>IF(N198="snížená",J198,0)</f>
        <v>0</v>
      </c>
      <c r="BG198" s="242">
        <f>IF(N198="zákl. přenesená",J198,0)</f>
        <v>0</v>
      </c>
      <c r="BH198" s="242">
        <f>IF(N198="sníž. přenesená",J198,0)</f>
        <v>0</v>
      </c>
      <c r="BI198" s="242">
        <f>IF(N198="nulová",J198,0)</f>
        <v>0</v>
      </c>
      <c r="BJ198" s="16" t="s">
        <v>83</v>
      </c>
      <c r="BK198" s="242">
        <f>ROUND(I198*H198,2)</f>
        <v>0</v>
      </c>
      <c r="BL198" s="16" t="s">
        <v>2501</v>
      </c>
      <c r="BM198" s="241" t="s">
        <v>2581</v>
      </c>
    </row>
    <row r="199" spans="2:51" s="13" customFormat="1" ht="12">
      <c r="B199" s="254"/>
      <c r="C199" s="255"/>
      <c r="D199" s="245" t="s">
        <v>199</v>
      </c>
      <c r="E199" s="256" t="s">
        <v>1</v>
      </c>
      <c r="F199" s="257" t="s">
        <v>83</v>
      </c>
      <c r="G199" s="255"/>
      <c r="H199" s="258">
        <v>1</v>
      </c>
      <c r="I199" s="259"/>
      <c r="J199" s="255"/>
      <c r="K199" s="255"/>
      <c r="L199" s="260"/>
      <c r="M199" s="261"/>
      <c r="N199" s="262"/>
      <c r="O199" s="262"/>
      <c r="P199" s="262"/>
      <c r="Q199" s="262"/>
      <c r="R199" s="262"/>
      <c r="S199" s="262"/>
      <c r="T199" s="263"/>
      <c r="AT199" s="264" t="s">
        <v>199</v>
      </c>
      <c r="AU199" s="264" t="s">
        <v>85</v>
      </c>
      <c r="AV199" s="13" t="s">
        <v>85</v>
      </c>
      <c r="AW199" s="13" t="s">
        <v>32</v>
      </c>
      <c r="AX199" s="13" t="s">
        <v>76</v>
      </c>
      <c r="AY199" s="264" t="s">
        <v>190</v>
      </c>
    </row>
    <row r="200" spans="2:65" s="1" customFormat="1" ht="16.5" customHeight="1">
      <c r="B200" s="37"/>
      <c r="C200" s="230" t="s">
        <v>424</v>
      </c>
      <c r="D200" s="230" t="s">
        <v>192</v>
      </c>
      <c r="E200" s="231" t="s">
        <v>2582</v>
      </c>
      <c r="F200" s="232" t="s">
        <v>2583</v>
      </c>
      <c r="G200" s="233" t="s">
        <v>427</v>
      </c>
      <c r="H200" s="234">
        <v>24</v>
      </c>
      <c r="I200" s="235"/>
      <c r="J200" s="236">
        <f>ROUND(I200*H200,2)</f>
        <v>0</v>
      </c>
      <c r="K200" s="232" t="s">
        <v>196</v>
      </c>
      <c r="L200" s="42"/>
      <c r="M200" s="237" t="s">
        <v>1</v>
      </c>
      <c r="N200" s="238" t="s">
        <v>41</v>
      </c>
      <c r="O200" s="85"/>
      <c r="P200" s="239">
        <f>O200*H200</f>
        <v>0</v>
      </c>
      <c r="Q200" s="239">
        <v>0</v>
      </c>
      <c r="R200" s="239">
        <f>Q200*H200</f>
        <v>0</v>
      </c>
      <c r="S200" s="239">
        <v>0</v>
      </c>
      <c r="T200" s="240">
        <f>S200*H200</f>
        <v>0</v>
      </c>
      <c r="AR200" s="241" t="s">
        <v>2501</v>
      </c>
      <c r="AT200" s="241" t="s">
        <v>192</v>
      </c>
      <c r="AU200" s="241" t="s">
        <v>85</v>
      </c>
      <c r="AY200" s="16" t="s">
        <v>190</v>
      </c>
      <c r="BE200" s="242">
        <f>IF(N200="základní",J200,0)</f>
        <v>0</v>
      </c>
      <c r="BF200" s="242">
        <f>IF(N200="snížená",J200,0)</f>
        <v>0</v>
      </c>
      <c r="BG200" s="242">
        <f>IF(N200="zákl. přenesená",J200,0)</f>
        <v>0</v>
      </c>
      <c r="BH200" s="242">
        <f>IF(N200="sníž. přenesená",J200,0)</f>
        <v>0</v>
      </c>
      <c r="BI200" s="242">
        <f>IF(N200="nulová",J200,0)</f>
        <v>0</v>
      </c>
      <c r="BJ200" s="16" t="s">
        <v>83</v>
      </c>
      <c r="BK200" s="242">
        <f>ROUND(I200*H200,2)</f>
        <v>0</v>
      </c>
      <c r="BL200" s="16" t="s">
        <v>2501</v>
      </c>
      <c r="BM200" s="241" t="s">
        <v>2584</v>
      </c>
    </row>
    <row r="201" spans="2:51" s="13" customFormat="1" ht="12">
      <c r="B201" s="254"/>
      <c r="C201" s="255"/>
      <c r="D201" s="245" t="s">
        <v>199</v>
      </c>
      <c r="E201" s="256" t="s">
        <v>1</v>
      </c>
      <c r="F201" s="257" t="s">
        <v>324</v>
      </c>
      <c r="G201" s="255"/>
      <c r="H201" s="258">
        <v>24</v>
      </c>
      <c r="I201" s="259"/>
      <c r="J201" s="255"/>
      <c r="K201" s="255"/>
      <c r="L201" s="260"/>
      <c r="M201" s="261"/>
      <c r="N201" s="262"/>
      <c r="O201" s="262"/>
      <c r="P201" s="262"/>
      <c r="Q201" s="262"/>
      <c r="R201" s="262"/>
      <c r="S201" s="262"/>
      <c r="T201" s="263"/>
      <c r="AT201" s="264" t="s">
        <v>199</v>
      </c>
      <c r="AU201" s="264" t="s">
        <v>85</v>
      </c>
      <c r="AV201" s="13" t="s">
        <v>85</v>
      </c>
      <c r="AW201" s="13" t="s">
        <v>32</v>
      </c>
      <c r="AX201" s="13" t="s">
        <v>76</v>
      </c>
      <c r="AY201" s="264" t="s">
        <v>190</v>
      </c>
    </row>
    <row r="202" spans="2:65" s="1" customFormat="1" ht="16.5" customHeight="1">
      <c r="B202" s="37"/>
      <c r="C202" s="230" t="s">
        <v>429</v>
      </c>
      <c r="D202" s="230" t="s">
        <v>192</v>
      </c>
      <c r="E202" s="231" t="s">
        <v>2585</v>
      </c>
      <c r="F202" s="232" t="s">
        <v>2586</v>
      </c>
      <c r="G202" s="233" t="s">
        <v>427</v>
      </c>
      <c r="H202" s="234">
        <v>1</v>
      </c>
      <c r="I202" s="235"/>
      <c r="J202" s="236">
        <f>ROUND(I202*H202,2)</f>
        <v>0</v>
      </c>
      <c r="K202" s="232" t="s">
        <v>196</v>
      </c>
      <c r="L202" s="42"/>
      <c r="M202" s="237" t="s">
        <v>1</v>
      </c>
      <c r="N202" s="238" t="s">
        <v>41</v>
      </c>
      <c r="O202" s="85"/>
      <c r="P202" s="239">
        <f>O202*H202</f>
        <v>0</v>
      </c>
      <c r="Q202" s="239">
        <v>0</v>
      </c>
      <c r="R202" s="239">
        <f>Q202*H202</f>
        <v>0</v>
      </c>
      <c r="S202" s="239">
        <v>0</v>
      </c>
      <c r="T202" s="240">
        <f>S202*H202</f>
        <v>0</v>
      </c>
      <c r="AR202" s="241" t="s">
        <v>2501</v>
      </c>
      <c r="AT202" s="241" t="s">
        <v>192</v>
      </c>
      <c r="AU202" s="241" t="s">
        <v>85</v>
      </c>
      <c r="AY202" s="16" t="s">
        <v>190</v>
      </c>
      <c r="BE202" s="242">
        <f>IF(N202="základní",J202,0)</f>
        <v>0</v>
      </c>
      <c r="BF202" s="242">
        <f>IF(N202="snížená",J202,0)</f>
        <v>0</v>
      </c>
      <c r="BG202" s="242">
        <f>IF(N202="zákl. přenesená",J202,0)</f>
        <v>0</v>
      </c>
      <c r="BH202" s="242">
        <f>IF(N202="sníž. přenesená",J202,0)</f>
        <v>0</v>
      </c>
      <c r="BI202" s="242">
        <f>IF(N202="nulová",J202,0)</f>
        <v>0</v>
      </c>
      <c r="BJ202" s="16" t="s">
        <v>83</v>
      </c>
      <c r="BK202" s="242">
        <f>ROUND(I202*H202,2)</f>
        <v>0</v>
      </c>
      <c r="BL202" s="16" t="s">
        <v>2501</v>
      </c>
      <c r="BM202" s="241" t="s">
        <v>2587</v>
      </c>
    </row>
    <row r="203" spans="2:51" s="13" customFormat="1" ht="12">
      <c r="B203" s="254"/>
      <c r="C203" s="255"/>
      <c r="D203" s="245" t="s">
        <v>199</v>
      </c>
      <c r="E203" s="256" t="s">
        <v>1</v>
      </c>
      <c r="F203" s="257" t="s">
        <v>83</v>
      </c>
      <c r="G203" s="255"/>
      <c r="H203" s="258">
        <v>1</v>
      </c>
      <c r="I203" s="259"/>
      <c r="J203" s="255"/>
      <c r="K203" s="255"/>
      <c r="L203" s="260"/>
      <c r="M203" s="261"/>
      <c r="N203" s="262"/>
      <c r="O203" s="262"/>
      <c r="P203" s="262"/>
      <c r="Q203" s="262"/>
      <c r="R203" s="262"/>
      <c r="S203" s="262"/>
      <c r="T203" s="263"/>
      <c r="AT203" s="264" t="s">
        <v>199</v>
      </c>
      <c r="AU203" s="264" t="s">
        <v>85</v>
      </c>
      <c r="AV203" s="13" t="s">
        <v>85</v>
      </c>
      <c r="AW203" s="13" t="s">
        <v>32</v>
      </c>
      <c r="AX203" s="13" t="s">
        <v>76</v>
      </c>
      <c r="AY203" s="264" t="s">
        <v>190</v>
      </c>
    </row>
    <row r="204" spans="2:63" s="11" customFormat="1" ht="22.8" customHeight="1">
      <c r="B204" s="214"/>
      <c r="C204" s="215"/>
      <c r="D204" s="216" t="s">
        <v>75</v>
      </c>
      <c r="E204" s="228" t="s">
        <v>2588</v>
      </c>
      <c r="F204" s="228" t="s">
        <v>2589</v>
      </c>
      <c r="G204" s="215"/>
      <c r="H204" s="215"/>
      <c r="I204" s="218"/>
      <c r="J204" s="229">
        <f>BK204</f>
        <v>0</v>
      </c>
      <c r="K204" s="215"/>
      <c r="L204" s="220"/>
      <c r="M204" s="221"/>
      <c r="N204" s="222"/>
      <c r="O204" s="222"/>
      <c r="P204" s="223">
        <f>SUM(P205:P264)</f>
        <v>0</v>
      </c>
      <c r="Q204" s="222"/>
      <c r="R204" s="223">
        <f>SUM(R205:R264)</f>
        <v>0</v>
      </c>
      <c r="S204" s="222"/>
      <c r="T204" s="224">
        <f>SUM(T205:T264)</f>
        <v>0</v>
      </c>
      <c r="AR204" s="225" t="s">
        <v>83</v>
      </c>
      <c r="AT204" s="226" t="s">
        <v>75</v>
      </c>
      <c r="AU204" s="226" t="s">
        <v>83</v>
      </c>
      <c r="AY204" s="225" t="s">
        <v>190</v>
      </c>
      <c r="BK204" s="227">
        <f>SUM(BK205:BK264)</f>
        <v>0</v>
      </c>
    </row>
    <row r="205" spans="2:65" s="1" customFormat="1" ht="16.5" customHeight="1">
      <c r="B205" s="37"/>
      <c r="C205" s="265" t="s">
        <v>436</v>
      </c>
      <c r="D205" s="265" t="s">
        <v>430</v>
      </c>
      <c r="E205" s="266" t="s">
        <v>2590</v>
      </c>
      <c r="F205" s="267" t="s">
        <v>2591</v>
      </c>
      <c r="G205" s="268" t="s">
        <v>1708</v>
      </c>
      <c r="H205" s="269">
        <v>12</v>
      </c>
      <c r="I205" s="270"/>
      <c r="J205" s="271">
        <f>ROUND(I205*H205,2)</f>
        <v>0</v>
      </c>
      <c r="K205" s="267" t="s">
        <v>445</v>
      </c>
      <c r="L205" s="272"/>
      <c r="M205" s="273" t="s">
        <v>1</v>
      </c>
      <c r="N205" s="274" t="s">
        <v>41</v>
      </c>
      <c r="O205" s="85"/>
      <c r="P205" s="239">
        <f>O205*H205</f>
        <v>0</v>
      </c>
      <c r="Q205" s="239">
        <v>0</v>
      </c>
      <c r="R205" s="239">
        <f>Q205*H205</f>
        <v>0</v>
      </c>
      <c r="S205" s="239">
        <v>0</v>
      </c>
      <c r="T205" s="240">
        <f>S205*H205</f>
        <v>0</v>
      </c>
      <c r="AR205" s="241" t="s">
        <v>2501</v>
      </c>
      <c r="AT205" s="241" t="s">
        <v>430</v>
      </c>
      <c r="AU205" s="241" t="s">
        <v>85</v>
      </c>
      <c r="AY205" s="16" t="s">
        <v>190</v>
      </c>
      <c r="BE205" s="242">
        <f>IF(N205="základní",J205,0)</f>
        <v>0</v>
      </c>
      <c r="BF205" s="242">
        <f>IF(N205="snížená",J205,0)</f>
        <v>0</v>
      </c>
      <c r="BG205" s="242">
        <f>IF(N205="zákl. přenesená",J205,0)</f>
        <v>0</v>
      </c>
      <c r="BH205" s="242">
        <f>IF(N205="sníž. přenesená",J205,0)</f>
        <v>0</v>
      </c>
      <c r="BI205" s="242">
        <f>IF(N205="nulová",J205,0)</f>
        <v>0</v>
      </c>
      <c r="BJ205" s="16" t="s">
        <v>83</v>
      </c>
      <c r="BK205" s="242">
        <f>ROUND(I205*H205,2)</f>
        <v>0</v>
      </c>
      <c r="BL205" s="16" t="s">
        <v>2501</v>
      </c>
      <c r="BM205" s="241" t="s">
        <v>2592</v>
      </c>
    </row>
    <row r="206" spans="2:51" s="13" customFormat="1" ht="12">
      <c r="B206" s="254"/>
      <c r="C206" s="255"/>
      <c r="D206" s="245" t="s">
        <v>199</v>
      </c>
      <c r="E206" s="256" t="s">
        <v>1</v>
      </c>
      <c r="F206" s="257" t="s">
        <v>248</v>
      </c>
      <c r="G206" s="255"/>
      <c r="H206" s="258">
        <v>12</v>
      </c>
      <c r="I206" s="259"/>
      <c r="J206" s="255"/>
      <c r="K206" s="255"/>
      <c r="L206" s="260"/>
      <c r="M206" s="261"/>
      <c r="N206" s="262"/>
      <c r="O206" s="262"/>
      <c r="P206" s="262"/>
      <c r="Q206" s="262"/>
      <c r="R206" s="262"/>
      <c r="S206" s="262"/>
      <c r="T206" s="263"/>
      <c r="AT206" s="264" t="s">
        <v>199</v>
      </c>
      <c r="AU206" s="264" t="s">
        <v>85</v>
      </c>
      <c r="AV206" s="13" t="s">
        <v>85</v>
      </c>
      <c r="AW206" s="13" t="s">
        <v>32</v>
      </c>
      <c r="AX206" s="13" t="s">
        <v>76</v>
      </c>
      <c r="AY206" s="264" t="s">
        <v>190</v>
      </c>
    </row>
    <row r="207" spans="2:65" s="1" customFormat="1" ht="24" customHeight="1">
      <c r="B207" s="37"/>
      <c r="C207" s="265" t="s">
        <v>442</v>
      </c>
      <c r="D207" s="265" t="s">
        <v>430</v>
      </c>
      <c r="E207" s="266" t="s">
        <v>2593</v>
      </c>
      <c r="F207" s="267" t="s">
        <v>2594</v>
      </c>
      <c r="G207" s="268" t="s">
        <v>1708</v>
      </c>
      <c r="H207" s="269">
        <v>12</v>
      </c>
      <c r="I207" s="270"/>
      <c r="J207" s="271">
        <f>ROUND(I207*H207,2)</f>
        <v>0</v>
      </c>
      <c r="K207" s="267" t="s">
        <v>445</v>
      </c>
      <c r="L207" s="272"/>
      <c r="M207" s="273" t="s">
        <v>1</v>
      </c>
      <c r="N207" s="274" t="s">
        <v>41</v>
      </c>
      <c r="O207" s="85"/>
      <c r="P207" s="239">
        <f>O207*H207</f>
        <v>0</v>
      </c>
      <c r="Q207" s="239">
        <v>0</v>
      </c>
      <c r="R207" s="239">
        <f>Q207*H207</f>
        <v>0</v>
      </c>
      <c r="S207" s="239">
        <v>0</v>
      </c>
      <c r="T207" s="240">
        <f>S207*H207</f>
        <v>0</v>
      </c>
      <c r="AR207" s="241" t="s">
        <v>2501</v>
      </c>
      <c r="AT207" s="241" t="s">
        <v>430</v>
      </c>
      <c r="AU207" s="241" t="s">
        <v>85</v>
      </c>
      <c r="AY207" s="16" t="s">
        <v>190</v>
      </c>
      <c r="BE207" s="242">
        <f>IF(N207="základní",J207,0)</f>
        <v>0</v>
      </c>
      <c r="BF207" s="242">
        <f>IF(N207="snížená",J207,0)</f>
        <v>0</v>
      </c>
      <c r="BG207" s="242">
        <f>IF(N207="zákl. přenesená",J207,0)</f>
        <v>0</v>
      </c>
      <c r="BH207" s="242">
        <f>IF(N207="sníž. přenesená",J207,0)</f>
        <v>0</v>
      </c>
      <c r="BI207" s="242">
        <f>IF(N207="nulová",J207,0)</f>
        <v>0</v>
      </c>
      <c r="BJ207" s="16" t="s">
        <v>83</v>
      </c>
      <c r="BK207" s="242">
        <f>ROUND(I207*H207,2)</f>
        <v>0</v>
      </c>
      <c r="BL207" s="16" t="s">
        <v>2501</v>
      </c>
      <c r="BM207" s="241" t="s">
        <v>2595</v>
      </c>
    </row>
    <row r="208" spans="2:51" s="13" customFormat="1" ht="12">
      <c r="B208" s="254"/>
      <c r="C208" s="255"/>
      <c r="D208" s="245" t="s">
        <v>199</v>
      </c>
      <c r="E208" s="256" t="s">
        <v>1</v>
      </c>
      <c r="F208" s="257" t="s">
        <v>248</v>
      </c>
      <c r="G208" s="255"/>
      <c r="H208" s="258">
        <v>12</v>
      </c>
      <c r="I208" s="259"/>
      <c r="J208" s="255"/>
      <c r="K208" s="255"/>
      <c r="L208" s="260"/>
      <c r="M208" s="261"/>
      <c r="N208" s="262"/>
      <c r="O208" s="262"/>
      <c r="P208" s="262"/>
      <c r="Q208" s="262"/>
      <c r="R208" s="262"/>
      <c r="S208" s="262"/>
      <c r="T208" s="263"/>
      <c r="AT208" s="264" t="s">
        <v>199</v>
      </c>
      <c r="AU208" s="264" t="s">
        <v>85</v>
      </c>
      <c r="AV208" s="13" t="s">
        <v>85</v>
      </c>
      <c r="AW208" s="13" t="s">
        <v>32</v>
      </c>
      <c r="AX208" s="13" t="s">
        <v>76</v>
      </c>
      <c r="AY208" s="264" t="s">
        <v>190</v>
      </c>
    </row>
    <row r="209" spans="2:65" s="1" customFormat="1" ht="24" customHeight="1">
      <c r="B209" s="37"/>
      <c r="C209" s="265" t="s">
        <v>451</v>
      </c>
      <c r="D209" s="265" t="s">
        <v>430</v>
      </c>
      <c r="E209" s="266" t="s">
        <v>2596</v>
      </c>
      <c r="F209" s="267" t="s">
        <v>2597</v>
      </c>
      <c r="G209" s="268" t="s">
        <v>1708</v>
      </c>
      <c r="H209" s="269">
        <v>12</v>
      </c>
      <c r="I209" s="270"/>
      <c r="J209" s="271">
        <f>ROUND(I209*H209,2)</f>
        <v>0</v>
      </c>
      <c r="K209" s="267" t="s">
        <v>445</v>
      </c>
      <c r="L209" s="272"/>
      <c r="M209" s="273" t="s">
        <v>1</v>
      </c>
      <c r="N209" s="274" t="s">
        <v>41</v>
      </c>
      <c r="O209" s="85"/>
      <c r="P209" s="239">
        <f>O209*H209</f>
        <v>0</v>
      </c>
      <c r="Q209" s="239">
        <v>0</v>
      </c>
      <c r="R209" s="239">
        <f>Q209*H209</f>
        <v>0</v>
      </c>
      <c r="S209" s="239">
        <v>0</v>
      </c>
      <c r="T209" s="240">
        <f>S209*H209</f>
        <v>0</v>
      </c>
      <c r="AR209" s="241" t="s">
        <v>2501</v>
      </c>
      <c r="AT209" s="241" t="s">
        <v>430</v>
      </c>
      <c r="AU209" s="241" t="s">
        <v>85</v>
      </c>
      <c r="AY209" s="16" t="s">
        <v>190</v>
      </c>
      <c r="BE209" s="242">
        <f>IF(N209="základní",J209,0)</f>
        <v>0</v>
      </c>
      <c r="BF209" s="242">
        <f>IF(N209="snížená",J209,0)</f>
        <v>0</v>
      </c>
      <c r="BG209" s="242">
        <f>IF(N209="zákl. přenesená",J209,0)</f>
        <v>0</v>
      </c>
      <c r="BH209" s="242">
        <f>IF(N209="sníž. přenesená",J209,0)</f>
        <v>0</v>
      </c>
      <c r="BI209" s="242">
        <f>IF(N209="nulová",J209,0)</f>
        <v>0</v>
      </c>
      <c r="BJ209" s="16" t="s">
        <v>83</v>
      </c>
      <c r="BK209" s="242">
        <f>ROUND(I209*H209,2)</f>
        <v>0</v>
      </c>
      <c r="BL209" s="16" t="s">
        <v>2501</v>
      </c>
      <c r="BM209" s="241" t="s">
        <v>2598</v>
      </c>
    </row>
    <row r="210" spans="2:51" s="13" customFormat="1" ht="12">
      <c r="B210" s="254"/>
      <c r="C210" s="255"/>
      <c r="D210" s="245" t="s">
        <v>199</v>
      </c>
      <c r="E210" s="256" t="s">
        <v>1</v>
      </c>
      <c r="F210" s="257" t="s">
        <v>248</v>
      </c>
      <c r="G210" s="255"/>
      <c r="H210" s="258">
        <v>12</v>
      </c>
      <c r="I210" s="259"/>
      <c r="J210" s="255"/>
      <c r="K210" s="255"/>
      <c r="L210" s="260"/>
      <c r="M210" s="261"/>
      <c r="N210" s="262"/>
      <c r="O210" s="262"/>
      <c r="P210" s="262"/>
      <c r="Q210" s="262"/>
      <c r="R210" s="262"/>
      <c r="S210" s="262"/>
      <c r="T210" s="263"/>
      <c r="AT210" s="264" t="s">
        <v>199</v>
      </c>
      <c r="AU210" s="264" t="s">
        <v>85</v>
      </c>
      <c r="AV210" s="13" t="s">
        <v>85</v>
      </c>
      <c r="AW210" s="13" t="s">
        <v>32</v>
      </c>
      <c r="AX210" s="13" t="s">
        <v>76</v>
      </c>
      <c r="AY210" s="264" t="s">
        <v>190</v>
      </c>
    </row>
    <row r="211" spans="2:65" s="1" customFormat="1" ht="16.5" customHeight="1">
      <c r="B211" s="37"/>
      <c r="C211" s="265" t="s">
        <v>455</v>
      </c>
      <c r="D211" s="265" t="s">
        <v>430</v>
      </c>
      <c r="E211" s="266" t="s">
        <v>2599</v>
      </c>
      <c r="F211" s="267" t="s">
        <v>2600</v>
      </c>
      <c r="G211" s="268" t="s">
        <v>1708</v>
      </c>
      <c r="H211" s="269">
        <v>12</v>
      </c>
      <c r="I211" s="270"/>
      <c r="J211" s="271">
        <f>ROUND(I211*H211,2)</f>
        <v>0</v>
      </c>
      <c r="K211" s="267" t="s">
        <v>445</v>
      </c>
      <c r="L211" s="272"/>
      <c r="M211" s="273" t="s">
        <v>1</v>
      </c>
      <c r="N211" s="274" t="s">
        <v>41</v>
      </c>
      <c r="O211" s="85"/>
      <c r="P211" s="239">
        <f>O211*H211</f>
        <v>0</v>
      </c>
      <c r="Q211" s="239">
        <v>0</v>
      </c>
      <c r="R211" s="239">
        <f>Q211*H211</f>
        <v>0</v>
      </c>
      <c r="S211" s="239">
        <v>0</v>
      </c>
      <c r="T211" s="240">
        <f>S211*H211</f>
        <v>0</v>
      </c>
      <c r="AR211" s="241" t="s">
        <v>2501</v>
      </c>
      <c r="AT211" s="241" t="s">
        <v>430</v>
      </c>
      <c r="AU211" s="241" t="s">
        <v>85</v>
      </c>
      <c r="AY211" s="16" t="s">
        <v>190</v>
      </c>
      <c r="BE211" s="242">
        <f>IF(N211="základní",J211,0)</f>
        <v>0</v>
      </c>
      <c r="BF211" s="242">
        <f>IF(N211="snížená",J211,0)</f>
        <v>0</v>
      </c>
      <c r="BG211" s="242">
        <f>IF(N211="zákl. přenesená",J211,0)</f>
        <v>0</v>
      </c>
      <c r="BH211" s="242">
        <f>IF(N211="sníž. přenesená",J211,0)</f>
        <v>0</v>
      </c>
      <c r="BI211" s="242">
        <f>IF(N211="nulová",J211,0)</f>
        <v>0</v>
      </c>
      <c r="BJ211" s="16" t="s">
        <v>83</v>
      </c>
      <c r="BK211" s="242">
        <f>ROUND(I211*H211,2)</f>
        <v>0</v>
      </c>
      <c r="BL211" s="16" t="s">
        <v>2501</v>
      </c>
      <c r="BM211" s="241" t="s">
        <v>2601</v>
      </c>
    </row>
    <row r="212" spans="2:51" s="13" customFormat="1" ht="12">
      <c r="B212" s="254"/>
      <c r="C212" s="255"/>
      <c r="D212" s="245" t="s">
        <v>199</v>
      </c>
      <c r="E212" s="256" t="s">
        <v>1</v>
      </c>
      <c r="F212" s="257" t="s">
        <v>248</v>
      </c>
      <c r="G212" s="255"/>
      <c r="H212" s="258">
        <v>12</v>
      </c>
      <c r="I212" s="259"/>
      <c r="J212" s="255"/>
      <c r="K212" s="255"/>
      <c r="L212" s="260"/>
      <c r="M212" s="261"/>
      <c r="N212" s="262"/>
      <c r="O212" s="262"/>
      <c r="P212" s="262"/>
      <c r="Q212" s="262"/>
      <c r="R212" s="262"/>
      <c r="S212" s="262"/>
      <c r="T212" s="263"/>
      <c r="AT212" s="264" t="s">
        <v>199</v>
      </c>
      <c r="AU212" s="264" t="s">
        <v>85</v>
      </c>
      <c r="AV212" s="13" t="s">
        <v>85</v>
      </c>
      <c r="AW212" s="13" t="s">
        <v>32</v>
      </c>
      <c r="AX212" s="13" t="s">
        <v>76</v>
      </c>
      <c r="AY212" s="264" t="s">
        <v>190</v>
      </c>
    </row>
    <row r="213" spans="2:65" s="1" customFormat="1" ht="24" customHeight="1">
      <c r="B213" s="37"/>
      <c r="C213" s="265" t="s">
        <v>463</v>
      </c>
      <c r="D213" s="265" t="s">
        <v>430</v>
      </c>
      <c r="E213" s="266" t="s">
        <v>2602</v>
      </c>
      <c r="F213" s="267" t="s">
        <v>2603</v>
      </c>
      <c r="G213" s="268" t="s">
        <v>1708</v>
      </c>
      <c r="H213" s="269">
        <v>24</v>
      </c>
      <c r="I213" s="270"/>
      <c r="J213" s="271">
        <f>ROUND(I213*H213,2)</f>
        <v>0</v>
      </c>
      <c r="K213" s="267" t="s">
        <v>445</v>
      </c>
      <c r="L213" s="272"/>
      <c r="M213" s="273" t="s">
        <v>1</v>
      </c>
      <c r="N213" s="274" t="s">
        <v>41</v>
      </c>
      <c r="O213" s="85"/>
      <c r="P213" s="239">
        <f>O213*H213</f>
        <v>0</v>
      </c>
      <c r="Q213" s="239">
        <v>0</v>
      </c>
      <c r="R213" s="239">
        <f>Q213*H213</f>
        <v>0</v>
      </c>
      <c r="S213" s="239">
        <v>0</v>
      </c>
      <c r="T213" s="240">
        <f>S213*H213</f>
        <v>0</v>
      </c>
      <c r="AR213" s="241" t="s">
        <v>2501</v>
      </c>
      <c r="AT213" s="241" t="s">
        <v>430</v>
      </c>
      <c r="AU213" s="241" t="s">
        <v>85</v>
      </c>
      <c r="AY213" s="16" t="s">
        <v>190</v>
      </c>
      <c r="BE213" s="242">
        <f>IF(N213="základní",J213,0)</f>
        <v>0</v>
      </c>
      <c r="BF213" s="242">
        <f>IF(N213="snížená",J213,0)</f>
        <v>0</v>
      </c>
      <c r="BG213" s="242">
        <f>IF(N213="zákl. přenesená",J213,0)</f>
        <v>0</v>
      </c>
      <c r="BH213" s="242">
        <f>IF(N213="sníž. přenesená",J213,0)</f>
        <v>0</v>
      </c>
      <c r="BI213" s="242">
        <f>IF(N213="nulová",J213,0)</f>
        <v>0</v>
      </c>
      <c r="BJ213" s="16" t="s">
        <v>83</v>
      </c>
      <c r="BK213" s="242">
        <f>ROUND(I213*H213,2)</f>
        <v>0</v>
      </c>
      <c r="BL213" s="16" t="s">
        <v>2501</v>
      </c>
      <c r="BM213" s="241" t="s">
        <v>2604</v>
      </c>
    </row>
    <row r="214" spans="2:51" s="13" customFormat="1" ht="12">
      <c r="B214" s="254"/>
      <c r="C214" s="255"/>
      <c r="D214" s="245" t="s">
        <v>199</v>
      </c>
      <c r="E214" s="256" t="s">
        <v>1</v>
      </c>
      <c r="F214" s="257" t="s">
        <v>324</v>
      </c>
      <c r="G214" s="255"/>
      <c r="H214" s="258">
        <v>24</v>
      </c>
      <c r="I214" s="259"/>
      <c r="J214" s="255"/>
      <c r="K214" s="255"/>
      <c r="L214" s="260"/>
      <c r="M214" s="261"/>
      <c r="N214" s="262"/>
      <c r="O214" s="262"/>
      <c r="P214" s="262"/>
      <c r="Q214" s="262"/>
      <c r="R214" s="262"/>
      <c r="S214" s="262"/>
      <c r="T214" s="263"/>
      <c r="AT214" s="264" t="s">
        <v>199</v>
      </c>
      <c r="AU214" s="264" t="s">
        <v>85</v>
      </c>
      <c r="AV214" s="13" t="s">
        <v>85</v>
      </c>
      <c r="AW214" s="13" t="s">
        <v>32</v>
      </c>
      <c r="AX214" s="13" t="s">
        <v>76</v>
      </c>
      <c r="AY214" s="264" t="s">
        <v>190</v>
      </c>
    </row>
    <row r="215" spans="2:65" s="1" customFormat="1" ht="16.5" customHeight="1">
      <c r="B215" s="37"/>
      <c r="C215" s="230" t="s">
        <v>470</v>
      </c>
      <c r="D215" s="230" t="s">
        <v>192</v>
      </c>
      <c r="E215" s="231" t="s">
        <v>2605</v>
      </c>
      <c r="F215" s="232" t="s">
        <v>2606</v>
      </c>
      <c r="G215" s="233" t="s">
        <v>427</v>
      </c>
      <c r="H215" s="234">
        <v>13</v>
      </c>
      <c r="I215" s="235"/>
      <c r="J215" s="236">
        <f>ROUND(I215*H215,2)</f>
        <v>0</v>
      </c>
      <c r="K215" s="232" t="s">
        <v>196</v>
      </c>
      <c r="L215" s="42"/>
      <c r="M215" s="237" t="s">
        <v>1</v>
      </c>
      <c r="N215" s="238" t="s">
        <v>41</v>
      </c>
      <c r="O215" s="85"/>
      <c r="P215" s="239">
        <f>O215*H215</f>
        <v>0</v>
      </c>
      <c r="Q215" s="239">
        <v>0</v>
      </c>
      <c r="R215" s="239">
        <f>Q215*H215</f>
        <v>0</v>
      </c>
      <c r="S215" s="239">
        <v>0</v>
      </c>
      <c r="T215" s="240">
        <f>S215*H215</f>
        <v>0</v>
      </c>
      <c r="AR215" s="241" t="s">
        <v>2501</v>
      </c>
      <c r="AT215" s="241" t="s">
        <v>192</v>
      </c>
      <c r="AU215" s="241" t="s">
        <v>85</v>
      </c>
      <c r="AY215" s="16" t="s">
        <v>190</v>
      </c>
      <c r="BE215" s="242">
        <f>IF(N215="základní",J215,0)</f>
        <v>0</v>
      </c>
      <c r="BF215" s="242">
        <f>IF(N215="snížená",J215,0)</f>
        <v>0</v>
      </c>
      <c r="BG215" s="242">
        <f>IF(N215="zákl. přenesená",J215,0)</f>
        <v>0</v>
      </c>
      <c r="BH215" s="242">
        <f>IF(N215="sníž. přenesená",J215,0)</f>
        <v>0</v>
      </c>
      <c r="BI215" s="242">
        <f>IF(N215="nulová",J215,0)</f>
        <v>0</v>
      </c>
      <c r="BJ215" s="16" t="s">
        <v>83</v>
      </c>
      <c r="BK215" s="242">
        <f>ROUND(I215*H215,2)</f>
        <v>0</v>
      </c>
      <c r="BL215" s="16" t="s">
        <v>2501</v>
      </c>
      <c r="BM215" s="241" t="s">
        <v>2607</v>
      </c>
    </row>
    <row r="216" spans="2:51" s="13" customFormat="1" ht="12">
      <c r="B216" s="254"/>
      <c r="C216" s="255"/>
      <c r="D216" s="245" t="s">
        <v>199</v>
      </c>
      <c r="E216" s="256" t="s">
        <v>1</v>
      </c>
      <c r="F216" s="257" t="s">
        <v>252</v>
      </c>
      <c r="G216" s="255"/>
      <c r="H216" s="258">
        <v>13</v>
      </c>
      <c r="I216" s="259"/>
      <c r="J216" s="255"/>
      <c r="K216" s="255"/>
      <c r="L216" s="260"/>
      <c r="M216" s="261"/>
      <c r="N216" s="262"/>
      <c r="O216" s="262"/>
      <c r="P216" s="262"/>
      <c r="Q216" s="262"/>
      <c r="R216" s="262"/>
      <c r="S216" s="262"/>
      <c r="T216" s="263"/>
      <c r="AT216" s="264" t="s">
        <v>199</v>
      </c>
      <c r="AU216" s="264" t="s">
        <v>85</v>
      </c>
      <c r="AV216" s="13" t="s">
        <v>85</v>
      </c>
      <c r="AW216" s="13" t="s">
        <v>32</v>
      </c>
      <c r="AX216" s="13" t="s">
        <v>76</v>
      </c>
      <c r="AY216" s="264" t="s">
        <v>190</v>
      </c>
    </row>
    <row r="217" spans="2:65" s="1" customFormat="1" ht="16.5" customHeight="1">
      <c r="B217" s="37"/>
      <c r="C217" s="265" t="s">
        <v>476</v>
      </c>
      <c r="D217" s="265" t="s">
        <v>430</v>
      </c>
      <c r="E217" s="266" t="s">
        <v>2608</v>
      </c>
      <c r="F217" s="267" t="s">
        <v>2609</v>
      </c>
      <c r="G217" s="268" t="s">
        <v>398</v>
      </c>
      <c r="H217" s="269">
        <v>512</v>
      </c>
      <c r="I217" s="270"/>
      <c r="J217" s="271">
        <f>ROUND(I217*H217,2)</f>
        <v>0</v>
      </c>
      <c r="K217" s="267" t="s">
        <v>445</v>
      </c>
      <c r="L217" s="272"/>
      <c r="M217" s="273" t="s">
        <v>1</v>
      </c>
      <c r="N217" s="274" t="s">
        <v>41</v>
      </c>
      <c r="O217" s="85"/>
      <c r="P217" s="239">
        <f>O217*H217</f>
        <v>0</v>
      </c>
      <c r="Q217" s="239">
        <v>0</v>
      </c>
      <c r="R217" s="239">
        <f>Q217*H217</f>
        <v>0</v>
      </c>
      <c r="S217" s="239">
        <v>0</v>
      </c>
      <c r="T217" s="240">
        <f>S217*H217</f>
        <v>0</v>
      </c>
      <c r="AR217" s="241" t="s">
        <v>2501</v>
      </c>
      <c r="AT217" s="241" t="s">
        <v>430</v>
      </c>
      <c r="AU217" s="241" t="s">
        <v>85</v>
      </c>
      <c r="AY217" s="16" t="s">
        <v>190</v>
      </c>
      <c r="BE217" s="242">
        <f>IF(N217="základní",J217,0)</f>
        <v>0</v>
      </c>
      <c r="BF217" s="242">
        <f>IF(N217="snížená",J217,0)</f>
        <v>0</v>
      </c>
      <c r="BG217" s="242">
        <f>IF(N217="zákl. přenesená",J217,0)</f>
        <v>0</v>
      </c>
      <c r="BH217" s="242">
        <f>IF(N217="sníž. přenesená",J217,0)</f>
        <v>0</v>
      </c>
      <c r="BI217" s="242">
        <f>IF(N217="nulová",J217,0)</f>
        <v>0</v>
      </c>
      <c r="BJ217" s="16" t="s">
        <v>83</v>
      </c>
      <c r="BK217" s="242">
        <f>ROUND(I217*H217,2)</f>
        <v>0</v>
      </c>
      <c r="BL217" s="16" t="s">
        <v>2501</v>
      </c>
      <c r="BM217" s="241" t="s">
        <v>2610</v>
      </c>
    </row>
    <row r="218" spans="2:51" s="13" customFormat="1" ht="12">
      <c r="B218" s="254"/>
      <c r="C218" s="255"/>
      <c r="D218" s="245" t="s">
        <v>199</v>
      </c>
      <c r="E218" s="256" t="s">
        <v>1</v>
      </c>
      <c r="F218" s="257" t="s">
        <v>2501</v>
      </c>
      <c r="G218" s="255"/>
      <c r="H218" s="258">
        <v>512</v>
      </c>
      <c r="I218" s="259"/>
      <c r="J218" s="255"/>
      <c r="K218" s="255"/>
      <c r="L218" s="260"/>
      <c r="M218" s="261"/>
      <c r="N218" s="262"/>
      <c r="O218" s="262"/>
      <c r="P218" s="262"/>
      <c r="Q218" s="262"/>
      <c r="R218" s="262"/>
      <c r="S218" s="262"/>
      <c r="T218" s="263"/>
      <c r="AT218" s="264" t="s">
        <v>199</v>
      </c>
      <c r="AU218" s="264" t="s">
        <v>85</v>
      </c>
      <c r="AV218" s="13" t="s">
        <v>85</v>
      </c>
      <c r="AW218" s="13" t="s">
        <v>32</v>
      </c>
      <c r="AX218" s="13" t="s">
        <v>76</v>
      </c>
      <c r="AY218" s="264" t="s">
        <v>190</v>
      </c>
    </row>
    <row r="219" spans="2:65" s="1" customFormat="1" ht="16.5" customHeight="1">
      <c r="B219" s="37"/>
      <c r="C219" s="230" t="s">
        <v>483</v>
      </c>
      <c r="D219" s="230" t="s">
        <v>192</v>
      </c>
      <c r="E219" s="231" t="s">
        <v>2611</v>
      </c>
      <c r="F219" s="232" t="s">
        <v>2500</v>
      </c>
      <c r="G219" s="233" t="s">
        <v>398</v>
      </c>
      <c r="H219" s="234">
        <v>512</v>
      </c>
      <c r="I219" s="235"/>
      <c r="J219" s="236">
        <f>ROUND(I219*H219,2)</f>
        <v>0</v>
      </c>
      <c r="K219" s="232" t="s">
        <v>445</v>
      </c>
      <c r="L219" s="42"/>
      <c r="M219" s="237" t="s">
        <v>1</v>
      </c>
      <c r="N219" s="238" t="s">
        <v>41</v>
      </c>
      <c r="O219" s="85"/>
      <c r="P219" s="239">
        <f>O219*H219</f>
        <v>0</v>
      </c>
      <c r="Q219" s="239">
        <v>0</v>
      </c>
      <c r="R219" s="239">
        <f>Q219*H219</f>
        <v>0</v>
      </c>
      <c r="S219" s="239">
        <v>0</v>
      </c>
      <c r="T219" s="240">
        <f>S219*H219</f>
        <v>0</v>
      </c>
      <c r="AR219" s="241" t="s">
        <v>2501</v>
      </c>
      <c r="AT219" s="241" t="s">
        <v>192</v>
      </c>
      <c r="AU219" s="241" t="s">
        <v>85</v>
      </c>
      <c r="AY219" s="16" t="s">
        <v>190</v>
      </c>
      <c r="BE219" s="242">
        <f>IF(N219="základní",J219,0)</f>
        <v>0</v>
      </c>
      <c r="BF219" s="242">
        <f>IF(N219="snížená",J219,0)</f>
        <v>0</v>
      </c>
      <c r="BG219" s="242">
        <f>IF(N219="zákl. přenesená",J219,0)</f>
        <v>0</v>
      </c>
      <c r="BH219" s="242">
        <f>IF(N219="sníž. přenesená",J219,0)</f>
        <v>0</v>
      </c>
      <c r="BI219" s="242">
        <f>IF(N219="nulová",J219,0)</f>
        <v>0</v>
      </c>
      <c r="BJ219" s="16" t="s">
        <v>83</v>
      </c>
      <c r="BK219" s="242">
        <f>ROUND(I219*H219,2)</f>
        <v>0</v>
      </c>
      <c r="BL219" s="16" t="s">
        <v>2501</v>
      </c>
      <c r="BM219" s="241" t="s">
        <v>2612</v>
      </c>
    </row>
    <row r="220" spans="2:51" s="13" customFormat="1" ht="12">
      <c r="B220" s="254"/>
      <c r="C220" s="255"/>
      <c r="D220" s="245" t="s">
        <v>199</v>
      </c>
      <c r="E220" s="256" t="s">
        <v>1</v>
      </c>
      <c r="F220" s="257" t="s">
        <v>2501</v>
      </c>
      <c r="G220" s="255"/>
      <c r="H220" s="258">
        <v>512</v>
      </c>
      <c r="I220" s="259"/>
      <c r="J220" s="255"/>
      <c r="K220" s="255"/>
      <c r="L220" s="260"/>
      <c r="M220" s="261"/>
      <c r="N220" s="262"/>
      <c r="O220" s="262"/>
      <c r="P220" s="262"/>
      <c r="Q220" s="262"/>
      <c r="R220" s="262"/>
      <c r="S220" s="262"/>
      <c r="T220" s="263"/>
      <c r="AT220" s="264" t="s">
        <v>199</v>
      </c>
      <c r="AU220" s="264" t="s">
        <v>85</v>
      </c>
      <c r="AV220" s="13" t="s">
        <v>85</v>
      </c>
      <c r="AW220" s="13" t="s">
        <v>32</v>
      </c>
      <c r="AX220" s="13" t="s">
        <v>76</v>
      </c>
      <c r="AY220" s="264" t="s">
        <v>190</v>
      </c>
    </row>
    <row r="221" spans="2:65" s="1" customFormat="1" ht="24" customHeight="1">
      <c r="B221" s="37"/>
      <c r="C221" s="265" t="s">
        <v>490</v>
      </c>
      <c r="D221" s="265" t="s">
        <v>430</v>
      </c>
      <c r="E221" s="266" t="s">
        <v>2613</v>
      </c>
      <c r="F221" s="267" t="s">
        <v>2614</v>
      </c>
      <c r="G221" s="268" t="s">
        <v>1708</v>
      </c>
      <c r="H221" s="269">
        <v>1</v>
      </c>
      <c r="I221" s="270"/>
      <c r="J221" s="271">
        <f>ROUND(I221*H221,2)</f>
        <v>0</v>
      </c>
      <c r="K221" s="267" t="s">
        <v>445</v>
      </c>
      <c r="L221" s="272"/>
      <c r="M221" s="273" t="s">
        <v>1</v>
      </c>
      <c r="N221" s="274" t="s">
        <v>41</v>
      </c>
      <c r="O221" s="85"/>
      <c r="P221" s="239">
        <f>O221*H221</f>
        <v>0</v>
      </c>
      <c r="Q221" s="239">
        <v>0</v>
      </c>
      <c r="R221" s="239">
        <f>Q221*H221</f>
        <v>0</v>
      </c>
      <c r="S221" s="239">
        <v>0</v>
      </c>
      <c r="T221" s="240">
        <f>S221*H221</f>
        <v>0</v>
      </c>
      <c r="AR221" s="241" t="s">
        <v>2501</v>
      </c>
      <c r="AT221" s="241" t="s">
        <v>430</v>
      </c>
      <c r="AU221" s="241" t="s">
        <v>85</v>
      </c>
      <c r="AY221" s="16" t="s">
        <v>190</v>
      </c>
      <c r="BE221" s="242">
        <f>IF(N221="základní",J221,0)</f>
        <v>0</v>
      </c>
      <c r="BF221" s="242">
        <f>IF(N221="snížená",J221,0)</f>
        <v>0</v>
      </c>
      <c r="BG221" s="242">
        <f>IF(N221="zákl. přenesená",J221,0)</f>
        <v>0</v>
      </c>
      <c r="BH221" s="242">
        <f>IF(N221="sníž. přenesená",J221,0)</f>
        <v>0</v>
      </c>
      <c r="BI221" s="242">
        <f>IF(N221="nulová",J221,0)</f>
        <v>0</v>
      </c>
      <c r="BJ221" s="16" t="s">
        <v>83</v>
      </c>
      <c r="BK221" s="242">
        <f>ROUND(I221*H221,2)</f>
        <v>0</v>
      </c>
      <c r="BL221" s="16" t="s">
        <v>2501</v>
      </c>
      <c r="BM221" s="241" t="s">
        <v>2615</v>
      </c>
    </row>
    <row r="222" spans="2:51" s="13" customFormat="1" ht="12">
      <c r="B222" s="254"/>
      <c r="C222" s="255"/>
      <c r="D222" s="245" t="s">
        <v>199</v>
      </c>
      <c r="E222" s="256" t="s">
        <v>1</v>
      </c>
      <c r="F222" s="257" t="s">
        <v>83</v>
      </c>
      <c r="G222" s="255"/>
      <c r="H222" s="258">
        <v>1</v>
      </c>
      <c r="I222" s="259"/>
      <c r="J222" s="255"/>
      <c r="K222" s="255"/>
      <c r="L222" s="260"/>
      <c r="M222" s="261"/>
      <c r="N222" s="262"/>
      <c r="O222" s="262"/>
      <c r="P222" s="262"/>
      <c r="Q222" s="262"/>
      <c r="R222" s="262"/>
      <c r="S222" s="262"/>
      <c r="T222" s="263"/>
      <c r="AT222" s="264" t="s">
        <v>199</v>
      </c>
      <c r="AU222" s="264" t="s">
        <v>85</v>
      </c>
      <c r="AV222" s="13" t="s">
        <v>85</v>
      </c>
      <c r="AW222" s="13" t="s">
        <v>32</v>
      </c>
      <c r="AX222" s="13" t="s">
        <v>76</v>
      </c>
      <c r="AY222" s="264" t="s">
        <v>190</v>
      </c>
    </row>
    <row r="223" spans="2:65" s="1" customFormat="1" ht="16.5" customHeight="1">
      <c r="B223" s="37"/>
      <c r="C223" s="230" t="s">
        <v>504</v>
      </c>
      <c r="D223" s="230" t="s">
        <v>192</v>
      </c>
      <c r="E223" s="231" t="s">
        <v>2616</v>
      </c>
      <c r="F223" s="232" t="s">
        <v>2617</v>
      </c>
      <c r="G223" s="233" t="s">
        <v>427</v>
      </c>
      <c r="H223" s="234">
        <v>1</v>
      </c>
      <c r="I223" s="235"/>
      <c r="J223" s="236">
        <f>ROUND(I223*H223,2)</f>
        <v>0</v>
      </c>
      <c r="K223" s="232" t="s">
        <v>196</v>
      </c>
      <c r="L223" s="42"/>
      <c r="M223" s="237" t="s">
        <v>1</v>
      </c>
      <c r="N223" s="238" t="s">
        <v>41</v>
      </c>
      <c r="O223" s="85"/>
      <c r="P223" s="239">
        <f>O223*H223</f>
        <v>0</v>
      </c>
      <c r="Q223" s="239">
        <v>0</v>
      </c>
      <c r="R223" s="239">
        <f>Q223*H223</f>
        <v>0</v>
      </c>
      <c r="S223" s="239">
        <v>0</v>
      </c>
      <c r="T223" s="240">
        <f>S223*H223</f>
        <v>0</v>
      </c>
      <c r="AR223" s="241" t="s">
        <v>2501</v>
      </c>
      <c r="AT223" s="241" t="s">
        <v>192</v>
      </c>
      <c r="AU223" s="241" t="s">
        <v>85</v>
      </c>
      <c r="AY223" s="16" t="s">
        <v>190</v>
      </c>
      <c r="BE223" s="242">
        <f>IF(N223="základní",J223,0)</f>
        <v>0</v>
      </c>
      <c r="BF223" s="242">
        <f>IF(N223="snížená",J223,0)</f>
        <v>0</v>
      </c>
      <c r="BG223" s="242">
        <f>IF(N223="zákl. přenesená",J223,0)</f>
        <v>0</v>
      </c>
      <c r="BH223" s="242">
        <f>IF(N223="sníž. přenesená",J223,0)</f>
        <v>0</v>
      </c>
      <c r="BI223" s="242">
        <f>IF(N223="nulová",J223,0)</f>
        <v>0</v>
      </c>
      <c r="BJ223" s="16" t="s">
        <v>83</v>
      </c>
      <c r="BK223" s="242">
        <f>ROUND(I223*H223,2)</f>
        <v>0</v>
      </c>
      <c r="BL223" s="16" t="s">
        <v>2501</v>
      </c>
      <c r="BM223" s="241" t="s">
        <v>2618</v>
      </c>
    </row>
    <row r="224" spans="2:51" s="13" customFormat="1" ht="12">
      <c r="B224" s="254"/>
      <c r="C224" s="255"/>
      <c r="D224" s="245" t="s">
        <v>199</v>
      </c>
      <c r="E224" s="256" t="s">
        <v>1</v>
      </c>
      <c r="F224" s="257" t="s">
        <v>83</v>
      </c>
      <c r="G224" s="255"/>
      <c r="H224" s="258">
        <v>1</v>
      </c>
      <c r="I224" s="259"/>
      <c r="J224" s="255"/>
      <c r="K224" s="255"/>
      <c r="L224" s="260"/>
      <c r="M224" s="261"/>
      <c r="N224" s="262"/>
      <c r="O224" s="262"/>
      <c r="P224" s="262"/>
      <c r="Q224" s="262"/>
      <c r="R224" s="262"/>
      <c r="S224" s="262"/>
      <c r="T224" s="263"/>
      <c r="AT224" s="264" t="s">
        <v>199</v>
      </c>
      <c r="AU224" s="264" t="s">
        <v>85</v>
      </c>
      <c r="AV224" s="13" t="s">
        <v>85</v>
      </c>
      <c r="AW224" s="13" t="s">
        <v>32</v>
      </c>
      <c r="AX224" s="13" t="s">
        <v>76</v>
      </c>
      <c r="AY224" s="264" t="s">
        <v>190</v>
      </c>
    </row>
    <row r="225" spans="2:65" s="1" customFormat="1" ht="24" customHeight="1">
      <c r="B225" s="37"/>
      <c r="C225" s="265" t="s">
        <v>435</v>
      </c>
      <c r="D225" s="265" t="s">
        <v>430</v>
      </c>
      <c r="E225" s="266" t="s">
        <v>2619</v>
      </c>
      <c r="F225" s="267" t="s">
        <v>2620</v>
      </c>
      <c r="G225" s="268" t="s">
        <v>1708</v>
      </c>
      <c r="H225" s="269">
        <v>1</v>
      </c>
      <c r="I225" s="270"/>
      <c r="J225" s="271">
        <f>ROUND(I225*H225,2)</f>
        <v>0</v>
      </c>
      <c r="K225" s="267" t="s">
        <v>445</v>
      </c>
      <c r="L225" s="272"/>
      <c r="M225" s="273" t="s">
        <v>1</v>
      </c>
      <c r="N225" s="274" t="s">
        <v>41</v>
      </c>
      <c r="O225" s="85"/>
      <c r="P225" s="239">
        <f>O225*H225</f>
        <v>0</v>
      </c>
      <c r="Q225" s="239">
        <v>0</v>
      </c>
      <c r="R225" s="239">
        <f>Q225*H225</f>
        <v>0</v>
      </c>
      <c r="S225" s="239">
        <v>0</v>
      </c>
      <c r="T225" s="240">
        <f>S225*H225</f>
        <v>0</v>
      </c>
      <c r="AR225" s="241" t="s">
        <v>2501</v>
      </c>
      <c r="AT225" s="241" t="s">
        <v>430</v>
      </c>
      <c r="AU225" s="241" t="s">
        <v>85</v>
      </c>
      <c r="AY225" s="16" t="s">
        <v>190</v>
      </c>
      <c r="BE225" s="242">
        <f>IF(N225="základní",J225,0)</f>
        <v>0</v>
      </c>
      <c r="BF225" s="242">
        <f>IF(N225="snížená",J225,0)</f>
        <v>0</v>
      </c>
      <c r="BG225" s="242">
        <f>IF(N225="zákl. přenesená",J225,0)</f>
        <v>0</v>
      </c>
      <c r="BH225" s="242">
        <f>IF(N225="sníž. přenesená",J225,0)</f>
        <v>0</v>
      </c>
      <c r="BI225" s="242">
        <f>IF(N225="nulová",J225,0)</f>
        <v>0</v>
      </c>
      <c r="BJ225" s="16" t="s">
        <v>83</v>
      </c>
      <c r="BK225" s="242">
        <f>ROUND(I225*H225,2)</f>
        <v>0</v>
      </c>
      <c r="BL225" s="16" t="s">
        <v>2501</v>
      </c>
      <c r="BM225" s="241" t="s">
        <v>2621</v>
      </c>
    </row>
    <row r="226" spans="2:51" s="13" customFormat="1" ht="12">
      <c r="B226" s="254"/>
      <c r="C226" s="255"/>
      <c r="D226" s="245" t="s">
        <v>199</v>
      </c>
      <c r="E226" s="256" t="s">
        <v>1</v>
      </c>
      <c r="F226" s="257" t="s">
        <v>83</v>
      </c>
      <c r="G226" s="255"/>
      <c r="H226" s="258">
        <v>1</v>
      </c>
      <c r="I226" s="259"/>
      <c r="J226" s="255"/>
      <c r="K226" s="255"/>
      <c r="L226" s="260"/>
      <c r="M226" s="261"/>
      <c r="N226" s="262"/>
      <c r="O226" s="262"/>
      <c r="P226" s="262"/>
      <c r="Q226" s="262"/>
      <c r="R226" s="262"/>
      <c r="S226" s="262"/>
      <c r="T226" s="263"/>
      <c r="AT226" s="264" t="s">
        <v>199</v>
      </c>
      <c r="AU226" s="264" t="s">
        <v>85</v>
      </c>
      <c r="AV226" s="13" t="s">
        <v>85</v>
      </c>
      <c r="AW226" s="13" t="s">
        <v>32</v>
      </c>
      <c r="AX226" s="13" t="s">
        <v>76</v>
      </c>
      <c r="AY226" s="264" t="s">
        <v>190</v>
      </c>
    </row>
    <row r="227" spans="2:65" s="1" customFormat="1" ht="16.5" customHeight="1">
      <c r="B227" s="37"/>
      <c r="C227" s="230" t="s">
        <v>524</v>
      </c>
      <c r="D227" s="230" t="s">
        <v>192</v>
      </c>
      <c r="E227" s="231" t="s">
        <v>2622</v>
      </c>
      <c r="F227" s="232" t="s">
        <v>2623</v>
      </c>
      <c r="G227" s="233" t="s">
        <v>427</v>
      </c>
      <c r="H227" s="234">
        <v>1</v>
      </c>
      <c r="I227" s="235"/>
      <c r="J227" s="236">
        <f>ROUND(I227*H227,2)</f>
        <v>0</v>
      </c>
      <c r="K227" s="232" t="s">
        <v>196</v>
      </c>
      <c r="L227" s="42"/>
      <c r="M227" s="237" t="s">
        <v>1</v>
      </c>
      <c r="N227" s="238" t="s">
        <v>41</v>
      </c>
      <c r="O227" s="85"/>
      <c r="P227" s="239">
        <f>O227*H227</f>
        <v>0</v>
      </c>
      <c r="Q227" s="239">
        <v>0</v>
      </c>
      <c r="R227" s="239">
        <f>Q227*H227</f>
        <v>0</v>
      </c>
      <c r="S227" s="239">
        <v>0</v>
      </c>
      <c r="T227" s="240">
        <f>S227*H227</f>
        <v>0</v>
      </c>
      <c r="AR227" s="241" t="s">
        <v>2501</v>
      </c>
      <c r="AT227" s="241" t="s">
        <v>192</v>
      </c>
      <c r="AU227" s="241" t="s">
        <v>85</v>
      </c>
      <c r="AY227" s="16" t="s">
        <v>190</v>
      </c>
      <c r="BE227" s="242">
        <f>IF(N227="základní",J227,0)</f>
        <v>0</v>
      </c>
      <c r="BF227" s="242">
        <f>IF(N227="snížená",J227,0)</f>
        <v>0</v>
      </c>
      <c r="BG227" s="242">
        <f>IF(N227="zákl. přenesená",J227,0)</f>
        <v>0</v>
      </c>
      <c r="BH227" s="242">
        <f>IF(N227="sníž. přenesená",J227,0)</f>
        <v>0</v>
      </c>
      <c r="BI227" s="242">
        <f>IF(N227="nulová",J227,0)</f>
        <v>0</v>
      </c>
      <c r="BJ227" s="16" t="s">
        <v>83</v>
      </c>
      <c r="BK227" s="242">
        <f>ROUND(I227*H227,2)</f>
        <v>0</v>
      </c>
      <c r="BL227" s="16" t="s">
        <v>2501</v>
      </c>
      <c r="BM227" s="241" t="s">
        <v>2624</v>
      </c>
    </row>
    <row r="228" spans="2:51" s="13" customFormat="1" ht="12">
      <c r="B228" s="254"/>
      <c r="C228" s="255"/>
      <c r="D228" s="245" t="s">
        <v>199</v>
      </c>
      <c r="E228" s="256" t="s">
        <v>1</v>
      </c>
      <c r="F228" s="257" t="s">
        <v>83</v>
      </c>
      <c r="G228" s="255"/>
      <c r="H228" s="258">
        <v>1</v>
      </c>
      <c r="I228" s="259"/>
      <c r="J228" s="255"/>
      <c r="K228" s="255"/>
      <c r="L228" s="260"/>
      <c r="M228" s="261"/>
      <c r="N228" s="262"/>
      <c r="O228" s="262"/>
      <c r="P228" s="262"/>
      <c r="Q228" s="262"/>
      <c r="R228" s="262"/>
      <c r="S228" s="262"/>
      <c r="T228" s="263"/>
      <c r="AT228" s="264" t="s">
        <v>199</v>
      </c>
      <c r="AU228" s="264" t="s">
        <v>85</v>
      </c>
      <c r="AV228" s="13" t="s">
        <v>85</v>
      </c>
      <c r="AW228" s="13" t="s">
        <v>32</v>
      </c>
      <c r="AX228" s="13" t="s">
        <v>76</v>
      </c>
      <c r="AY228" s="264" t="s">
        <v>190</v>
      </c>
    </row>
    <row r="229" spans="2:65" s="1" customFormat="1" ht="24" customHeight="1">
      <c r="B229" s="37"/>
      <c r="C229" s="265" t="s">
        <v>528</v>
      </c>
      <c r="D229" s="265" t="s">
        <v>430</v>
      </c>
      <c r="E229" s="266" t="s">
        <v>2625</v>
      </c>
      <c r="F229" s="267" t="s">
        <v>2626</v>
      </c>
      <c r="G229" s="268" t="s">
        <v>1708</v>
      </c>
      <c r="H229" s="269">
        <v>1</v>
      </c>
      <c r="I229" s="270"/>
      <c r="J229" s="271">
        <f>ROUND(I229*H229,2)</f>
        <v>0</v>
      </c>
      <c r="K229" s="267" t="s">
        <v>445</v>
      </c>
      <c r="L229" s="272"/>
      <c r="M229" s="273" t="s">
        <v>1</v>
      </c>
      <c r="N229" s="274" t="s">
        <v>41</v>
      </c>
      <c r="O229" s="85"/>
      <c r="P229" s="239">
        <f>O229*H229</f>
        <v>0</v>
      </c>
      <c r="Q229" s="239">
        <v>0</v>
      </c>
      <c r="R229" s="239">
        <f>Q229*H229</f>
        <v>0</v>
      </c>
      <c r="S229" s="239">
        <v>0</v>
      </c>
      <c r="T229" s="240">
        <f>S229*H229</f>
        <v>0</v>
      </c>
      <c r="AR229" s="241" t="s">
        <v>2501</v>
      </c>
      <c r="AT229" s="241" t="s">
        <v>430</v>
      </c>
      <c r="AU229" s="241" t="s">
        <v>85</v>
      </c>
      <c r="AY229" s="16" t="s">
        <v>190</v>
      </c>
      <c r="BE229" s="242">
        <f>IF(N229="základní",J229,0)</f>
        <v>0</v>
      </c>
      <c r="BF229" s="242">
        <f>IF(N229="snížená",J229,0)</f>
        <v>0</v>
      </c>
      <c r="BG229" s="242">
        <f>IF(N229="zákl. přenesená",J229,0)</f>
        <v>0</v>
      </c>
      <c r="BH229" s="242">
        <f>IF(N229="sníž. přenesená",J229,0)</f>
        <v>0</v>
      </c>
      <c r="BI229" s="242">
        <f>IF(N229="nulová",J229,0)</f>
        <v>0</v>
      </c>
      <c r="BJ229" s="16" t="s">
        <v>83</v>
      </c>
      <c r="BK229" s="242">
        <f>ROUND(I229*H229,2)</f>
        <v>0</v>
      </c>
      <c r="BL229" s="16" t="s">
        <v>2501</v>
      </c>
      <c r="BM229" s="241" t="s">
        <v>2627</v>
      </c>
    </row>
    <row r="230" spans="2:51" s="13" customFormat="1" ht="12">
      <c r="B230" s="254"/>
      <c r="C230" s="255"/>
      <c r="D230" s="245" t="s">
        <v>199</v>
      </c>
      <c r="E230" s="256" t="s">
        <v>1</v>
      </c>
      <c r="F230" s="257" t="s">
        <v>83</v>
      </c>
      <c r="G230" s="255"/>
      <c r="H230" s="258">
        <v>1</v>
      </c>
      <c r="I230" s="259"/>
      <c r="J230" s="255"/>
      <c r="K230" s="255"/>
      <c r="L230" s="260"/>
      <c r="M230" s="261"/>
      <c r="N230" s="262"/>
      <c r="O230" s="262"/>
      <c r="P230" s="262"/>
      <c r="Q230" s="262"/>
      <c r="R230" s="262"/>
      <c r="S230" s="262"/>
      <c r="T230" s="263"/>
      <c r="AT230" s="264" t="s">
        <v>199</v>
      </c>
      <c r="AU230" s="264" t="s">
        <v>85</v>
      </c>
      <c r="AV230" s="13" t="s">
        <v>85</v>
      </c>
      <c r="AW230" s="13" t="s">
        <v>32</v>
      </c>
      <c r="AX230" s="13" t="s">
        <v>76</v>
      </c>
      <c r="AY230" s="264" t="s">
        <v>190</v>
      </c>
    </row>
    <row r="231" spans="2:65" s="1" customFormat="1" ht="16.5" customHeight="1">
      <c r="B231" s="37"/>
      <c r="C231" s="230" t="s">
        <v>533</v>
      </c>
      <c r="D231" s="230" t="s">
        <v>192</v>
      </c>
      <c r="E231" s="231" t="s">
        <v>2628</v>
      </c>
      <c r="F231" s="232" t="s">
        <v>2629</v>
      </c>
      <c r="G231" s="233" t="s">
        <v>427</v>
      </c>
      <c r="H231" s="234">
        <v>1</v>
      </c>
      <c r="I231" s="235"/>
      <c r="J231" s="236">
        <f>ROUND(I231*H231,2)</f>
        <v>0</v>
      </c>
      <c r="K231" s="232" t="s">
        <v>196</v>
      </c>
      <c r="L231" s="42"/>
      <c r="M231" s="237" t="s">
        <v>1</v>
      </c>
      <c r="N231" s="238" t="s">
        <v>41</v>
      </c>
      <c r="O231" s="85"/>
      <c r="P231" s="239">
        <f>O231*H231</f>
        <v>0</v>
      </c>
      <c r="Q231" s="239">
        <v>0</v>
      </c>
      <c r="R231" s="239">
        <f>Q231*H231</f>
        <v>0</v>
      </c>
      <c r="S231" s="239">
        <v>0</v>
      </c>
      <c r="T231" s="240">
        <f>S231*H231</f>
        <v>0</v>
      </c>
      <c r="AR231" s="241" t="s">
        <v>2501</v>
      </c>
      <c r="AT231" s="241" t="s">
        <v>192</v>
      </c>
      <c r="AU231" s="241" t="s">
        <v>85</v>
      </c>
      <c r="AY231" s="16" t="s">
        <v>190</v>
      </c>
      <c r="BE231" s="242">
        <f>IF(N231="základní",J231,0)</f>
        <v>0</v>
      </c>
      <c r="BF231" s="242">
        <f>IF(N231="snížená",J231,0)</f>
        <v>0</v>
      </c>
      <c r="BG231" s="242">
        <f>IF(N231="zákl. přenesená",J231,0)</f>
        <v>0</v>
      </c>
      <c r="BH231" s="242">
        <f>IF(N231="sníž. přenesená",J231,0)</f>
        <v>0</v>
      </c>
      <c r="BI231" s="242">
        <f>IF(N231="nulová",J231,0)</f>
        <v>0</v>
      </c>
      <c r="BJ231" s="16" t="s">
        <v>83</v>
      </c>
      <c r="BK231" s="242">
        <f>ROUND(I231*H231,2)</f>
        <v>0</v>
      </c>
      <c r="BL231" s="16" t="s">
        <v>2501</v>
      </c>
      <c r="BM231" s="241" t="s">
        <v>2630</v>
      </c>
    </row>
    <row r="232" spans="2:51" s="13" customFormat="1" ht="12">
      <c r="B232" s="254"/>
      <c r="C232" s="255"/>
      <c r="D232" s="245" t="s">
        <v>199</v>
      </c>
      <c r="E232" s="256" t="s">
        <v>1</v>
      </c>
      <c r="F232" s="257" t="s">
        <v>83</v>
      </c>
      <c r="G232" s="255"/>
      <c r="H232" s="258">
        <v>1</v>
      </c>
      <c r="I232" s="259"/>
      <c r="J232" s="255"/>
      <c r="K232" s="255"/>
      <c r="L232" s="260"/>
      <c r="M232" s="261"/>
      <c r="N232" s="262"/>
      <c r="O232" s="262"/>
      <c r="P232" s="262"/>
      <c r="Q232" s="262"/>
      <c r="R232" s="262"/>
      <c r="S232" s="262"/>
      <c r="T232" s="263"/>
      <c r="AT232" s="264" t="s">
        <v>199</v>
      </c>
      <c r="AU232" s="264" t="s">
        <v>85</v>
      </c>
      <c r="AV232" s="13" t="s">
        <v>85</v>
      </c>
      <c r="AW232" s="13" t="s">
        <v>32</v>
      </c>
      <c r="AX232" s="13" t="s">
        <v>76</v>
      </c>
      <c r="AY232" s="264" t="s">
        <v>190</v>
      </c>
    </row>
    <row r="233" spans="2:65" s="1" customFormat="1" ht="16.5" customHeight="1">
      <c r="B233" s="37"/>
      <c r="C233" s="265" t="s">
        <v>550</v>
      </c>
      <c r="D233" s="265" t="s">
        <v>430</v>
      </c>
      <c r="E233" s="266" t="s">
        <v>2631</v>
      </c>
      <c r="F233" s="267" t="s">
        <v>2632</v>
      </c>
      <c r="G233" s="268" t="s">
        <v>1708</v>
      </c>
      <c r="H233" s="269">
        <v>1</v>
      </c>
      <c r="I233" s="270"/>
      <c r="J233" s="271">
        <f>ROUND(I233*H233,2)</f>
        <v>0</v>
      </c>
      <c r="K233" s="267" t="s">
        <v>445</v>
      </c>
      <c r="L233" s="272"/>
      <c r="M233" s="273" t="s">
        <v>1</v>
      </c>
      <c r="N233" s="274" t="s">
        <v>41</v>
      </c>
      <c r="O233" s="85"/>
      <c r="P233" s="239">
        <f>O233*H233</f>
        <v>0</v>
      </c>
      <c r="Q233" s="239">
        <v>0</v>
      </c>
      <c r="R233" s="239">
        <f>Q233*H233</f>
        <v>0</v>
      </c>
      <c r="S233" s="239">
        <v>0</v>
      </c>
      <c r="T233" s="240">
        <f>S233*H233</f>
        <v>0</v>
      </c>
      <c r="AR233" s="241" t="s">
        <v>2501</v>
      </c>
      <c r="AT233" s="241" t="s">
        <v>430</v>
      </c>
      <c r="AU233" s="241" t="s">
        <v>85</v>
      </c>
      <c r="AY233" s="16" t="s">
        <v>190</v>
      </c>
      <c r="BE233" s="242">
        <f>IF(N233="základní",J233,0)</f>
        <v>0</v>
      </c>
      <c r="BF233" s="242">
        <f>IF(N233="snížená",J233,0)</f>
        <v>0</v>
      </c>
      <c r="BG233" s="242">
        <f>IF(N233="zákl. přenesená",J233,0)</f>
        <v>0</v>
      </c>
      <c r="BH233" s="242">
        <f>IF(N233="sníž. přenesená",J233,0)</f>
        <v>0</v>
      </c>
      <c r="BI233" s="242">
        <f>IF(N233="nulová",J233,0)</f>
        <v>0</v>
      </c>
      <c r="BJ233" s="16" t="s">
        <v>83</v>
      </c>
      <c r="BK233" s="242">
        <f>ROUND(I233*H233,2)</f>
        <v>0</v>
      </c>
      <c r="BL233" s="16" t="s">
        <v>2501</v>
      </c>
      <c r="BM233" s="241" t="s">
        <v>2633</v>
      </c>
    </row>
    <row r="234" spans="2:51" s="13" customFormat="1" ht="12">
      <c r="B234" s="254"/>
      <c r="C234" s="255"/>
      <c r="D234" s="245" t="s">
        <v>199</v>
      </c>
      <c r="E234" s="256" t="s">
        <v>1</v>
      </c>
      <c r="F234" s="257" t="s">
        <v>83</v>
      </c>
      <c r="G234" s="255"/>
      <c r="H234" s="258">
        <v>1</v>
      </c>
      <c r="I234" s="259"/>
      <c r="J234" s="255"/>
      <c r="K234" s="255"/>
      <c r="L234" s="260"/>
      <c r="M234" s="261"/>
      <c r="N234" s="262"/>
      <c r="O234" s="262"/>
      <c r="P234" s="262"/>
      <c r="Q234" s="262"/>
      <c r="R234" s="262"/>
      <c r="S234" s="262"/>
      <c r="T234" s="263"/>
      <c r="AT234" s="264" t="s">
        <v>199</v>
      </c>
      <c r="AU234" s="264" t="s">
        <v>85</v>
      </c>
      <c r="AV234" s="13" t="s">
        <v>85</v>
      </c>
      <c r="AW234" s="13" t="s">
        <v>32</v>
      </c>
      <c r="AX234" s="13" t="s">
        <v>76</v>
      </c>
      <c r="AY234" s="264" t="s">
        <v>190</v>
      </c>
    </row>
    <row r="235" spans="2:65" s="1" customFormat="1" ht="16.5" customHeight="1">
      <c r="B235" s="37"/>
      <c r="C235" s="230" t="s">
        <v>554</v>
      </c>
      <c r="D235" s="230" t="s">
        <v>192</v>
      </c>
      <c r="E235" s="231" t="s">
        <v>2634</v>
      </c>
      <c r="F235" s="232" t="s">
        <v>2635</v>
      </c>
      <c r="G235" s="233" t="s">
        <v>427</v>
      </c>
      <c r="H235" s="234">
        <v>1</v>
      </c>
      <c r="I235" s="235"/>
      <c r="J235" s="236">
        <f>ROUND(I235*H235,2)</f>
        <v>0</v>
      </c>
      <c r="K235" s="232" t="s">
        <v>196</v>
      </c>
      <c r="L235" s="42"/>
      <c r="M235" s="237" t="s">
        <v>1</v>
      </c>
      <c r="N235" s="238" t="s">
        <v>41</v>
      </c>
      <c r="O235" s="85"/>
      <c r="P235" s="239">
        <f>O235*H235</f>
        <v>0</v>
      </c>
      <c r="Q235" s="239">
        <v>0</v>
      </c>
      <c r="R235" s="239">
        <f>Q235*H235</f>
        <v>0</v>
      </c>
      <c r="S235" s="239">
        <v>0</v>
      </c>
      <c r="T235" s="240">
        <f>S235*H235</f>
        <v>0</v>
      </c>
      <c r="AR235" s="241" t="s">
        <v>2501</v>
      </c>
      <c r="AT235" s="241" t="s">
        <v>192</v>
      </c>
      <c r="AU235" s="241" t="s">
        <v>85</v>
      </c>
      <c r="AY235" s="16" t="s">
        <v>190</v>
      </c>
      <c r="BE235" s="242">
        <f>IF(N235="základní",J235,0)</f>
        <v>0</v>
      </c>
      <c r="BF235" s="242">
        <f>IF(N235="snížená",J235,0)</f>
        <v>0</v>
      </c>
      <c r="BG235" s="242">
        <f>IF(N235="zákl. přenesená",J235,0)</f>
        <v>0</v>
      </c>
      <c r="BH235" s="242">
        <f>IF(N235="sníž. přenesená",J235,0)</f>
        <v>0</v>
      </c>
      <c r="BI235" s="242">
        <f>IF(N235="nulová",J235,0)</f>
        <v>0</v>
      </c>
      <c r="BJ235" s="16" t="s">
        <v>83</v>
      </c>
      <c r="BK235" s="242">
        <f>ROUND(I235*H235,2)</f>
        <v>0</v>
      </c>
      <c r="BL235" s="16" t="s">
        <v>2501</v>
      </c>
      <c r="BM235" s="241" t="s">
        <v>2636</v>
      </c>
    </row>
    <row r="236" spans="2:51" s="13" customFormat="1" ht="12">
      <c r="B236" s="254"/>
      <c r="C236" s="255"/>
      <c r="D236" s="245" t="s">
        <v>199</v>
      </c>
      <c r="E236" s="256" t="s">
        <v>1</v>
      </c>
      <c r="F236" s="257" t="s">
        <v>83</v>
      </c>
      <c r="G236" s="255"/>
      <c r="H236" s="258">
        <v>1</v>
      </c>
      <c r="I236" s="259"/>
      <c r="J236" s="255"/>
      <c r="K236" s="255"/>
      <c r="L236" s="260"/>
      <c r="M236" s="261"/>
      <c r="N236" s="262"/>
      <c r="O236" s="262"/>
      <c r="P236" s="262"/>
      <c r="Q236" s="262"/>
      <c r="R236" s="262"/>
      <c r="S236" s="262"/>
      <c r="T236" s="263"/>
      <c r="AT236" s="264" t="s">
        <v>199</v>
      </c>
      <c r="AU236" s="264" t="s">
        <v>85</v>
      </c>
      <c r="AV236" s="13" t="s">
        <v>85</v>
      </c>
      <c r="AW236" s="13" t="s">
        <v>32</v>
      </c>
      <c r="AX236" s="13" t="s">
        <v>76</v>
      </c>
      <c r="AY236" s="264" t="s">
        <v>190</v>
      </c>
    </row>
    <row r="237" spans="2:65" s="1" customFormat="1" ht="24" customHeight="1">
      <c r="B237" s="37"/>
      <c r="C237" s="265" t="s">
        <v>558</v>
      </c>
      <c r="D237" s="265" t="s">
        <v>430</v>
      </c>
      <c r="E237" s="266" t="s">
        <v>2637</v>
      </c>
      <c r="F237" s="267" t="s">
        <v>2638</v>
      </c>
      <c r="G237" s="268" t="s">
        <v>1708</v>
      </c>
      <c r="H237" s="269">
        <v>24</v>
      </c>
      <c r="I237" s="270"/>
      <c r="J237" s="271">
        <f>ROUND(I237*H237,2)</f>
        <v>0</v>
      </c>
      <c r="K237" s="267" t="s">
        <v>445</v>
      </c>
      <c r="L237" s="272"/>
      <c r="M237" s="273" t="s">
        <v>1</v>
      </c>
      <c r="N237" s="274" t="s">
        <v>41</v>
      </c>
      <c r="O237" s="85"/>
      <c r="P237" s="239">
        <f>O237*H237</f>
        <v>0</v>
      </c>
      <c r="Q237" s="239">
        <v>0</v>
      </c>
      <c r="R237" s="239">
        <f>Q237*H237</f>
        <v>0</v>
      </c>
      <c r="S237" s="239">
        <v>0</v>
      </c>
      <c r="T237" s="240">
        <f>S237*H237</f>
        <v>0</v>
      </c>
      <c r="AR237" s="241" t="s">
        <v>2501</v>
      </c>
      <c r="AT237" s="241" t="s">
        <v>430</v>
      </c>
      <c r="AU237" s="241" t="s">
        <v>85</v>
      </c>
      <c r="AY237" s="16" t="s">
        <v>190</v>
      </c>
      <c r="BE237" s="242">
        <f>IF(N237="základní",J237,0)</f>
        <v>0</v>
      </c>
      <c r="BF237" s="242">
        <f>IF(N237="snížená",J237,0)</f>
        <v>0</v>
      </c>
      <c r="BG237" s="242">
        <f>IF(N237="zákl. přenesená",J237,0)</f>
        <v>0</v>
      </c>
      <c r="BH237" s="242">
        <f>IF(N237="sníž. přenesená",J237,0)</f>
        <v>0</v>
      </c>
      <c r="BI237" s="242">
        <f>IF(N237="nulová",J237,0)</f>
        <v>0</v>
      </c>
      <c r="BJ237" s="16" t="s">
        <v>83</v>
      </c>
      <c r="BK237" s="242">
        <f>ROUND(I237*H237,2)</f>
        <v>0</v>
      </c>
      <c r="BL237" s="16" t="s">
        <v>2501</v>
      </c>
      <c r="BM237" s="241" t="s">
        <v>2639</v>
      </c>
    </row>
    <row r="238" spans="2:51" s="13" customFormat="1" ht="12">
      <c r="B238" s="254"/>
      <c r="C238" s="255"/>
      <c r="D238" s="245" t="s">
        <v>199</v>
      </c>
      <c r="E238" s="256" t="s">
        <v>1</v>
      </c>
      <c r="F238" s="257" t="s">
        <v>324</v>
      </c>
      <c r="G238" s="255"/>
      <c r="H238" s="258">
        <v>24</v>
      </c>
      <c r="I238" s="259"/>
      <c r="J238" s="255"/>
      <c r="K238" s="255"/>
      <c r="L238" s="260"/>
      <c r="M238" s="261"/>
      <c r="N238" s="262"/>
      <c r="O238" s="262"/>
      <c r="P238" s="262"/>
      <c r="Q238" s="262"/>
      <c r="R238" s="262"/>
      <c r="S238" s="262"/>
      <c r="T238" s="263"/>
      <c r="AT238" s="264" t="s">
        <v>199</v>
      </c>
      <c r="AU238" s="264" t="s">
        <v>85</v>
      </c>
      <c r="AV238" s="13" t="s">
        <v>85</v>
      </c>
      <c r="AW238" s="13" t="s">
        <v>32</v>
      </c>
      <c r="AX238" s="13" t="s">
        <v>76</v>
      </c>
      <c r="AY238" s="264" t="s">
        <v>190</v>
      </c>
    </row>
    <row r="239" spans="2:65" s="1" customFormat="1" ht="24" customHeight="1">
      <c r="B239" s="37"/>
      <c r="C239" s="265" t="s">
        <v>562</v>
      </c>
      <c r="D239" s="265" t="s">
        <v>430</v>
      </c>
      <c r="E239" s="266" t="s">
        <v>2640</v>
      </c>
      <c r="F239" s="267" t="s">
        <v>2641</v>
      </c>
      <c r="G239" s="268" t="s">
        <v>1708</v>
      </c>
      <c r="H239" s="269">
        <v>1</v>
      </c>
      <c r="I239" s="270"/>
      <c r="J239" s="271">
        <f>ROUND(I239*H239,2)</f>
        <v>0</v>
      </c>
      <c r="K239" s="267" t="s">
        <v>445</v>
      </c>
      <c r="L239" s="272"/>
      <c r="M239" s="273" t="s">
        <v>1</v>
      </c>
      <c r="N239" s="274" t="s">
        <v>41</v>
      </c>
      <c r="O239" s="85"/>
      <c r="P239" s="239">
        <f>O239*H239</f>
        <v>0</v>
      </c>
      <c r="Q239" s="239">
        <v>0</v>
      </c>
      <c r="R239" s="239">
        <f>Q239*H239</f>
        <v>0</v>
      </c>
      <c r="S239" s="239">
        <v>0</v>
      </c>
      <c r="T239" s="240">
        <f>S239*H239</f>
        <v>0</v>
      </c>
      <c r="AR239" s="241" t="s">
        <v>2501</v>
      </c>
      <c r="AT239" s="241" t="s">
        <v>430</v>
      </c>
      <c r="AU239" s="241" t="s">
        <v>85</v>
      </c>
      <c r="AY239" s="16" t="s">
        <v>190</v>
      </c>
      <c r="BE239" s="242">
        <f>IF(N239="základní",J239,0)</f>
        <v>0</v>
      </c>
      <c r="BF239" s="242">
        <f>IF(N239="snížená",J239,0)</f>
        <v>0</v>
      </c>
      <c r="BG239" s="242">
        <f>IF(N239="zákl. přenesená",J239,0)</f>
        <v>0</v>
      </c>
      <c r="BH239" s="242">
        <f>IF(N239="sníž. přenesená",J239,0)</f>
        <v>0</v>
      </c>
      <c r="BI239" s="242">
        <f>IF(N239="nulová",J239,0)</f>
        <v>0</v>
      </c>
      <c r="BJ239" s="16" t="s">
        <v>83</v>
      </c>
      <c r="BK239" s="242">
        <f>ROUND(I239*H239,2)</f>
        <v>0</v>
      </c>
      <c r="BL239" s="16" t="s">
        <v>2501</v>
      </c>
      <c r="BM239" s="241" t="s">
        <v>2642</v>
      </c>
    </row>
    <row r="240" spans="2:51" s="13" customFormat="1" ht="12">
      <c r="B240" s="254"/>
      <c r="C240" s="255"/>
      <c r="D240" s="245" t="s">
        <v>199</v>
      </c>
      <c r="E240" s="256" t="s">
        <v>1</v>
      </c>
      <c r="F240" s="257" t="s">
        <v>83</v>
      </c>
      <c r="G240" s="255"/>
      <c r="H240" s="258">
        <v>1</v>
      </c>
      <c r="I240" s="259"/>
      <c r="J240" s="255"/>
      <c r="K240" s="255"/>
      <c r="L240" s="260"/>
      <c r="M240" s="261"/>
      <c r="N240" s="262"/>
      <c r="O240" s="262"/>
      <c r="P240" s="262"/>
      <c r="Q240" s="262"/>
      <c r="R240" s="262"/>
      <c r="S240" s="262"/>
      <c r="T240" s="263"/>
      <c r="AT240" s="264" t="s">
        <v>199</v>
      </c>
      <c r="AU240" s="264" t="s">
        <v>85</v>
      </c>
      <c r="AV240" s="13" t="s">
        <v>85</v>
      </c>
      <c r="AW240" s="13" t="s">
        <v>32</v>
      </c>
      <c r="AX240" s="13" t="s">
        <v>76</v>
      </c>
      <c r="AY240" s="264" t="s">
        <v>190</v>
      </c>
    </row>
    <row r="241" spans="2:65" s="1" customFormat="1" ht="16.5" customHeight="1">
      <c r="B241" s="37"/>
      <c r="C241" s="230" t="s">
        <v>568</v>
      </c>
      <c r="D241" s="230" t="s">
        <v>192</v>
      </c>
      <c r="E241" s="231" t="s">
        <v>2643</v>
      </c>
      <c r="F241" s="232" t="s">
        <v>2644</v>
      </c>
      <c r="G241" s="233" t="s">
        <v>427</v>
      </c>
      <c r="H241" s="234">
        <v>1</v>
      </c>
      <c r="I241" s="235"/>
      <c r="J241" s="236">
        <f>ROUND(I241*H241,2)</f>
        <v>0</v>
      </c>
      <c r="K241" s="232" t="s">
        <v>196</v>
      </c>
      <c r="L241" s="42"/>
      <c r="M241" s="237" t="s">
        <v>1</v>
      </c>
      <c r="N241" s="238" t="s">
        <v>41</v>
      </c>
      <c r="O241" s="85"/>
      <c r="P241" s="239">
        <f>O241*H241</f>
        <v>0</v>
      </c>
      <c r="Q241" s="239">
        <v>0</v>
      </c>
      <c r="R241" s="239">
        <f>Q241*H241</f>
        <v>0</v>
      </c>
      <c r="S241" s="239">
        <v>0</v>
      </c>
      <c r="T241" s="240">
        <f>S241*H241</f>
        <v>0</v>
      </c>
      <c r="AR241" s="241" t="s">
        <v>2501</v>
      </c>
      <c r="AT241" s="241" t="s">
        <v>192</v>
      </c>
      <c r="AU241" s="241" t="s">
        <v>85</v>
      </c>
      <c r="AY241" s="16" t="s">
        <v>190</v>
      </c>
      <c r="BE241" s="242">
        <f>IF(N241="základní",J241,0)</f>
        <v>0</v>
      </c>
      <c r="BF241" s="242">
        <f>IF(N241="snížená",J241,0)</f>
        <v>0</v>
      </c>
      <c r="BG241" s="242">
        <f>IF(N241="zákl. přenesená",J241,0)</f>
        <v>0</v>
      </c>
      <c r="BH241" s="242">
        <f>IF(N241="sníž. přenesená",J241,0)</f>
        <v>0</v>
      </c>
      <c r="BI241" s="242">
        <f>IF(N241="nulová",J241,0)</f>
        <v>0</v>
      </c>
      <c r="BJ241" s="16" t="s">
        <v>83</v>
      </c>
      <c r="BK241" s="242">
        <f>ROUND(I241*H241,2)</f>
        <v>0</v>
      </c>
      <c r="BL241" s="16" t="s">
        <v>2501</v>
      </c>
      <c r="BM241" s="241" t="s">
        <v>2645</v>
      </c>
    </row>
    <row r="242" spans="2:51" s="13" customFormat="1" ht="12">
      <c r="B242" s="254"/>
      <c r="C242" s="255"/>
      <c r="D242" s="245" t="s">
        <v>199</v>
      </c>
      <c r="E242" s="256" t="s">
        <v>1</v>
      </c>
      <c r="F242" s="257" t="s">
        <v>83</v>
      </c>
      <c r="G242" s="255"/>
      <c r="H242" s="258">
        <v>1</v>
      </c>
      <c r="I242" s="259"/>
      <c r="J242" s="255"/>
      <c r="K242" s="255"/>
      <c r="L242" s="260"/>
      <c r="M242" s="261"/>
      <c r="N242" s="262"/>
      <c r="O242" s="262"/>
      <c r="P242" s="262"/>
      <c r="Q242" s="262"/>
      <c r="R242" s="262"/>
      <c r="S242" s="262"/>
      <c r="T242" s="263"/>
      <c r="AT242" s="264" t="s">
        <v>199</v>
      </c>
      <c r="AU242" s="264" t="s">
        <v>85</v>
      </c>
      <c r="AV242" s="13" t="s">
        <v>85</v>
      </c>
      <c r="AW242" s="13" t="s">
        <v>32</v>
      </c>
      <c r="AX242" s="13" t="s">
        <v>76</v>
      </c>
      <c r="AY242" s="264" t="s">
        <v>190</v>
      </c>
    </row>
    <row r="243" spans="2:65" s="1" customFormat="1" ht="24" customHeight="1">
      <c r="B243" s="37"/>
      <c r="C243" s="265" t="s">
        <v>574</v>
      </c>
      <c r="D243" s="265" t="s">
        <v>430</v>
      </c>
      <c r="E243" s="266" t="s">
        <v>2646</v>
      </c>
      <c r="F243" s="267" t="s">
        <v>2647</v>
      </c>
      <c r="G243" s="268" t="s">
        <v>1708</v>
      </c>
      <c r="H243" s="269">
        <v>4</v>
      </c>
      <c r="I243" s="270"/>
      <c r="J243" s="271">
        <f>ROUND(I243*H243,2)</f>
        <v>0</v>
      </c>
      <c r="K243" s="267" t="s">
        <v>445</v>
      </c>
      <c r="L243" s="272"/>
      <c r="M243" s="273" t="s">
        <v>1</v>
      </c>
      <c r="N243" s="274" t="s">
        <v>41</v>
      </c>
      <c r="O243" s="85"/>
      <c r="P243" s="239">
        <f>O243*H243</f>
        <v>0</v>
      </c>
      <c r="Q243" s="239">
        <v>0</v>
      </c>
      <c r="R243" s="239">
        <f>Q243*H243</f>
        <v>0</v>
      </c>
      <c r="S243" s="239">
        <v>0</v>
      </c>
      <c r="T243" s="240">
        <f>S243*H243</f>
        <v>0</v>
      </c>
      <c r="AR243" s="241" t="s">
        <v>2501</v>
      </c>
      <c r="AT243" s="241" t="s">
        <v>430</v>
      </c>
      <c r="AU243" s="241" t="s">
        <v>85</v>
      </c>
      <c r="AY243" s="16" t="s">
        <v>190</v>
      </c>
      <c r="BE243" s="242">
        <f>IF(N243="základní",J243,0)</f>
        <v>0</v>
      </c>
      <c r="BF243" s="242">
        <f>IF(N243="snížená",J243,0)</f>
        <v>0</v>
      </c>
      <c r="BG243" s="242">
        <f>IF(N243="zákl. přenesená",J243,0)</f>
        <v>0</v>
      </c>
      <c r="BH243" s="242">
        <f>IF(N243="sníž. přenesená",J243,0)</f>
        <v>0</v>
      </c>
      <c r="BI243" s="242">
        <f>IF(N243="nulová",J243,0)</f>
        <v>0</v>
      </c>
      <c r="BJ243" s="16" t="s">
        <v>83</v>
      </c>
      <c r="BK243" s="242">
        <f>ROUND(I243*H243,2)</f>
        <v>0</v>
      </c>
      <c r="BL243" s="16" t="s">
        <v>2501</v>
      </c>
      <c r="BM243" s="241" t="s">
        <v>2648</v>
      </c>
    </row>
    <row r="244" spans="2:51" s="13" customFormat="1" ht="12">
      <c r="B244" s="254"/>
      <c r="C244" s="255"/>
      <c r="D244" s="245" t="s">
        <v>199</v>
      </c>
      <c r="E244" s="256" t="s">
        <v>1</v>
      </c>
      <c r="F244" s="257" t="s">
        <v>197</v>
      </c>
      <c r="G244" s="255"/>
      <c r="H244" s="258">
        <v>4</v>
      </c>
      <c r="I244" s="259"/>
      <c r="J244" s="255"/>
      <c r="K244" s="255"/>
      <c r="L244" s="260"/>
      <c r="M244" s="261"/>
      <c r="N244" s="262"/>
      <c r="O244" s="262"/>
      <c r="P244" s="262"/>
      <c r="Q244" s="262"/>
      <c r="R244" s="262"/>
      <c r="S244" s="262"/>
      <c r="T244" s="263"/>
      <c r="AT244" s="264" t="s">
        <v>199</v>
      </c>
      <c r="AU244" s="264" t="s">
        <v>85</v>
      </c>
      <c r="AV244" s="13" t="s">
        <v>85</v>
      </c>
      <c r="AW244" s="13" t="s">
        <v>32</v>
      </c>
      <c r="AX244" s="13" t="s">
        <v>76</v>
      </c>
      <c r="AY244" s="264" t="s">
        <v>190</v>
      </c>
    </row>
    <row r="245" spans="2:65" s="1" customFormat="1" ht="24" customHeight="1">
      <c r="B245" s="37"/>
      <c r="C245" s="265" t="s">
        <v>578</v>
      </c>
      <c r="D245" s="265" t="s">
        <v>430</v>
      </c>
      <c r="E245" s="266" t="s">
        <v>2649</v>
      </c>
      <c r="F245" s="267" t="s">
        <v>2650</v>
      </c>
      <c r="G245" s="268" t="s">
        <v>1708</v>
      </c>
      <c r="H245" s="269">
        <v>1</v>
      </c>
      <c r="I245" s="270"/>
      <c r="J245" s="271">
        <f>ROUND(I245*H245,2)</f>
        <v>0</v>
      </c>
      <c r="K245" s="267" t="s">
        <v>445</v>
      </c>
      <c r="L245" s="272"/>
      <c r="M245" s="273" t="s">
        <v>1</v>
      </c>
      <c r="N245" s="274" t="s">
        <v>41</v>
      </c>
      <c r="O245" s="85"/>
      <c r="P245" s="239">
        <f>O245*H245</f>
        <v>0</v>
      </c>
      <c r="Q245" s="239">
        <v>0</v>
      </c>
      <c r="R245" s="239">
        <f>Q245*H245</f>
        <v>0</v>
      </c>
      <c r="S245" s="239">
        <v>0</v>
      </c>
      <c r="T245" s="240">
        <f>S245*H245</f>
        <v>0</v>
      </c>
      <c r="AR245" s="241" t="s">
        <v>2501</v>
      </c>
      <c r="AT245" s="241" t="s">
        <v>430</v>
      </c>
      <c r="AU245" s="241" t="s">
        <v>85</v>
      </c>
      <c r="AY245" s="16" t="s">
        <v>190</v>
      </c>
      <c r="BE245" s="242">
        <f>IF(N245="základní",J245,0)</f>
        <v>0</v>
      </c>
      <c r="BF245" s="242">
        <f>IF(N245="snížená",J245,0)</f>
        <v>0</v>
      </c>
      <c r="BG245" s="242">
        <f>IF(N245="zákl. přenesená",J245,0)</f>
        <v>0</v>
      </c>
      <c r="BH245" s="242">
        <f>IF(N245="sníž. přenesená",J245,0)</f>
        <v>0</v>
      </c>
      <c r="BI245" s="242">
        <f>IF(N245="nulová",J245,0)</f>
        <v>0</v>
      </c>
      <c r="BJ245" s="16" t="s">
        <v>83</v>
      </c>
      <c r="BK245" s="242">
        <f>ROUND(I245*H245,2)</f>
        <v>0</v>
      </c>
      <c r="BL245" s="16" t="s">
        <v>2501</v>
      </c>
      <c r="BM245" s="241" t="s">
        <v>2651</v>
      </c>
    </row>
    <row r="246" spans="2:51" s="13" customFormat="1" ht="12">
      <c r="B246" s="254"/>
      <c r="C246" s="255"/>
      <c r="D246" s="245" t="s">
        <v>199</v>
      </c>
      <c r="E246" s="256" t="s">
        <v>1</v>
      </c>
      <c r="F246" s="257" t="s">
        <v>83</v>
      </c>
      <c r="G246" s="255"/>
      <c r="H246" s="258">
        <v>1</v>
      </c>
      <c r="I246" s="259"/>
      <c r="J246" s="255"/>
      <c r="K246" s="255"/>
      <c r="L246" s="260"/>
      <c r="M246" s="261"/>
      <c r="N246" s="262"/>
      <c r="O246" s="262"/>
      <c r="P246" s="262"/>
      <c r="Q246" s="262"/>
      <c r="R246" s="262"/>
      <c r="S246" s="262"/>
      <c r="T246" s="263"/>
      <c r="AT246" s="264" t="s">
        <v>199</v>
      </c>
      <c r="AU246" s="264" t="s">
        <v>85</v>
      </c>
      <c r="AV246" s="13" t="s">
        <v>85</v>
      </c>
      <c r="AW246" s="13" t="s">
        <v>32</v>
      </c>
      <c r="AX246" s="13" t="s">
        <v>76</v>
      </c>
      <c r="AY246" s="264" t="s">
        <v>190</v>
      </c>
    </row>
    <row r="247" spans="2:65" s="1" customFormat="1" ht="16.5" customHeight="1">
      <c r="B247" s="37"/>
      <c r="C247" s="230" t="s">
        <v>583</v>
      </c>
      <c r="D247" s="230" t="s">
        <v>192</v>
      </c>
      <c r="E247" s="231" t="s">
        <v>2652</v>
      </c>
      <c r="F247" s="232" t="s">
        <v>2653</v>
      </c>
      <c r="G247" s="233" t="s">
        <v>427</v>
      </c>
      <c r="H247" s="234">
        <v>24</v>
      </c>
      <c r="I247" s="235"/>
      <c r="J247" s="236">
        <f>ROUND(I247*H247,2)</f>
        <v>0</v>
      </c>
      <c r="K247" s="232" t="s">
        <v>196</v>
      </c>
      <c r="L247" s="42"/>
      <c r="M247" s="237" t="s">
        <v>1</v>
      </c>
      <c r="N247" s="238" t="s">
        <v>41</v>
      </c>
      <c r="O247" s="85"/>
      <c r="P247" s="239">
        <f>O247*H247</f>
        <v>0</v>
      </c>
      <c r="Q247" s="239">
        <v>0</v>
      </c>
      <c r="R247" s="239">
        <f>Q247*H247</f>
        <v>0</v>
      </c>
      <c r="S247" s="239">
        <v>0</v>
      </c>
      <c r="T247" s="240">
        <f>S247*H247</f>
        <v>0</v>
      </c>
      <c r="AR247" s="241" t="s">
        <v>2501</v>
      </c>
      <c r="AT247" s="241" t="s">
        <v>192</v>
      </c>
      <c r="AU247" s="241" t="s">
        <v>85</v>
      </c>
      <c r="AY247" s="16" t="s">
        <v>190</v>
      </c>
      <c r="BE247" s="242">
        <f>IF(N247="základní",J247,0)</f>
        <v>0</v>
      </c>
      <c r="BF247" s="242">
        <f>IF(N247="snížená",J247,0)</f>
        <v>0</v>
      </c>
      <c r="BG247" s="242">
        <f>IF(N247="zákl. přenesená",J247,0)</f>
        <v>0</v>
      </c>
      <c r="BH247" s="242">
        <f>IF(N247="sníž. přenesená",J247,0)</f>
        <v>0</v>
      </c>
      <c r="BI247" s="242">
        <f>IF(N247="nulová",J247,0)</f>
        <v>0</v>
      </c>
      <c r="BJ247" s="16" t="s">
        <v>83</v>
      </c>
      <c r="BK247" s="242">
        <f>ROUND(I247*H247,2)</f>
        <v>0</v>
      </c>
      <c r="BL247" s="16" t="s">
        <v>2501</v>
      </c>
      <c r="BM247" s="241" t="s">
        <v>2654</v>
      </c>
    </row>
    <row r="248" spans="2:51" s="13" customFormat="1" ht="12">
      <c r="B248" s="254"/>
      <c r="C248" s="255"/>
      <c r="D248" s="245" t="s">
        <v>199</v>
      </c>
      <c r="E248" s="256" t="s">
        <v>1</v>
      </c>
      <c r="F248" s="257" t="s">
        <v>324</v>
      </c>
      <c r="G248" s="255"/>
      <c r="H248" s="258">
        <v>24</v>
      </c>
      <c r="I248" s="259"/>
      <c r="J248" s="255"/>
      <c r="K248" s="255"/>
      <c r="L248" s="260"/>
      <c r="M248" s="261"/>
      <c r="N248" s="262"/>
      <c r="O248" s="262"/>
      <c r="P248" s="262"/>
      <c r="Q248" s="262"/>
      <c r="R248" s="262"/>
      <c r="S248" s="262"/>
      <c r="T248" s="263"/>
      <c r="AT248" s="264" t="s">
        <v>199</v>
      </c>
      <c r="AU248" s="264" t="s">
        <v>85</v>
      </c>
      <c r="AV248" s="13" t="s">
        <v>85</v>
      </c>
      <c r="AW248" s="13" t="s">
        <v>32</v>
      </c>
      <c r="AX248" s="13" t="s">
        <v>76</v>
      </c>
      <c r="AY248" s="264" t="s">
        <v>190</v>
      </c>
    </row>
    <row r="249" spans="2:65" s="1" customFormat="1" ht="16.5" customHeight="1">
      <c r="B249" s="37"/>
      <c r="C249" s="230" t="s">
        <v>488</v>
      </c>
      <c r="D249" s="230" t="s">
        <v>192</v>
      </c>
      <c r="E249" s="231" t="s">
        <v>2655</v>
      </c>
      <c r="F249" s="232" t="s">
        <v>2656</v>
      </c>
      <c r="G249" s="233" t="s">
        <v>427</v>
      </c>
      <c r="H249" s="234">
        <v>24</v>
      </c>
      <c r="I249" s="235"/>
      <c r="J249" s="236">
        <f>ROUND(I249*H249,2)</f>
        <v>0</v>
      </c>
      <c r="K249" s="232" t="s">
        <v>196</v>
      </c>
      <c r="L249" s="42"/>
      <c r="M249" s="237" t="s">
        <v>1</v>
      </c>
      <c r="N249" s="238" t="s">
        <v>41</v>
      </c>
      <c r="O249" s="85"/>
      <c r="P249" s="239">
        <f>O249*H249</f>
        <v>0</v>
      </c>
      <c r="Q249" s="239">
        <v>0</v>
      </c>
      <c r="R249" s="239">
        <f>Q249*H249</f>
        <v>0</v>
      </c>
      <c r="S249" s="239">
        <v>0</v>
      </c>
      <c r="T249" s="240">
        <f>S249*H249</f>
        <v>0</v>
      </c>
      <c r="AR249" s="241" t="s">
        <v>2501</v>
      </c>
      <c r="AT249" s="241" t="s">
        <v>192</v>
      </c>
      <c r="AU249" s="241" t="s">
        <v>85</v>
      </c>
      <c r="AY249" s="16" t="s">
        <v>190</v>
      </c>
      <c r="BE249" s="242">
        <f>IF(N249="základní",J249,0)</f>
        <v>0</v>
      </c>
      <c r="BF249" s="242">
        <f>IF(N249="snížená",J249,0)</f>
        <v>0</v>
      </c>
      <c r="BG249" s="242">
        <f>IF(N249="zákl. přenesená",J249,0)</f>
        <v>0</v>
      </c>
      <c r="BH249" s="242">
        <f>IF(N249="sníž. přenesená",J249,0)</f>
        <v>0</v>
      </c>
      <c r="BI249" s="242">
        <f>IF(N249="nulová",J249,0)</f>
        <v>0</v>
      </c>
      <c r="BJ249" s="16" t="s">
        <v>83</v>
      </c>
      <c r="BK249" s="242">
        <f>ROUND(I249*H249,2)</f>
        <v>0</v>
      </c>
      <c r="BL249" s="16" t="s">
        <v>2501</v>
      </c>
      <c r="BM249" s="241" t="s">
        <v>2657</v>
      </c>
    </row>
    <row r="250" spans="2:51" s="13" customFormat="1" ht="12">
      <c r="B250" s="254"/>
      <c r="C250" s="255"/>
      <c r="D250" s="245" t="s">
        <v>199</v>
      </c>
      <c r="E250" s="256" t="s">
        <v>1</v>
      </c>
      <c r="F250" s="257" t="s">
        <v>324</v>
      </c>
      <c r="G250" s="255"/>
      <c r="H250" s="258">
        <v>24</v>
      </c>
      <c r="I250" s="259"/>
      <c r="J250" s="255"/>
      <c r="K250" s="255"/>
      <c r="L250" s="260"/>
      <c r="M250" s="261"/>
      <c r="N250" s="262"/>
      <c r="O250" s="262"/>
      <c r="P250" s="262"/>
      <c r="Q250" s="262"/>
      <c r="R250" s="262"/>
      <c r="S250" s="262"/>
      <c r="T250" s="263"/>
      <c r="AT250" s="264" t="s">
        <v>199</v>
      </c>
      <c r="AU250" s="264" t="s">
        <v>85</v>
      </c>
      <c r="AV250" s="13" t="s">
        <v>85</v>
      </c>
      <c r="AW250" s="13" t="s">
        <v>32</v>
      </c>
      <c r="AX250" s="13" t="s">
        <v>76</v>
      </c>
      <c r="AY250" s="264" t="s">
        <v>190</v>
      </c>
    </row>
    <row r="251" spans="2:65" s="1" customFormat="1" ht="24" customHeight="1">
      <c r="B251" s="37"/>
      <c r="C251" s="265" t="s">
        <v>587</v>
      </c>
      <c r="D251" s="265" t="s">
        <v>430</v>
      </c>
      <c r="E251" s="266" t="s">
        <v>2658</v>
      </c>
      <c r="F251" s="267" t="s">
        <v>2659</v>
      </c>
      <c r="G251" s="268" t="s">
        <v>1708</v>
      </c>
      <c r="H251" s="269">
        <v>2</v>
      </c>
      <c r="I251" s="270"/>
      <c r="J251" s="271">
        <f>ROUND(I251*H251,2)</f>
        <v>0</v>
      </c>
      <c r="K251" s="267" t="s">
        <v>445</v>
      </c>
      <c r="L251" s="272"/>
      <c r="M251" s="273" t="s">
        <v>1</v>
      </c>
      <c r="N251" s="274" t="s">
        <v>41</v>
      </c>
      <c r="O251" s="85"/>
      <c r="P251" s="239">
        <f>O251*H251</f>
        <v>0</v>
      </c>
      <c r="Q251" s="239">
        <v>0</v>
      </c>
      <c r="R251" s="239">
        <f>Q251*H251</f>
        <v>0</v>
      </c>
      <c r="S251" s="239">
        <v>0</v>
      </c>
      <c r="T251" s="240">
        <f>S251*H251</f>
        <v>0</v>
      </c>
      <c r="AR251" s="241" t="s">
        <v>2501</v>
      </c>
      <c r="AT251" s="241" t="s">
        <v>430</v>
      </c>
      <c r="AU251" s="241" t="s">
        <v>85</v>
      </c>
      <c r="AY251" s="16" t="s">
        <v>190</v>
      </c>
      <c r="BE251" s="242">
        <f>IF(N251="základní",J251,0)</f>
        <v>0</v>
      </c>
      <c r="BF251" s="242">
        <f>IF(N251="snížená",J251,0)</f>
        <v>0</v>
      </c>
      <c r="BG251" s="242">
        <f>IF(N251="zákl. přenesená",J251,0)</f>
        <v>0</v>
      </c>
      <c r="BH251" s="242">
        <f>IF(N251="sníž. přenesená",J251,0)</f>
        <v>0</v>
      </c>
      <c r="BI251" s="242">
        <f>IF(N251="nulová",J251,0)</f>
        <v>0</v>
      </c>
      <c r="BJ251" s="16" t="s">
        <v>83</v>
      </c>
      <c r="BK251" s="242">
        <f>ROUND(I251*H251,2)</f>
        <v>0</v>
      </c>
      <c r="BL251" s="16" t="s">
        <v>2501</v>
      </c>
      <c r="BM251" s="241" t="s">
        <v>2660</v>
      </c>
    </row>
    <row r="252" spans="2:51" s="13" customFormat="1" ht="12">
      <c r="B252" s="254"/>
      <c r="C252" s="255"/>
      <c r="D252" s="245" t="s">
        <v>199</v>
      </c>
      <c r="E252" s="256" t="s">
        <v>1</v>
      </c>
      <c r="F252" s="257" t="s">
        <v>85</v>
      </c>
      <c r="G252" s="255"/>
      <c r="H252" s="258">
        <v>2</v>
      </c>
      <c r="I252" s="259"/>
      <c r="J252" s="255"/>
      <c r="K252" s="255"/>
      <c r="L252" s="260"/>
      <c r="M252" s="261"/>
      <c r="N252" s="262"/>
      <c r="O252" s="262"/>
      <c r="P252" s="262"/>
      <c r="Q252" s="262"/>
      <c r="R252" s="262"/>
      <c r="S252" s="262"/>
      <c r="T252" s="263"/>
      <c r="AT252" s="264" t="s">
        <v>199</v>
      </c>
      <c r="AU252" s="264" t="s">
        <v>85</v>
      </c>
      <c r="AV252" s="13" t="s">
        <v>85</v>
      </c>
      <c r="AW252" s="13" t="s">
        <v>32</v>
      </c>
      <c r="AX252" s="13" t="s">
        <v>76</v>
      </c>
      <c r="AY252" s="264" t="s">
        <v>190</v>
      </c>
    </row>
    <row r="253" spans="2:65" s="1" customFormat="1" ht="24" customHeight="1">
      <c r="B253" s="37"/>
      <c r="C253" s="265" t="s">
        <v>595</v>
      </c>
      <c r="D253" s="265" t="s">
        <v>430</v>
      </c>
      <c r="E253" s="266" t="s">
        <v>2661</v>
      </c>
      <c r="F253" s="267" t="s">
        <v>2662</v>
      </c>
      <c r="G253" s="268" t="s">
        <v>1708</v>
      </c>
      <c r="H253" s="269">
        <v>1</v>
      </c>
      <c r="I253" s="270"/>
      <c r="J253" s="271">
        <f>ROUND(I253*H253,2)</f>
        <v>0</v>
      </c>
      <c r="K253" s="267" t="s">
        <v>445</v>
      </c>
      <c r="L253" s="272"/>
      <c r="M253" s="273" t="s">
        <v>1</v>
      </c>
      <c r="N253" s="274" t="s">
        <v>41</v>
      </c>
      <c r="O253" s="85"/>
      <c r="P253" s="239">
        <f>O253*H253</f>
        <v>0</v>
      </c>
      <c r="Q253" s="239">
        <v>0</v>
      </c>
      <c r="R253" s="239">
        <f>Q253*H253</f>
        <v>0</v>
      </c>
      <c r="S253" s="239">
        <v>0</v>
      </c>
      <c r="T253" s="240">
        <f>S253*H253</f>
        <v>0</v>
      </c>
      <c r="AR253" s="241" t="s">
        <v>2501</v>
      </c>
      <c r="AT253" s="241" t="s">
        <v>430</v>
      </c>
      <c r="AU253" s="241" t="s">
        <v>85</v>
      </c>
      <c r="AY253" s="16" t="s">
        <v>190</v>
      </c>
      <c r="BE253" s="242">
        <f>IF(N253="základní",J253,0)</f>
        <v>0</v>
      </c>
      <c r="BF253" s="242">
        <f>IF(N253="snížená",J253,0)</f>
        <v>0</v>
      </c>
      <c r="BG253" s="242">
        <f>IF(N253="zákl. přenesená",J253,0)</f>
        <v>0</v>
      </c>
      <c r="BH253" s="242">
        <f>IF(N253="sníž. přenesená",J253,0)</f>
        <v>0</v>
      </c>
      <c r="BI253" s="242">
        <f>IF(N253="nulová",J253,0)</f>
        <v>0</v>
      </c>
      <c r="BJ253" s="16" t="s">
        <v>83</v>
      </c>
      <c r="BK253" s="242">
        <f>ROUND(I253*H253,2)</f>
        <v>0</v>
      </c>
      <c r="BL253" s="16" t="s">
        <v>2501</v>
      </c>
      <c r="BM253" s="241" t="s">
        <v>2663</v>
      </c>
    </row>
    <row r="254" spans="2:51" s="13" customFormat="1" ht="12">
      <c r="B254" s="254"/>
      <c r="C254" s="255"/>
      <c r="D254" s="245" t="s">
        <v>199</v>
      </c>
      <c r="E254" s="256" t="s">
        <v>1</v>
      </c>
      <c r="F254" s="257" t="s">
        <v>83</v>
      </c>
      <c r="G254" s="255"/>
      <c r="H254" s="258">
        <v>1</v>
      </c>
      <c r="I254" s="259"/>
      <c r="J254" s="255"/>
      <c r="K254" s="255"/>
      <c r="L254" s="260"/>
      <c r="M254" s="261"/>
      <c r="N254" s="262"/>
      <c r="O254" s="262"/>
      <c r="P254" s="262"/>
      <c r="Q254" s="262"/>
      <c r="R254" s="262"/>
      <c r="S254" s="262"/>
      <c r="T254" s="263"/>
      <c r="AT254" s="264" t="s">
        <v>199</v>
      </c>
      <c r="AU254" s="264" t="s">
        <v>85</v>
      </c>
      <c r="AV254" s="13" t="s">
        <v>85</v>
      </c>
      <c r="AW254" s="13" t="s">
        <v>32</v>
      </c>
      <c r="AX254" s="13" t="s">
        <v>76</v>
      </c>
      <c r="AY254" s="264" t="s">
        <v>190</v>
      </c>
    </row>
    <row r="255" spans="2:65" s="1" customFormat="1" ht="24" customHeight="1">
      <c r="B255" s="37"/>
      <c r="C255" s="230" t="s">
        <v>600</v>
      </c>
      <c r="D255" s="230" t="s">
        <v>192</v>
      </c>
      <c r="E255" s="231" t="s">
        <v>2664</v>
      </c>
      <c r="F255" s="232" t="s">
        <v>2665</v>
      </c>
      <c r="G255" s="233" t="s">
        <v>427</v>
      </c>
      <c r="H255" s="234">
        <v>2</v>
      </c>
      <c r="I255" s="235"/>
      <c r="J255" s="236">
        <f>ROUND(I255*H255,2)</f>
        <v>0</v>
      </c>
      <c r="K255" s="232" t="s">
        <v>196</v>
      </c>
      <c r="L255" s="42"/>
      <c r="M255" s="237" t="s">
        <v>1</v>
      </c>
      <c r="N255" s="238" t="s">
        <v>41</v>
      </c>
      <c r="O255" s="85"/>
      <c r="P255" s="239">
        <f>O255*H255</f>
        <v>0</v>
      </c>
      <c r="Q255" s="239">
        <v>0</v>
      </c>
      <c r="R255" s="239">
        <f>Q255*H255</f>
        <v>0</v>
      </c>
      <c r="S255" s="239">
        <v>0</v>
      </c>
      <c r="T255" s="240">
        <f>S255*H255</f>
        <v>0</v>
      </c>
      <c r="AR255" s="241" t="s">
        <v>2501</v>
      </c>
      <c r="AT255" s="241" t="s">
        <v>192</v>
      </c>
      <c r="AU255" s="241" t="s">
        <v>85</v>
      </c>
      <c r="AY255" s="16" t="s">
        <v>190</v>
      </c>
      <c r="BE255" s="242">
        <f>IF(N255="základní",J255,0)</f>
        <v>0</v>
      </c>
      <c r="BF255" s="242">
        <f>IF(N255="snížená",J255,0)</f>
        <v>0</v>
      </c>
      <c r="BG255" s="242">
        <f>IF(N255="zákl. přenesená",J255,0)</f>
        <v>0</v>
      </c>
      <c r="BH255" s="242">
        <f>IF(N255="sníž. přenesená",J255,0)</f>
        <v>0</v>
      </c>
      <c r="BI255" s="242">
        <f>IF(N255="nulová",J255,0)</f>
        <v>0</v>
      </c>
      <c r="BJ255" s="16" t="s">
        <v>83</v>
      </c>
      <c r="BK255" s="242">
        <f>ROUND(I255*H255,2)</f>
        <v>0</v>
      </c>
      <c r="BL255" s="16" t="s">
        <v>2501</v>
      </c>
      <c r="BM255" s="241" t="s">
        <v>2666</v>
      </c>
    </row>
    <row r="256" spans="2:51" s="13" customFormat="1" ht="12">
      <c r="B256" s="254"/>
      <c r="C256" s="255"/>
      <c r="D256" s="245" t="s">
        <v>199</v>
      </c>
      <c r="E256" s="256" t="s">
        <v>1</v>
      </c>
      <c r="F256" s="257" t="s">
        <v>85</v>
      </c>
      <c r="G256" s="255"/>
      <c r="H256" s="258">
        <v>2</v>
      </c>
      <c r="I256" s="259"/>
      <c r="J256" s="255"/>
      <c r="K256" s="255"/>
      <c r="L256" s="260"/>
      <c r="M256" s="261"/>
      <c r="N256" s="262"/>
      <c r="O256" s="262"/>
      <c r="P256" s="262"/>
      <c r="Q256" s="262"/>
      <c r="R256" s="262"/>
      <c r="S256" s="262"/>
      <c r="T256" s="263"/>
      <c r="AT256" s="264" t="s">
        <v>199</v>
      </c>
      <c r="AU256" s="264" t="s">
        <v>85</v>
      </c>
      <c r="AV256" s="13" t="s">
        <v>85</v>
      </c>
      <c r="AW256" s="13" t="s">
        <v>32</v>
      </c>
      <c r="AX256" s="13" t="s">
        <v>76</v>
      </c>
      <c r="AY256" s="264" t="s">
        <v>190</v>
      </c>
    </row>
    <row r="257" spans="2:65" s="1" customFormat="1" ht="16.5" customHeight="1">
      <c r="B257" s="37"/>
      <c r="C257" s="265" t="s">
        <v>602</v>
      </c>
      <c r="D257" s="265" t="s">
        <v>430</v>
      </c>
      <c r="E257" s="266" t="s">
        <v>2667</v>
      </c>
      <c r="F257" s="267" t="s">
        <v>2668</v>
      </c>
      <c r="G257" s="268" t="s">
        <v>1708</v>
      </c>
      <c r="H257" s="269">
        <v>1</v>
      </c>
      <c r="I257" s="270"/>
      <c r="J257" s="271">
        <f>ROUND(I257*H257,2)</f>
        <v>0</v>
      </c>
      <c r="K257" s="267" t="s">
        <v>445</v>
      </c>
      <c r="L257" s="272"/>
      <c r="M257" s="273" t="s">
        <v>1</v>
      </c>
      <c r="N257" s="274" t="s">
        <v>41</v>
      </c>
      <c r="O257" s="85"/>
      <c r="P257" s="239">
        <f>O257*H257</f>
        <v>0</v>
      </c>
      <c r="Q257" s="239">
        <v>0</v>
      </c>
      <c r="R257" s="239">
        <f>Q257*H257</f>
        <v>0</v>
      </c>
      <c r="S257" s="239">
        <v>0</v>
      </c>
      <c r="T257" s="240">
        <f>S257*H257</f>
        <v>0</v>
      </c>
      <c r="AR257" s="241" t="s">
        <v>2501</v>
      </c>
      <c r="AT257" s="241" t="s">
        <v>430</v>
      </c>
      <c r="AU257" s="241" t="s">
        <v>85</v>
      </c>
      <c r="AY257" s="16" t="s">
        <v>190</v>
      </c>
      <c r="BE257" s="242">
        <f>IF(N257="základní",J257,0)</f>
        <v>0</v>
      </c>
      <c r="BF257" s="242">
        <f>IF(N257="snížená",J257,0)</f>
        <v>0</v>
      </c>
      <c r="BG257" s="242">
        <f>IF(N257="zákl. přenesená",J257,0)</f>
        <v>0</v>
      </c>
      <c r="BH257" s="242">
        <f>IF(N257="sníž. přenesená",J257,0)</f>
        <v>0</v>
      </c>
      <c r="BI257" s="242">
        <f>IF(N257="nulová",J257,0)</f>
        <v>0</v>
      </c>
      <c r="BJ257" s="16" t="s">
        <v>83</v>
      </c>
      <c r="BK257" s="242">
        <f>ROUND(I257*H257,2)</f>
        <v>0</v>
      </c>
      <c r="BL257" s="16" t="s">
        <v>2501</v>
      </c>
      <c r="BM257" s="241" t="s">
        <v>2669</v>
      </c>
    </row>
    <row r="258" spans="2:51" s="13" customFormat="1" ht="12">
      <c r="B258" s="254"/>
      <c r="C258" s="255"/>
      <c r="D258" s="245" t="s">
        <v>199</v>
      </c>
      <c r="E258" s="256" t="s">
        <v>1</v>
      </c>
      <c r="F258" s="257" t="s">
        <v>83</v>
      </c>
      <c r="G258" s="255"/>
      <c r="H258" s="258">
        <v>1</v>
      </c>
      <c r="I258" s="259"/>
      <c r="J258" s="255"/>
      <c r="K258" s="255"/>
      <c r="L258" s="260"/>
      <c r="M258" s="261"/>
      <c r="N258" s="262"/>
      <c r="O258" s="262"/>
      <c r="P258" s="262"/>
      <c r="Q258" s="262"/>
      <c r="R258" s="262"/>
      <c r="S258" s="262"/>
      <c r="T258" s="263"/>
      <c r="AT258" s="264" t="s">
        <v>199</v>
      </c>
      <c r="AU258" s="264" t="s">
        <v>85</v>
      </c>
      <c r="AV258" s="13" t="s">
        <v>85</v>
      </c>
      <c r="AW258" s="13" t="s">
        <v>32</v>
      </c>
      <c r="AX258" s="13" t="s">
        <v>76</v>
      </c>
      <c r="AY258" s="264" t="s">
        <v>190</v>
      </c>
    </row>
    <row r="259" spans="2:65" s="1" customFormat="1" ht="16.5" customHeight="1">
      <c r="B259" s="37"/>
      <c r="C259" s="265" t="s">
        <v>604</v>
      </c>
      <c r="D259" s="265" t="s">
        <v>430</v>
      </c>
      <c r="E259" s="266" t="s">
        <v>2670</v>
      </c>
      <c r="F259" s="267" t="s">
        <v>2671</v>
      </c>
      <c r="G259" s="268" t="s">
        <v>1708</v>
      </c>
      <c r="H259" s="269">
        <v>1</v>
      </c>
      <c r="I259" s="270"/>
      <c r="J259" s="271">
        <f>ROUND(I259*H259,2)</f>
        <v>0</v>
      </c>
      <c r="K259" s="267" t="s">
        <v>445</v>
      </c>
      <c r="L259" s="272"/>
      <c r="M259" s="273" t="s">
        <v>1</v>
      </c>
      <c r="N259" s="274" t="s">
        <v>41</v>
      </c>
      <c r="O259" s="85"/>
      <c r="P259" s="239">
        <f>O259*H259</f>
        <v>0</v>
      </c>
      <c r="Q259" s="239">
        <v>0</v>
      </c>
      <c r="R259" s="239">
        <f>Q259*H259</f>
        <v>0</v>
      </c>
      <c r="S259" s="239">
        <v>0</v>
      </c>
      <c r="T259" s="240">
        <f>S259*H259</f>
        <v>0</v>
      </c>
      <c r="AR259" s="241" t="s">
        <v>2501</v>
      </c>
      <c r="AT259" s="241" t="s">
        <v>430</v>
      </c>
      <c r="AU259" s="241" t="s">
        <v>85</v>
      </c>
      <c r="AY259" s="16" t="s">
        <v>190</v>
      </c>
      <c r="BE259" s="242">
        <f>IF(N259="základní",J259,0)</f>
        <v>0</v>
      </c>
      <c r="BF259" s="242">
        <f>IF(N259="snížená",J259,0)</f>
        <v>0</v>
      </c>
      <c r="BG259" s="242">
        <f>IF(N259="zákl. přenesená",J259,0)</f>
        <v>0</v>
      </c>
      <c r="BH259" s="242">
        <f>IF(N259="sníž. přenesená",J259,0)</f>
        <v>0</v>
      </c>
      <c r="BI259" s="242">
        <f>IF(N259="nulová",J259,0)</f>
        <v>0</v>
      </c>
      <c r="BJ259" s="16" t="s">
        <v>83</v>
      </c>
      <c r="BK259" s="242">
        <f>ROUND(I259*H259,2)</f>
        <v>0</v>
      </c>
      <c r="BL259" s="16" t="s">
        <v>2501</v>
      </c>
      <c r="BM259" s="241" t="s">
        <v>2672</v>
      </c>
    </row>
    <row r="260" spans="2:51" s="13" customFormat="1" ht="12">
      <c r="B260" s="254"/>
      <c r="C260" s="255"/>
      <c r="D260" s="245" t="s">
        <v>199</v>
      </c>
      <c r="E260" s="256" t="s">
        <v>1</v>
      </c>
      <c r="F260" s="257" t="s">
        <v>83</v>
      </c>
      <c r="G260" s="255"/>
      <c r="H260" s="258">
        <v>1</v>
      </c>
      <c r="I260" s="259"/>
      <c r="J260" s="255"/>
      <c r="K260" s="255"/>
      <c r="L260" s="260"/>
      <c r="M260" s="261"/>
      <c r="N260" s="262"/>
      <c r="O260" s="262"/>
      <c r="P260" s="262"/>
      <c r="Q260" s="262"/>
      <c r="R260" s="262"/>
      <c r="S260" s="262"/>
      <c r="T260" s="263"/>
      <c r="AT260" s="264" t="s">
        <v>199</v>
      </c>
      <c r="AU260" s="264" t="s">
        <v>85</v>
      </c>
      <c r="AV260" s="13" t="s">
        <v>85</v>
      </c>
      <c r="AW260" s="13" t="s">
        <v>32</v>
      </c>
      <c r="AX260" s="13" t="s">
        <v>76</v>
      </c>
      <c r="AY260" s="264" t="s">
        <v>190</v>
      </c>
    </row>
    <row r="261" spans="2:65" s="1" customFormat="1" ht="24" customHeight="1">
      <c r="B261" s="37"/>
      <c r="C261" s="230" t="s">
        <v>608</v>
      </c>
      <c r="D261" s="230" t="s">
        <v>192</v>
      </c>
      <c r="E261" s="231" t="s">
        <v>2673</v>
      </c>
      <c r="F261" s="232" t="s">
        <v>2674</v>
      </c>
      <c r="G261" s="233" t="s">
        <v>427</v>
      </c>
      <c r="H261" s="234">
        <v>1</v>
      </c>
      <c r="I261" s="235"/>
      <c r="J261" s="236">
        <f>ROUND(I261*H261,2)</f>
        <v>0</v>
      </c>
      <c r="K261" s="232" t="s">
        <v>196</v>
      </c>
      <c r="L261" s="42"/>
      <c r="M261" s="237" t="s">
        <v>1</v>
      </c>
      <c r="N261" s="238" t="s">
        <v>41</v>
      </c>
      <c r="O261" s="85"/>
      <c r="P261" s="239">
        <f>O261*H261</f>
        <v>0</v>
      </c>
      <c r="Q261" s="239">
        <v>0</v>
      </c>
      <c r="R261" s="239">
        <f>Q261*H261</f>
        <v>0</v>
      </c>
      <c r="S261" s="239">
        <v>0</v>
      </c>
      <c r="T261" s="240">
        <f>S261*H261</f>
        <v>0</v>
      </c>
      <c r="AR261" s="241" t="s">
        <v>2501</v>
      </c>
      <c r="AT261" s="241" t="s">
        <v>192</v>
      </c>
      <c r="AU261" s="241" t="s">
        <v>85</v>
      </c>
      <c r="AY261" s="16" t="s">
        <v>190</v>
      </c>
      <c r="BE261" s="242">
        <f>IF(N261="základní",J261,0)</f>
        <v>0</v>
      </c>
      <c r="BF261" s="242">
        <f>IF(N261="snížená",J261,0)</f>
        <v>0</v>
      </c>
      <c r="BG261" s="242">
        <f>IF(N261="zákl. přenesená",J261,0)</f>
        <v>0</v>
      </c>
      <c r="BH261" s="242">
        <f>IF(N261="sníž. přenesená",J261,0)</f>
        <v>0</v>
      </c>
      <c r="BI261" s="242">
        <f>IF(N261="nulová",J261,0)</f>
        <v>0</v>
      </c>
      <c r="BJ261" s="16" t="s">
        <v>83</v>
      </c>
      <c r="BK261" s="242">
        <f>ROUND(I261*H261,2)</f>
        <v>0</v>
      </c>
      <c r="BL261" s="16" t="s">
        <v>2501</v>
      </c>
      <c r="BM261" s="241" t="s">
        <v>2675</v>
      </c>
    </row>
    <row r="262" spans="2:51" s="13" customFormat="1" ht="12">
      <c r="B262" s="254"/>
      <c r="C262" s="255"/>
      <c r="D262" s="245" t="s">
        <v>199</v>
      </c>
      <c r="E262" s="256" t="s">
        <v>1</v>
      </c>
      <c r="F262" s="257" t="s">
        <v>83</v>
      </c>
      <c r="G262" s="255"/>
      <c r="H262" s="258">
        <v>1</v>
      </c>
      <c r="I262" s="259"/>
      <c r="J262" s="255"/>
      <c r="K262" s="255"/>
      <c r="L262" s="260"/>
      <c r="M262" s="261"/>
      <c r="N262" s="262"/>
      <c r="O262" s="262"/>
      <c r="P262" s="262"/>
      <c r="Q262" s="262"/>
      <c r="R262" s="262"/>
      <c r="S262" s="262"/>
      <c r="T262" s="263"/>
      <c r="AT262" s="264" t="s">
        <v>199</v>
      </c>
      <c r="AU262" s="264" t="s">
        <v>85</v>
      </c>
      <c r="AV262" s="13" t="s">
        <v>85</v>
      </c>
      <c r="AW262" s="13" t="s">
        <v>32</v>
      </c>
      <c r="AX262" s="13" t="s">
        <v>76</v>
      </c>
      <c r="AY262" s="264" t="s">
        <v>190</v>
      </c>
    </row>
    <row r="263" spans="2:65" s="1" customFormat="1" ht="16.5" customHeight="1">
      <c r="B263" s="37"/>
      <c r="C263" s="265" t="s">
        <v>613</v>
      </c>
      <c r="D263" s="265" t="s">
        <v>430</v>
      </c>
      <c r="E263" s="266" t="s">
        <v>2676</v>
      </c>
      <c r="F263" s="267" t="s">
        <v>2677</v>
      </c>
      <c r="G263" s="268" t="s">
        <v>1708</v>
      </c>
      <c r="H263" s="269">
        <v>1</v>
      </c>
      <c r="I263" s="270"/>
      <c r="J263" s="271">
        <f>ROUND(I263*H263,2)</f>
        <v>0</v>
      </c>
      <c r="K263" s="267" t="s">
        <v>445</v>
      </c>
      <c r="L263" s="272"/>
      <c r="M263" s="273" t="s">
        <v>1</v>
      </c>
      <c r="N263" s="274" t="s">
        <v>41</v>
      </c>
      <c r="O263" s="85"/>
      <c r="P263" s="239">
        <f>O263*H263</f>
        <v>0</v>
      </c>
      <c r="Q263" s="239">
        <v>0</v>
      </c>
      <c r="R263" s="239">
        <f>Q263*H263</f>
        <v>0</v>
      </c>
      <c r="S263" s="239">
        <v>0</v>
      </c>
      <c r="T263" s="240">
        <f>S263*H263</f>
        <v>0</v>
      </c>
      <c r="AR263" s="241" t="s">
        <v>2501</v>
      </c>
      <c r="AT263" s="241" t="s">
        <v>430</v>
      </c>
      <c r="AU263" s="241" t="s">
        <v>85</v>
      </c>
      <c r="AY263" s="16" t="s">
        <v>190</v>
      </c>
      <c r="BE263" s="242">
        <f>IF(N263="základní",J263,0)</f>
        <v>0</v>
      </c>
      <c r="BF263" s="242">
        <f>IF(N263="snížená",J263,0)</f>
        <v>0</v>
      </c>
      <c r="BG263" s="242">
        <f>IF(N263="zákl. přenesená",J263,0)</f>
        <v>0</v>
      </c>
      <c r="BH263" s="242">
        <f>IF(N263="sníž. přenesená",J263,0)</f>
        <v>0</v>
      </c>
      <c r="BI263" s="242">
        <f>IF(N263="nulová",J263,0)</f>
        <v>0</v>
      </c>
      <c r="BJ263" s="16" t="s">
        <v>83</v>
      </c>
      <c r="BK263" s="242">
        <f>ROUND(I263*H263,2)</f>
        <v>0</v>
      </c>
      <c r="BL263" s="16" t="s">
        <v>2501</v>
      </c>
      <c r="BM263" s="241" t="s">
        <v>2678</v>
      </c>
    </row>
    <row r="264" spans="2:51" s="13" customFormat="1" ht="12">
      <c r="B264" s="254"/>
      <c r="C264" s="255"/>
      <c r="D264" s="245" t="s">
        <v>199</v>
      </c>
      <c r="E264" s="256" t="s">
        <v>1</v>
      </c>
      <c r="F264" s="257" t="s">
        <v>83</v>
      </c>
      <c r="G264" s="255"/>
      <c r="H264" s="258">
        <v>1</v>
      </c>
      <c r="I264" s="259"/>
      <c r="J264" s="255"/>
      <c r="K264" s="255"/>
      <c r="L264" s="260"/>
      <c r="M264" s="276"/>
      <c r="N264" s="277"/>
      <c r="O264" s="277"/>
      <c r="P264" s="277"/>
      <c r="Q264" s="277"/>
      <c r="R264" s="277"/>
      <c r="S264" s="277"/>
      <c r="T264" s="278"/>
      <c r="AT264" s="264" t="s">
        <v>199</v>
      </c>
      <c r="AU264" s="264" t="s">
        <v>85</v>
      </c>
      <c r="AV264" s="13" t="s">
        <v>85</v>
      </c>
      <c r="AW264" s="13" t="s">
        <v>32</v>
      </c>
      <c r="AX264" s="13" t="s">
        <v>76</v>
      </c>
      <c r="AY264" s="264" t="s">
        <v>190</v>
      </c>
    </row>
    <row r="265" spans="2:12" s="1" customFormat="1" ht="6.95" customHeight="1">
      <c r="B265" s="60"/>
      <c r="C265" s="61"/>
      <c r="D265" s="61"/>
      <c r="E265" s="61"/>
      <c r="F265" s="61"/>
      <c r="G265" s="61"/>
      <c r="H265" s="61"/>
      <c r="I265" s="181"/>
      <c r="J265" s="61"/>
      <c r="K265" s="61"/>
      <c r="L265" s="42"/>
    </row>
  </sheetData>
  <sheetProtection password="CC35" sheet="1" objects="1" scenarios="1" formatColumns="0" formatRows="0" autoFilter="0"/>
  <autoFilter ref="C123:K26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47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105</v>
      </c>
    </row>
    <row r="3" spans="2:46" ht="6.95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19"/>
      <c r="AT3" s="16" t="s">
        <v>85</v>
      </c>
    </row>
    <row r="4" spans="2:46" ht="24.95" customHeight="1">
      <c r="B4" s="19"/>
      <c r="D4" s="144" t="s">
        <v>128</v>
      </c>
      <c r="L4" s="19"/>
      <c r="M4" s="14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6" t="s">
        <v>16</v>
      </c>
      <c r="L6" s="19"/>
    </row>
    <row r="7" spans="2:12" ht="16.5" customHeight="1">
      <c r="B7" s="19"/>
      <c r="E7" s="147" t="str">
        <f>'Rekapitulace stavby'!K6</f>
        <v>Modernizace energocentra – TS 1, Krajská zdravotní a.s. – Nemocnice Teplice o.z.</v>
      </c>
      <c r="F7" s="146"/>
      <c r="G7" s="146"/>
      <c r="H7" s="146"/>
      <c r="L7" s="19"/>
    </row>
    <row r="8" spans="2:12" s="1" customFormat="1" ht="12" customHeight="1">
      <c r="B8" s="42"/>
      <c r="D8" s="146" t="s">
        <v>129</v>
      </c>
      <c r="I8" s="148"/>
      <c r="L8" s="42"/>
    </row>
    <row r="9" spans="2:12" s="1" customFormat="1" ht="36.95" customHeight="1">
      <c r="B9" s="42"/>
      <c r="E9" s="149" t="s">
        <v>2679</v>
      </c>
      <c r="F9" s="1"/>
      <c r="G9" s="1"/>
      <c r="H9" s="1"/>
      <c r="I9" s="148"/>
      <c r="L9" s="42"/>
    </row>
    <row r="10" spans="2:12" s="1" customFormat="1" ht="12">
      <c r="B10" s="42"/>
      <c r="I10" s="148"/>
      <c r="L10" s="42"/>
    </row>
    <row r="11" spans="2:12" s="1" customFormat="1" ht="12" customHeight="1">
      <c r="B11" s="42"/>
      <c r="D11" s="146" t="s">
        <v>18</v>
      </c>
      <c r="F11" s="135" t="s">
        <v>1</v>
      </c>
      <c r="I11" s="150" t="s">
        <v>19</v>
      </c>
      <c r="J11" s="135" t="s">
        <v>1</v>
      </c>
      <c r="L11" s="42"/>
    </row>
    <row r="12" spans="2:12" s="1" customFormat="1" ht="12" customHeight="1">
      <c r="B12" s="42"/>
      <c r="D12" s="146" t="s">
        <v>20</v>
      </c>
      <c r="F12" s="135" t="s">
        <v>21</v>
      </c>
      <c r="I12" s="150" t="s">
        <v>22</v>
      </c>
      <c r="J12" s="151" t="str">
        <f>'Rekapitulace stavby'!AN8</f>
        <v>5. 4. 2019</v>
      </c>
      <c r="L12" s="42"/>
    </row>
    <row r="13" spans="2:12" s="1" customFormat="1" ht="10.8" customHeight="1">
      <c r="B13" s="42"/>
      <c r="I13" s="148"/>
      <c r="L13" s="42"/>
    </row>
    <row r="14" spans="2:12" s="1" customFormat="1" ht="12" customHeight="1">
      <c r="B14" s="42"/>
      <c r="D14" s="146" t="s">
        <v>24</v>
      </c>
      <c r="I14" s="150" t="s">
        <v>25</v>
      </c>
      <c r="J14" s="135" t="s">
        <v>1</v>
      </c>
      <c r="L14" s="42"/>
    </row>
    <row r="15" spans="2:12" s="1" customFormat="1" ht="18" customHeight="1">
      <c r="B15" s="42"/>
      <c r="E15" s="135" t="s">
        <v>26</v>
      </c>
      <c r="I15" s="150" t="s">
        <v>27</v>
      </c>
      <c r="J15" s="135" t="s">
        <v>1</v>
      </c>
      <c r="L15" s="42"/>
    </row>
    <row r="16" spans="2:12" s="1" customFormat="1" ht="6.95" customHeight="1">
      <c r="B16" s="42"/>
      <c r="I16" s="148"/>
      <c r="L16" s="42"/>
    </row>
    <row r="17" spans="2:12" s="1" customFormat="1" ht="12" customHeight="1">
      <c r="B17" s="42"/>
      <c r="D17" s="146" t="s">
        <v>28</v>
      </c>
      <c r="I17" s="150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35"/>
      <c r="G18" s="135"/>
      <c r="H18" s="135"/>
      <c r="I18" s="150" t="s">
        <v>27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48"/>
      <c r="L19" s="42"/>
    </row>
    <row r="20" spans="2:12" s="1" customFormat="1" ht="12" customHeight="1">
      <c r="B20" s="42"/>
      <c r="D20" s="146" t="s">
        <v>30</v>
      </c>
      <c r="I20" s="150" t="s">
        <v>25</v>
      </c>
      <c r="J20" s="135" t="s">
        <v>1</v>
      </c>
      <c r="L20" s="42"/>
    </row>
    <row r="21" spans="2:12" s="1" customFormat="1" ht="18" customHeight="1">
      <c r="B21" s="42"/>
      <c r="E21" s="135" t="s">
        <v>31</v>
      </c>
      <c r="I21" s="150" t="s">
        <v>27</v>
      </c>
      <c r="J21" s="135" t="s">
        <v>1</v>
      </c>
      <c r="L21" s="42"/>
    </row>
    <row r="22" spans="2:12" s="1" customFormat="1" ht="6.95" customHeight="1">
      <c r="B22" s="42"/>
      <c r="I22" s="148"/>
      <c r="L22" s="42"/>
    </row>
    <row r="23" spans="2:12" s="1" customFormat="1" ht="12" customHeight="1">
      <c r="B23" s="42"/>
      <c r="D23" s="146" t="s">
        <v>33</v>
      </c>
      <c r="I23" s="150" t="s">
        <v>25</v>
      </c>
      <c r="J23" s="135" t="s">
        <v>1</v>
      </c>
      <c r="L23" s="42"/>
    </row>
    <row r="24" spans="2:12" s="1" customFormat="1" ht="18" customHeight="1">
      <c r="B24" s="42"/>
      <c r="E24" s="135" t="s">
        <v>2680</v>
      </c>
      <c r="I24" s="150" t="s">
        <v>27</v>
      </c>
      <c r="J24" s="135" t="s">
        <v>1</v>
      </c>
      <c r="L24" s="42"/>
    </row>
    <row r="25" spans="2:12" s="1" customFormat="1" ht="6.95" customHeight="1">
      <c r="B25" s="42"/>
      <c r="I25" s="148"/>
      <c r="L25" s="42"/>
    </row>
    <row r="26" spans="2:12" s="1" customFormat="1" ht="12" customHeight="1">
      <c r="B26" s="42"/>
      <c r="D26" s="146" t="s">
        <v>35</v>
      </c>
      <c r="I26" s="148"/>
      <c r="L26" s="42"/>
    </row>
    <row r="27" spans="2:12" s="7" customFormat="1" ht="16.5" customHeight="1">
      <c r="B27" s="152"/>
      <c r="E27" s="153" t="s">
        <v>1</v>
      </c>
      <c r="F27" s="153"/>
      <c r="G27" s="153"/>
      <c r="H27" s="153"/>
      <c r="I27" s="154"/>
      <c r="L27" s="152"/>
    </row>
    <row r="28" spans="2:12" s="1" customFormat="1" ht="6.95" customHeight="1">
      <c r="B28" s="42"/>
      <c r="I28" s="148"/>
      <c r="L28" s="42"/>
    </row>
    <row r="29" spans="2:12" s="1" customFormat="1" ht="6.95" customHeight="1">
      <c r="B29" s="42"/>
      <c r="D29" s="77"/>
      <c r="E29" s="77"/>
      <c r="F29" s="77"/>
      <c r="G29" s="77"/>
      <c r="H29" s="77"/>
      <c r="I29" s="155"/>
      <c r="J29" s="77"/>
      <c r="K29" s="77"/>
      <c r="L29" s="42"/>
    </row>
    <row r="30" spans="2:12" s="1" customFormat="1" ht="25.4" customHeight="1">
      <c r="B30" s="42"/>
      <c r="D30" s="156" t="s">
        <v>36</v>
      </c>
      <c r="I30" s="148"/>
      <c r="J30" s="157">
        <f>ROUND(J128,2)</f>
        <v>0</v>
      </c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5"/>
      <c r="J31" s="77"/>
      <c r="K31" s="77"/>
      <c r="L31" s="42"/>
    </row>
    <row r="32" spans="2:12" s="1" customFormat="1" ht="14.4" customHeight="1">
      <c r="B32" s="42"/>
      <c r="F32" s="158" t="s">
        <v>38</v>
      </c>
      <c r="I32" s="159" t="s">
        <v>37</v>
      </c>
      <c r="J32" s="158" t="s">
        <v>39</v>
      </c>
      <c r="L32" s="42"/>
    </row>
    <row r="33" spans="2:12" s="1" customFormat="1" ht="14.4" customHeight="1">
      <c r="B33" s="42"/>
      <c r="D33" s="160" t="s">
        <v>40</v>
      </c>
      <c r="E33" s="146" t="s">
        <v>41</v>
      </c>
      <c r="F33" s="161">
        <f>ROUND((SUM(BE128:BE472)),2)</f>
        <v>0</v>
      </c>
      <c r="I33" s="162">
        <v>0.21</v>
      </c>
      <c r="J33" s="161">
        <f>ROUND(((SUM(BE128:BE472))*I33),2)</f>
        <v>0</v>
      </c>
      <c r="L33" s="42"/>
    </row>
    <row r="34" spans="2:12" s="1" customFormat="1" ht="14.4" customHeight="1">
      <c r="B34" s="42"/>
      <c r="E34" s="146" t="s">
        <v>42</v>
      </c>
      <c r="F34" s="161">
        <f>ROUND((SUM(BF128:BF472)),2)</f>
        <v>0</v>
      </c>
      <c r="I34" s="162">
        <v>0.15</v>
      </c>
      <c r="J34" s="161">
        <f>ROUND(((SUM(BF128:BF472))*I34),2)</f>
        <v>0</v>
      </c>
      <c r="L34" s="42"/>
    </row>
    <row r="35" spans="2:12" s="1" customFormat="1" ht="14.4" customHeight="1" hidden="1">
      <c r="B35" s="42"/>
      <c r="E35" s="146" t="s">
        <v>43</v>
      </c>
      <c r="F35" s="161">
        <f>ROUND((SUM(BG128:BG472)),2)</f>
        <v>0</v>
      </c>
      <c r="I35" s="162">
        <v>0.21</v>
      </c>
      <c r="J35" s="161">
        <f>0</f>
        <v>0</v>
      </c>
      <c r="L35" s="42"/>
    </row>
    <row r="36" spans="2:12" s="1" customFormat="1" ht="14.4" customHeight="1" hidden="1">
      <c r="B36" s="42"/>
      <c r="E36" s="146" t="s">
        <v>44</v>
      </c>
      <c r="F36" s="161">
        <f>ROUND((SUM(BH128:BH472)),2)</f>
        <v>0</v>
      </c>
      <c r="I36" s="162">
        <v>0.15</v>
      </c>
      <c r="J36" s="161">
        <f>0</f>
        <v>0</v>
      </c>
      <c r="L36" s="42"/>
    </row>
    <row r="37" spans="2:12" s="1" customFormat="1" ht="14.4" customHeight="1" hidden="1">
      <c r="B37" s="42"/>
      <c r="E37" s="146" t="s">
        <v>45</v>
      </c>
      <c r="F37" s="161">
        <f>ROUND((SUM(BI128:BI472)),2)</f>
        <v>0</v>
      </c>
      <c r="I37" s="162">
        <v>0</v>
      </c>
      <c r="J37" s="161">
        <f>0</f>
        <v>0</v>
      </c>
      <c r="L37" s="42"/>
    </row>
    <row r="38" spans="2:12" s="1" customFormat="1" ht="6.95" customHeight="1">
      <c r="B38" s="42"/>
      <c r="I38" s="148"/>
      <c r="L38" s="42"/>
    </row>
    <row r="39" spans="2:12" s="1" customFormat="1" ht="25.4" customHeight="1">
      <c r="B39" s="42"/>
      <c r="C39" s="163"/>
      <c r="D39" s="164" t="s">
        <v>46</v>
      </c>
      <c r="E39" s="165"/>
      <c r="F39" s="165"/>
      <c r="G39" s="166" t="s">
        <v>47</v>
      </c>
      <c r="H39" s="167" t="s">
        <v>48</v>
      </c>
      <c r="I39" s="168"/>
      <c r="J39" s="169">
        <f>SUM(J30:J37)</f>
        <v>0</v>
      </c>
      <c r="K39" s="170"/>
      <c r="L39" s="42"/>
    </row>
    <row r="40" spans="2:12" s="1" customFormat="1" ht="14.4" customHeight="1">
      <c r="B40" s="42"/>
      <c r="I40" s="148"/>
      <c r="L40" s="42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1" t="s">
        <v>49</v>
      </c>
      <c r="E50" s="172"/>
      <c r="F50" s="172"/>
      <c r="G50" s="171" t="s">
        <v>50</v>
      </c>
      <c r="H50" s="172"/>
      <c r="I50" s="173"/>
      <c r="J50" s="172"/>
      <c r="K50" s="172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4" t="s">
        <v>51</v>
      </c>
      <c r="E61" s="175"/>
      <c r="F61" s="176" t="s">
        <v>52</v>
      </c>
      <c r="G61" s="174" t="s">
        <v>51</v>
      </c>
      <c r="H61" s="175"/>
      <c r="I61" s="177"/>
      <c r="J61" s="178" t="s">
        <v>52</v>
      </c>
      <c r="K61" s="175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1" t="s">
        <v>53</v>
      </c>
      <c r="E65" s="172"/>
      <c r="F65" s="172"/>
      <c r="G65" s="171" t="s">
        <v>54</v>
      </c>
      <c r="H65" s="172"/>
      <c r="I65" s="173"/>
      <c r="J65" s="172"/>
      <c r="K65" s="172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4" t="s">
        <v>51</v>
      </c>
      <c r="E76" s="175"/>
      <c r="F76" s="176" t="s">
        <v>52</v>
      </c>
      <c r="G76" s="174" t="s">
        <v>51</v>
      </c>
      <c r="H76" s="175"/>
      <c r="I76" s="177"/>
      <c r="J76" s="178" t="s">
        <v>52</v>
      </c>
      <c r="K76" s="175"/>
      <c r="L76" s="42"/>
    </row>
    <row r="77" spans="2:12" s="1" customFormat="1" ht="14.4" customHeight="1"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42"/>
    </row>
    <row r="81" spans="2:12" s="1" customFormat="1" ht="6.95" customHeight="1"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42"/>
    </row>
    <row r="82" spans="2:12" s="1" customFormat="1" ht="24.95" customHeight="1">
      <c r="B82" s="37"/>
      <c r="C82" s="22" t="s">
        <v>134</v>
      </c>
      <c r="D82" s="38"/>
      <c r="E82" s="38"/>
      <c r="F82" s="38"/>
      <c r="G82" s="38"/>
      <c r="H82" s="38"/>
      <c r="I82" s="148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8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8"/>
      <c r="J84" s="38"/>
      <c r="K84" s="38"/>
      <c r="L84" s="42"/>
    </row>
    <row r="85" spans="2:12" s="1" customFormat="1" ht="16.5" customHeight="1">
      <c r="B85" s="37"/>
      <c r="C85" s="38"/>
      <c r="D85" s="38"/>
      <c r="E85" s="185" t="str">
        <f>E7</f>
        <v>Modernizace energocentra – TS 1, Krajská zdravotní a.s. – Nemocnice Teplice o.z.</v>
      </c>
      <c r="F85" s="31"/>
      <c r="G85" s="31"/>
      <c r="H85" s="31"/>
      <c r="I85" s="148"/>
      <c r="J85" s="38"/>
      <c r="K85" s="38"/>
      <c r="L85" s="42"/>
    </row>
    <row r="86" spans="2:12" s="1" customFormat="1" ht="12" customHeight="1">
      <c r="B86" s="37"/>
      <c r="C86" s="31" t="s">
        <v>129</v>
      </c>
      <c r="D86" s="38"/>
      <c r="E86" s="38"/>
      <c r="F86" s="38"/>
      <c r="G86" s="38"/>
      <c r="H86" s="38"/>
      <c r="I86" s="148"/>
      <c r="J86" s="38"/>
      <c r="K86" s="38"/>
      <c r="L86" s="42"/>
    </row>
    <row r="87" spans="2:12" s="1" customFormat="1" ht="16.5" customHeight="1">
      <c r="B87" s="37"/>
      <c r="C87" s="38"/>
      <c r="D87" s="38"/>
      <c r="E87" s="70" t="str">
        <f>E9</f>
        <v>D2_01 - Komunikace a chodníky</v>
      </c>
      <c r="F87" s="38"/>
      <c r="G87" s="38"/>
      <c r="H87" s="38"/>
      <c r="I87" s="148"/>
      <c r="J87" s="38"/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48"/>
      <c r="J88" s="38"/>
      <c r="K88" s="38"/>
      <c r="L88" s="42"/>
    </row>
    <row r="89" spans="2:12" s="1" customFormat="1" ht="12" customHeight="1">
      <c r="B89" s="37"/>
      <c r="C89" s="31" t="s">
        <v>20</v>
      </c>
      <c r="D89" s="38"/>
      <c r="E89" s="38"/>
      <c r="F89" s="26" t="str">
        <f>F12</f>
        <v>Teplice</v>
      </c>
      <c r="G89" s="38"/>
      <c r="H89" s="38"/>
      <c r="I89" s="150" t="s">
        <v>22</v>
      </c>
      <c r="J89" s="73" t="str">
        <f>IF(J12="","",J12)</f>
        <v>5. 4. 2019</v>
      </c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8"/>
      <c r="J90" s="38"/>
      <c r="K90" s="38"/>
      <c r="L90" s="42"/>
    </row>
    <row r="91" spans="2:12" s="1" customFormat="1" ht="43.05" customHeight="1">
      <c r="B91" s="37"/>
      <c r="C91" s="31" t="s">
        <v>24</v>
      </c>
      <c r="D91" s="38"/>
      <c r="E91" s="38"/>
      <c r="F91" s="26" t="str">
        <f>E15</f>
        <v>Krajská zdravotní a.s., Ústi nad Labem</v>
      </c>
      <c r="G91" s="38"/>
      <c r="H91" s="38"/>
      <c r="I91" s="150" t="s">
        <v>30</v>
      </c>
      <c r="J91" s="35" t="str">
        <f>E21</f>
        <v>Atelier Penta v.o.s., Mrštíkova 12, Jihlava</v>
      </c>
      <c r="K91" s="38"/>
      <c r="L91" s="42"/>
    </row>
    <row r="92" spans="2:12" s="1" customFormat="1" ht="15.15" customHeight="1">
      <c r="B92" s="37"/>
      <c r="C92" s="31" t="s">
        <v>28</v>
      </c>
      <c r="D92" s="38"/>
      <c r="E92" s="38"/>
      <c r="F92" s="26" t="str">
        <f>IF(E18="","",E18)</f>
        <v>Vyplň údaj</v>
      </c>
      <c r="G92" s="38"/>
      <c r="H92" s="38"/>
      <c r="I92" s="150" t="s">
        <v>33</v>
      </c>
      <c r="J92" s="35" t="str">
        <f>E24</f>
        <v>Krejčí, Ing. Avuk</v>
      </c>
      <c r="K92" s="38"/>
      <c r="L92" s="42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48"/>
      <c r="J93" s="38"/>
      <c r="K93" s="38"/>
      <c r="L93" s="42"/>
    </row>
    <row r="94" spans="2:12" s="1" customFormat="1" ht="29.25" customHeight="1">
      <c r="B94" s="37"/>
      <c r="C94" s="186" t="s">
        <v>135</v>
      </c>
      <c r="D94" s="187"/>
      <c r="E94" s="187"/>
      <c r="F94" s="187"/>
      <c r="G94" s="187"/>
      <c r="H94" s="187"/>
      <c r="I94" s="188"/>
      <c r="J94" s="189" t="s">
        <v>136</v>
      </c>
      <c r="K94" s="187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8"/>
      <c r="J95" s="38"/>
      <c r="K95" s="38"/>
      <c r="L95" s="42"/>
    </row>
    <row r="96" spans="2:47" s="1" customFormat="1" ht="22.8" customHeight="1">
      <c r="B96" s="37"/>
      <c r="C96" s="190" t="s">
        <v>137</v>
      </c>
      <c r="D96" s="38"/>
      <c r="E96" s="38"/>
      <c r="F96" s="38"/>
      <c r="G96" s="38"/>
      <c r="H96" s="38"/>
      <c r="I96" s="148"/>
      <c r="J96" s="104">
        <f>J128</f>
        <v>0</v>
      </c>
      <c r="K96" s="38"/>
      <c r="L96" s="42"/>
      <c r="AU96" s="16" t="s">
        <v>138</v>
      </c>
    </row>
    <row r="97" spans="2:12" s="8" customFormat="1" ht="24.95" customHeight="1">
      <c r="B97" s="191"/>
      <c r="C97" s="192"/>
      <c r="D97" s="193" t="s">
        <v>139</v>
      </c>
      <c r="E97" s="194"/>
      <c r="F97" s="194"/>
      <c r="G97" s="194"/>
      <c r="H97" s="194"/>
      <c r="I97" s="195"/>
      <c r="J97" s="196">
        <f>J129</f>
        <v>0</v>
      </c>
      <c r="K97" s="192"/>
      <c r="L97" s="197"/>
    </row>
    <row r="98" spans="2:12" s="9" customFormat="1" ht="19.9" customHeight="1">
      <c r="B98" s="198"/>
      <c r="C98" s="127"/>
      <c r="D98" s="199" t="s">
        <v>140</v>
      </c>
      <c r="E98" s="200"/>
      <c r="F98" s="200"/>
      <c r="G98" s="200"/>
      <c r="H98" s="200"/>
      <c r="I98" s="201"/>
      <c r="J98" s="202">
        <f>J130</f>
        <v>0</v>
      </c>
      <c r="K98" s="127"/>
      <c r="L98" s="203"/>
    </row>
    <row r="99" spans="2:12" s="9" customFormat="1" ht="19.9" customHeight="1">
      <c r="B99" s="198"/>
      <c r="C99" s="127"/>
      <c r="D99" s="199" t="s">
        <v>2681</v>
      </c>
      <c r="E99" s="200"/>
      <c r="F99" s="200"/>
      <c r="G99" s="200"/>
      <c r="H99" s="200"/>
      <c r="I99" s="201"/>
      <c r="J99" s="202">
        <f>J245</f>
        <v>0</v>
      </c>
      <c r="K99" s="127"/>
      <c r="L99" s="203"/>
    </row>
    <row r="100" spans="2:12" s="9" customFormat="1" ht="19.9" customHeight="1">
      <c r="B100" s="198"/>
      <c r="C100" s="127"/>
      <c r="D100" s="199" t="s">
        <v>2682</v>
      </c>
      <c r="E100" s="200"/>
      <c r="F100" s="200"/>
      <c r="G100" s="200"/>
      <c r="H100" s="200"/>
      <c r="I100" s="201"/>
      <c r="J100" s="202">
        <f>J270</f>
        <v>0</v>
      </c>
      <c r="K100" s="127"/>
      <c r="L100" s="203"/>
    </row>
    <row r="101" spans="2:12" s="9" customFormat="1" ht="19.9" customHeight="1">
      <c r="B101" s="198"/>
      <c r="C101" s="127"/>
      <c r="D101" s="199" t="s">
        <v>2683</v>
      </c>
      <c r="E101" s="200"/>
      <c r="F101" s="200"/>
      <c r="G101" s="200"/>
      <c r="H101" s="200"/>
      <c r="I101" s="201"/>
      <c r="J101" s="202">
        <f>J284</f>
        <v>0</v>
      </c>
      <c r="K101" s="127"/>
      <c r="L101" s="203"/>
    </row>
    <row r="102" spans="2:12" s="9" customFormat="1" ht="19.9" customHeight="1">
      <c r="B102" s="198"/>
      <c r="C102" s="127"/>
      <c r="D102" s="199" t="s">
        <v>2684</v>
      </c>
      <c r="E102" s="200"/>
      <c r="F102" s="200"/>
      <c r="G102" s="200"/>
      <c r="H102" s="200"/>
      <c r="I102" s="201"/>
      <c r="J102" s="202">
        <f>J300</f>
        <v>0</v>
      </c>
      <c r="K102" s="127"/>
      <c r="L102" s="203"/>
    </row>
    <row r="103" spans="2:12" s="9" customFormat="1" ht="19.9" customHeight="1">
      <c r="B103" s="198"/>
      <c r="C103" s="127"/>
      <c r="D103" s="199" t="s">
        <v>144</v>
      </c>
      <c r="E103" s="200"/>
      <c r="F103" s="200"/>
      <c r="G103" s="200"/>
      <c r="H103" s="200"/>
      <c r="I103" s="201"/>
      <c r="J103" s="202">
        <f>J340</f>
        <v>0</v>
      </c>
      <c r="K103" s="127"/>
      <c r="L103" s="203"/>
    </row>
    <row r="104" spans="2:12" s="9" customFormat="1" ht="19.9" customHeight="1">
      <c r="B104" s="198"/>
      <c r="C104" s="127"/>
      <c r="D104" s="199" t="s">
        <v>2685</v>
      </c>
      <c r="E104" s="200"/>
      <c r="F104" s="200"/>
      <c r="G104" s="200"/>
      <c r="H104" s="200"/>
      <c r="I104" s="201"/>
      <c r="J104" s="202">
        <f>J351</f>
        <v>0</v>
      </c>
      <c r="K104" s="127"/>
      <c r="L104" s="203"/>
    </row>
    <row r="105" spans="2:12" s="9" customFormat="1" ht="19.9" customHeight="1">
      <c r="B105" s="198"/>
      <c r="C105" s="127"/>
      <c r="D105" s="199" t="s">
        <v>2686</v>
      </c>
      <c r="E105" s="200"/>
      <c r="F105" s="200"/>
      <c r="G105" s="200"/>
      <c r="H105" s="200"/>
      <c r="I105" s="201"/>
      <c r="J105" s="202">
        <f>J410</f>
        <v>0</v>
      </c>
      <c r="K105" s="127"/>
      <c r="L105" s="203"/>
    </row>
    <row r="106" spans="2:12" s="9" customFormat="1" ht="14.85" customHeight="1">
      <c r="B106" s="198"/>
      <c r="C106" s="127"/>
      <c r="D106" s="199" t="s">
        <v>2687</v>
      </c>
      <c r="E106" s="200"/>
      <c r="F106" s="200"/>
      <c r="G106" s="200"/>
      <c r="H106" s="200"/>
      <c r="I106" s="201"/>
      <c r="J106" s="202">
        <f>J411</f>
        <v>0</v>
      </c>
      <c r="K106" s="127"/>
      <c r="L106" s="203"/>
    </row>
    <row r="107" spans="2:12" s="9" customFormat="1" ht="14.85" customHeight="1">
      <c r="B107" s="198"/>
      <c r="C107" s="127"/>
      <c r="D107" s="199" t="s">
        <v>151</v>
      </c>
      <c r="E107" s="200"/>
      <c r="F107" s="200"/>
      <c r="G107" s="200"/>
      <c r="H107" s="200"/>
      <c r="I107" s="201"/>
      <c r="J107" s="202">
        <f>J449</f>
        <v>0</v>
      </c>
      <c r="K107" s="127"/>
      <c r="L107" s="203"/>
    </row>
    <row r="108" spans="2:12" s="9" customFormat="1" ht="14.85" customHeight="1">
      <c r="B108" s="198"/>
      <c r="C108" s="127"/>
      <c r="D108" s="199" t="s">
        <v>2688</v>
      </c>
      <c r="E108" s="200"/>
      <c r="F108" s="200"/>
      <c r="G108" s="200"/>
      <c r="H108" s="200"/>
      <c r="I108" s="201"/>
      <c r="J108" s="202">
        <f>J465</f>
        <v>0</v>
      </c>
      <c r="K108" s="127"/>
      <c r="L108" s="203"/>
    </row>
    <row r="109" spans="2:12" s="1" customFormat="1" ht="21.8" customHeight="1">
      <c r="B109" s="37"/>
      <c r="C109" s="38"/>
      <c r="D109" s="38"/>
      <c r="E109" s="38"/>
      <c r="F109" s="38"/>
      <c r="G109" s="38"/>
      <c r="H109" s="38"/>
      <c r="I109" s="148"/>
      <c r="J109" s="38"/>
      <c r="K109" s="38"/>
      <c r="L109" s="42"/>
    </row>
    <row r="110" spans="2:12" s="1" customFormat="1" ht="6.95" customHeight="1">
      <c r="B110" s="60"/>
      <c r="C110" s="61"/>
      <c r="D110" s="61"/>
      <c r="E110" s="61"/>
      <c r="F110" s="61"/>
      <c r="G110" s="61"/>
      <c r="H110" s="61"/>
      <c r="I110" s="181"/>
      <c r="J110" s="61"/>
      <c r="K110" s="61"/>
      <c r="L110" s="42"/>
    </row>
    <row r="114" spans="2:12" s="1" customFormat="1" ht="6.95" customHeight="1">
      <c r="B114" s="62"/>
      <c r="C114" s="63"/>
      <c r="D114" s="63"/>
      <c r="E114" s="63"/>
      <c r="F114" s="63"/>
      <c r="G114" s="63"/>
      <c r="H114" s="63"/>
      <c r="I114" s="184"/>
      <c r="J114" s="63"/>
      <c r="K114" s="63"/>
      <c r="L114" s="42"/>
    </row>
    <row r="115" spans="2:12" s="1" customFormat="1" ht="24.95" customHeight="1">
      <c r="B115" s="37"/>
      <c r="C115" s="22" t="s">
        <v>175</v>
      </c>
      <c r="D115" s="38"/>
      <c r="E115" s="38"/>
      <c r="F115" s="38"/>
      <c r="G115" s="38"/>
      <c r="H115" s="38"/>
      <c r="I115" s="148"/>
      <c r="J115" s="38"/>
      <c r="K115" s="38"/>
      <c r="L115" s="42"/>
    </row>
    <row r="116" spans="2:12" s="1" customFormat="1" ht="6.95" customHeight="1">
      <c r="B116" s="37"/>
      <c r="C116" s="38"/>
      <c r="D116" s="38"/>
      <c r="E116" s="38"/>
      <c r="F116" s="38"/>
      <c r="G116" s="38"/>
      <c r="H116" s="38"/>
      <c r="I116" s="148"/>
      <c r="J116" s="38"/>
      <c r="K116" s="38"/>
      <c r="L116" s="42"/>
    </row>
    <row r="117" spans="2:12" s="1" customFormat="1" ht="12" customHeight="1">
      <c r="B117" s="37"/>
      <c r="C117" s="31" t="s">
        <v>16</v>
      </c>
      <c r="D117" s="38"/>
      <c r="E117" s="38"/>
      <c r="F117" s="38"/>
      <c r="G117" s="38"/>
      <c r="H117" s="38"/>
      <c r="I117" s="148"/>
      <c r="J117" s="38"/>
      <c r="K117" s="38"/>
      <c r="L117" s="42"/>
    </row>
    <row r="118" spans="2:12" s="1" customFormat="1" ht="16.5" customHeight="1">
      <c r="B118" s="37"/>
      <c r="C118" s="38"/>
      <c r="D118" s="38"/>
      <c r="E118" s="185" t="str">
        <f>E7</f>
        <v>Modernizace energocentra – TS 1, Krajská zdravotní a.s. – Nemocnice Teplice o.z.</v>
      </c>
      <c r="F118" s="31"/>
      <c r="G118" s="31"/>
      <c r="H118" s="31"/>
      <c r="I118" s="148"/>
      <c r="J118" s="38"/>
      <c r="K118" s="38"/>
      <c r="L118" s="42"/>
    </row>
    <row r="119" spans="2:12" s="1" customFormat="1" ht="12" customHeight="1">
      <c r="B119" s="37"/>
      <c r="C119" s="31" t="s">
        <v>129</v>
      </c>
      <c r="D119" s="38"/>
      <c r="E119" s="38"/>
      <c r="F119" s="38"/>
      <c r="G119" s="38"/>
      <c r="H119" s="38"/>
      <c r="I119" s="148"/>
      <c r="J119" s="38"/>
      <c r="K119" s="38"/>
      <c r="L119" s="42"/>
    </row>
    <row r="120" spans="2:12" s="1" customFormat="1" ht="16.5" customHeight="1">
      <c r="B120" s="37"/>
      <c r="C120" s="38"/>
      <c r="D120" s="38"/>
      <c r="E120" s="70" t="str">
        <f>E9</f>
        <v>D2_01 - Komunikace a chodníky</v>
      </c>
      <c r="F120" s="38"/>
      <c r="G120" s="38"/>
      <c r="H120" s="38"/>
      <c r="I120" s="148"/>
      <c r="J120" s="38"/>
      <c r="K120" s="38"/>
      <c r="L120" s="42"/>
    </row>
    <row r="121" spans="2:12" s="1" customFormat="1" ht="6.95" customHeight="1">
      <c r="B121" s="37"/>
      <c r="C121" s="38"/>
      <c r="D121" s="38"/>
      <c r="E121" s="38"/>
      <c r="F121" s="38"/>
      <c r="G121" s="38"/>
      <c r="H121" s="38"/>
      <c r="I121" s="148"/>
      <c r="J121" s="38"/>
      <c r="K121" s="38"/>
      <c r="L121" s="42"/>
    </row>
    <row r="122" spans="2:12" s="1" customFormat="1" ht="12" customHeight="1">
      <c r="B122" s="37"/>
      <c r="C122" s="31" t="s">
        <v>20</v>
      </c>
      <c r="D122" s="38"/>
      <c r="E122" s="38"/>
      <c r="F122" s="26" t="str">
        <f>F12</f>
        <v>Teplice</v>
      </c>
      <c r="G122" s="38"/>
      <c r="H122" s="38"/>
      <c r="I122" s="150" t="s">
        <v>22</v>
      </c>
      <c r="J122" s="73" t="str">
        <f>IF(J12="","",J12)</f>
        <v>5. 4. 2019</v>
      </c>
      <c r="K122" s="38"/>
      <c r="L122" s="42"/>
    </row>
    <row r="123" spans="2:12" s="1" customFormat="1" ht="6.95" customHeight="1">
      <c r="B123" s="37"/>
      <c r="C123" s="38"/>
      <c r="D123" s="38"/>
      <c r="E123" s="38"/>
      <c r="F123" s="38"/>
      <c r="G123" s="38"/>
      <c r="H123" s="38"/>
      <c r="I123" s="148"/>
      <c r="J123" s="38"/>
      <c r="K123" s="38"/>
      <c r="L123" s="42"/>
    </row>
    <row r="124" spans="2:12" s="1" customFormat="1" ht="43.05" customHeight="1">
      <c r="B124" s="37"/>
      <c r="C124" s="31" t="s">
        <v>24</v>
      </c>
      <c r="D124" s="38"/>
      <c r="E124" s="38"/>
      <c r="F124" s="26" t="str">
        <f>E15</f>
        <v>Krajská zdravotní a.s., Ústi nad Labem</v>
      </c>
      <c r="G124" s="38"/>
      <c r="H124" s="38"/>
      <c r="I124" s="150" t="s">
        <v>30</v>
      </c>
      <c r="J124" s="35" t="str">
        <f>E21</f>
        <v>Atelier Penta v.o.s., Mrštíkova 12, Jihlava</v>
      </c>
      <c r="K124" s="38"/>
      <c r="L124" s="42"/>
    </row>
    <row r="125" spans="2:12" s="1" customFormat="1" ht="15.15" customHeight="1">
      <c r="B125" s="37"/>
      <c r="C125" s="31" t="s">
        <v>28</v>
      </c>
      <c r="D125" s="38"/>
      <c r="E125" s="38"/>
      <c r="F125" s="26" t="str">
        <f>IF(E18="","",E18)</f>
        <v>Vyplň údaj</v>
      </c>
      <c r="G125" s="38"/>
      <c r="H125" s="38"/>
      <c r="I125" s="150" t="s">
        <v>33</v>
      </c>
      <c r="J125" s="35" t="str">
        <f>E24</f>
        <v>Krejčí, Ing. Avuk</v>
      </c>
      <c r="K125" s="38"/>
      <c r="L125" s="42"/>
    </row>
    <row r="126" spans="2:12" s="1" customFormat="1" ht="10.3" customHeight="1">
      <c r="B126" s="37"/>
      <c r="C126" s="38"/>
      <c r="D126" s="38"/>
      <c r="E126" s="38"/>
      <c r="F126" s="38"/>
      <c r="G126" s="38"/>
      <c r="H126" s="38"/>
      <c r="I126" s="148"/>
      <c r="J126" s="38"/>
      <c r="K126" s="38"/>
      <c r="L126" s="42"/>
    </row>
    <row r="127" spans="2:20" s="10" customFormat="1" ht="29.25" customHeight="1">
      <c r="B127" s="204"/>
      <c r="C127" s="205" t="s">
        <v>176</v>
      </c>
      <c r="D127" s="206" t="s">
        <v>61</v>
      </c>
      <c r="E127" s="206" t="s">
        <v>57</v>
      </c>
      <c r="F127" s="206" t="s">
        <v>58</v>
      </c>
      <c r="G127" s="206" t="s">
        <v>177</v>
      </c>
      <c r="H127" s="206" t="s">
        <v>178</v>
      </c>
      <c r="I127" s="207" t="s">
        <v>179</v>
      </c>
      <c r="J127" s="206" t="s">
        <v>136</v>
      </c>
      <c r="K127" s="208" t="s">
        <v>180</v>
      </c>
      <c r="L127" s="209"/>
      <c r="M127" s="94" t="s">
        <v>1</v>
      </c>
      <c r="N127" s="95" t="s">
        <v>40</v>
      </c>
      <c r="O127" s="95" t="s">
        <v>181</v>
      </c>
      <c r="P127" s="95" t="s">
        <v>182</v>
      </c>
      <c r="Q127" s="95" t="s">
        <v>183</v>
      </c>
      <c r="R127" s="95" t="s">
        <v>184</v>
      </c>
      <c r="S127" s="95" t="s">
        <v>185</v>
      </c>
      <c r="T127" s="96" t="s">
        <v>186</v>
      </c>
    </row>
    <row r="128" spans="2:63" s="1" customFormat="1" ht="22.8" customHeight="1">
      <c r="B128" s="37"/>
      <c r="C128" s="101" t="s">
        <v>187</v>
      </c>
      <c r="D128" s="38"/>
      <c r="E128" s="38"/>
      <c r="F128" s="38"/>
      <c r="G128" s="38"/>
      <c r="H128" s="38"/>
      <c r="I128" s="148"/>
      <c r="J128" s="210">
        <f>BK128</f>
        <v>0</v>
      </c>
      <c r="K128" s="38"/>
      <c r="L128" s="42"/>
      <c r="M128" s="97"/>
      <c r="N128" s="98"/>
      <c r="O128" s="98"/>
      <c r="P128" s="211">
        <f>P129</f>
        <v>0</v>
      </c>
      <c r="Q128" s="98"/>
      <c r="R128" s="211">
        <f>R129</f>
        <v>157.94974499999998</v>
      </c>
      <c r="S128" s="98"/>
      <c r="T128" s="212">
        <f>T129</f>
        <v>261.7803</v>
      </c>
      <c r="AT128" s="16" t="s">
        <v>75</v>
      </c>
      <c r="AU128" s="16" t="s">
        <v>138</v>
      </c>
      <c r="BK128" s="213">
        <f>BK129</f>
        <v>0</v>
      </c>
    </row>
    <row r="129" spans="2:63" s="11" customFormat="1" ht="25.9" customHeight="1">
      <c r="B129" s="214"/>
      <c r="C129" s="215"/>
      <c r="D129" s="216" t="s">
        <v>75</v>
      </c>
      <c r="E129" s="217" t="s">
        <v>188</v>
      </c>
      <c r="F129" s="217" t="s">
        <v>189</v>
      </c>
      <c r="G129" s="215"/>
      <c r="H129" s="215"/>
      <c r="I129" s="218"/>
      <c r="J129" s="219">
        <f>BK129</f>
        <v>0</v>
      </c>
      <c r="K129" s="215"/>
      <c r="L129" s="220"/>
      <c r="M129" s="221"/>
      <c r="N129" s="222"/>
      <c r="O129" s="222"/>
      <c r="P129" s="223">
        <f>P130+P245+P270+P284+P300+P340+P351+P410</f>
        <v>0</v>
      </c>
      <c r="Q129" s="222"/>
      <c r="R129" s="223">
        <f>R130+R245+R270+R284+R300+R340+R351+R410</f>
        <v>157.94974499999998</v>
      </c>
      <c r="S129" s="222"/>
      <c r="T129" s="224">
        <f>T130+T245+T270+T284+T300+T340+T351+T410</f>
        <v>261.7803</v>
      </c>
      <c r="AR129" s="225" t="s">
        <v>83</v>
      </c>
      <c r="AT129" s="226" t="s">
        <v>75</v>
      </c>
      <c r="AU129" s="226" t="s">
        <v>76</v>
      </c>
      <c r="AY129" s="225" t="s">
        <v>190</v>
      </c>
      <c r="BK129" s="227">
        <f>BK130+BK245+BK270+BK284+BK300+BK340+BK351+BK410</f>
        <v>0</v>
      </c>
    </row>
    <row r="130" spans="2:63" s="11" customFormat="1" ht="22.8" customHeight="1">
      <c r="B130" s="214"/>
      <c r="C130" s="215"/>
      <c r="D130" s="216" t="s">
        <v>75</v>
      </c>
      <c r="E130" s="228" t="s">
        <v>83</v>
      </c>
      <c r="F130" s="228" t="s">
        <v>191</v>
      </c>
      <c r="G130" s="215"/>
      <c r="H130" s="215"/>
      <c r="I130" s="218"/>
      <c r="J130" s="229">
        <f>BK130</f>
        <v>0</v>
      </c>
      <c r="K130" s="215"/>
      <c r="L130" s="220"/>
      <c r="M130" s="221"/>
      <c r="N130" s="222"/>
      <c r="O130" s="222"/>
      <c r="P130" s="223">
        <f>SUM(P131:P244)</f>
        <v>0</v>
      </c>
      <c r="Q130" s="222"/>
      <c r="R130" s="223">
        <f>SUM(R131:R244)</f>
        <v>0</v>
      </c>
      <c r="S130" s="222"/>
      <c r="T130" s="224">
        <f>SUM(T131:T244)</f>
        <v>0</v>
      </c>
      <c r="AR130" s="225" t="s">
        <v>83</v>
      </c>
      <c r="AT130" s="226" t="s">
        <v>75</v>
      </c>
      <c r="AU130" s="226" t="s">
        <v>83</v>
      </c>
      <c r="AY130" s="225" t="s">
        <v>190</v>
      </c>
      <c r="BK130" s="227">
        <f>SUM(BK131:BK244)</f>
        <v>0</v>
      </c>
    </row>
    <row r="131" spans="2:65" s="1" customFormat="1" ht="24" customHeight="1">
      <c r="B131" s="37"/>
      <c r="C131" s="230" t="s">
        <v>83</v>
      </c>
      <c r="D131" s="230" t="s">
        <v>192</v>
      </c>
      <c r="E131" s="231" t="s">
        <v>2689</v>
      </c>
      <c r="F131" s="232" t="s">
        <v>2690</v>
      </c>
      <c r="G131" s="233" t="s">
        <v>255</v>
      </c>
      <c r="H131" s="234">
        <v>5</v>
      </c>
      <c r="I131" s="235"/>
      <c r="J131" s="236">
        <f>ROUND(I131*H131,2)</f>
        <v>0</v>
      </c>
      <c r="K131" s="232" t="s">
        <v>196</v>
      </c>
      <c r="L131" s="42"/>
      <c r="M131" s="237" t="s">
        <v>1</v>
      </c>
      <c r="N131" s="238" t="s">
        <v>41</v>
      </c>
      <c r="O131" s="85"/>
      <c r="P131" s="239">
        <f>O131*H131</f>
        <v>0</v>
      </c>
      <c r="Q131" s="239">
        <v>0</v>
      </c>
      <c r="R131" s="239">
        <f>Q131*H131</f>
        <v>0</v>
      </c>
      <c r="S131" s="239">
        <v>0</v>
      </c>
      <c r="T131" s="240">
        <f>S131*H131</f>
        <v>0</v>
      </c>
      <c r="AR131" s="241" t="s">
        <v>197</v>
      </c>
      <c r="AT131" s="241" t="s">
        <v>192</v>
      </c>
      <c r="AU131" s="241" t="s">
        <v>85</v>
      </c>
      <c r="AY131" s="16" t="s">
        <v>190</v>
      </c>
      <c r="BE131" s="242">
        <f>IF(N131="základní",J131,0)</f>
        <v>0</v>
      </c>
      <c r="BF131" s="242">
        <f>IF(N131="snížená",J131,0)</f>
        <v>0</v>
      </c>
      <c r="BG131" s="242">
        <f>IF(N131="zákl. přenesená",J131,0)</f>
        <v>0</v>
      </c>
      <c r="BH131" s="242">
        <f>IF(N131="sníž. přenesená",J131,0)</f>
        <v>0</v>
      </c>
      <c r="BI131" s="242">
        <f>IF(N131="nulová",J131,0)</f>
        <v>0</v>
      </c>
      <c r="BJ131" s="16" t="s">
        <v>83</v>
      </c>
      <c r="BK131" s="242">
        <f>ROUND(I131*H131,2)</f>
        <v>0</v>
      </c>
      <c r="BL131" s="16" t="s">
        <v>197</v>
      </c>
      <c r="BM131" s="241" t="s">
        <v>2691</v>
      </c>
    </row>
    <row r="132" spans="2:51" s="12" customFormat="1" ht="12">
      <c r="B132" s="243"/>
      <c r="C132" s="244"/>
      <c r="D132" s="245" t="s">
        <v>199</v>
      </c>
      <c r="E132" s="246" t="s">
        <v>1</v>
      </c>
      <c r="F132" s="247" t="s">
        <v>2692</v>
      </c>
      <c r="G132" s="244"/>
      <c r="H132" s="246" t="s">
        <v>1</v>
      </c>
      <c r="I132" s="248"/>
      <c r="J132" s="244"/>
      <c r="K132" s="244"/>
      <c r="L132" s="249"/>
      <c r="M132" s="250"/>
      <c r="N132" s="251"/>
      <c r="O132" s="251"/>
      <c r="P132" s="251"/>
      <c r="Q132" s="251"/>
      <c r="R132" s="251"/>
      <c r="S132" s="251"/>
      <c r="T132" s="252"/>
      <c r="AT132" s="253" t="s">
        <v>199</v>
      </c>
      <c r="AU132" s="253" t="s">
        <v>85</v>
      </c>
      <c r="AV132" s="12" t="s">
        <v>83</v>
      </c>
      <c r="AW132" s="12" t="s">
        <v>32</v>
      </c>
      <c r="AX132" s="12" t="s">
        <v>76</v>
      </c>
      <c r="AY132" s="253" t="s">
        <v>190</v>
      </c>
    </row>
    <row r="133" spans="2:51" s="12" customFormat="1" ht="12">
      <c r="B133" s="243"/>
      <c r="C133" s="244"/>
      <c r="D133" s="245" t="s">
        <v>199</v>
      </c>
      <c r="E133" s="246" t="s">
        <v>1</v>
      </c>
      <c r="F133" s="247" t="s">
        <v>344</v>
      </c>
      <c r="G133" s="244"/>
      <c r="H133" s="246" t="s">
        <v>1</v>
      </c>
      <c r="I133" s="248"/>
      <c r="J133" s="244"/>
      <c r="K133" s="244"/>
      <c r="L133" s="249"/>
      <c r="M133" s="250"/>
      <c r="N133" s="251"/>
      <c r="O133" s="251"/>
      <c r="P133" s="251"/>
      <c r="Q133" s="251"/>
      <c r="R133" s="251"/>
      <c r="S133" s="251"/>
      <c r="T133" s="252"/>
      <c r="AT133" s="253" t="s">
        <v>199</v>
      </c>
      <c r="AU133" s="253" t="s">
        <v>85</v>
      </c>
      <c r="AV133" s="12" t="s">
        <v>83</v>
      </c>
      <c r="AW133" s="12" t="s">
        <v>32</v>
      </c>
      <c r="AX133" s="12" t="s">
        <v>76</v>
      </c>
      <c r="AY133" s="253" t="s">
        <v>190</v>
      </c>
    </row>
    <row r="134" spans="2:51" s="13" customFormat="1" ht="12">
      <c r="B134" s="254"/>
      <c r="C134" s="255"/>
      <c r="D134" s="245" t="s">
        <v>199</v>
      </c>
      <c r="E134" s="256" t="s">
        <v>1</v>
      </c>
      <c r="F134" s="257" t="s">
        <v>2693</v>
      </c>
      <c r="G134" s="255"/>
      <c r="H134" s="258">
        <v>5</v>
      </c>
      <c r="I134" s="259"/>
      <c r="J134" s="255"/>
      <c r="K134" s="255"/>
      <c r="L134" s="260"/>
      <c r="M134" s="261"/>
      <c r="N134" s="262"/>
      <c r="O134" s="262"/>
      <c r="P134" s="262"/>
      <c r="Q134" s="262"/>
      <c r="R134" s="262"/>
      <c r="S134" s="262"/>
      <c r="T134" s="263"/>
      <c r="AT134" s="264" t="s">
        <v>199</v>
      </c>
      <c r="AU134" s="264" t="s">
        <v>85</v>
      </c>
      <c r="AV134" s="13" t="s">
        <v>85</v>
      </c>
      <c r="AW134" s="13" t="s">
        <v>32</v>
      </c>
      <c r="AX134" s="13" t="s">
        <v>83</v>
      </c>
      <c r="AY134" s="264" t="s">
        <v>190</v>
      </c>
    </row>
    <row r="135" spans="2:65" s="1" customFormat="1" ht="16.5" customHeight="1">
      <c r="B135" s="37"/>
      <c r="C135" s="230" t="s">
        <v>85</v>
      </c>
      <c r="D135" s="230" t="s">
        <v>192</v>
      </c>
      <c r="E135" s="231" t="s">
        <v>2694</v>
      </c>
      <c r="F135" s="232" t="s">
        <v>2695</v>
      </c>
      <c r="G135" s="233" t="s">
        <v>195</v>
      </c>
      <c r="H135" s="234">
        <v>40</v>
      </c>
      <c r="I135" s="235"/>
      <c r="J135" s="236">
        <f>ROUND(I135*H135,2)</f>
        <v>0</v>
      </c>
      <c r="K135" s="232" t="s">
        <v>196</v>
      </c>
      <c r="L135" s="42"/>
      <c r="M135" s="237" t="s">
        <v>1</v>
      </c>
      <c r="N135" s="238" t="s">
        <v>41</v>
      </c>
      <c r="O135" s="85"/>
      <c r="P135" s="239">
        <f>O135*H135</f>
        <v>0</v>
      </c>
      <c r="Q135" s="239">
        <v>0</v>
      </c>
      <c r="R135" s="239">
        <f>Q135*H135</f>
        <v>0</v>
      </c>
      <c r="S135" s="239">
        <v>0</v>
      </c>
      <c r="T135" s="240">
        <f>S135*H135</f>
        <v>0</v>
      </c>
      <c r="AR135" s="241" t="s">
        <v>197</v>
      </c>
      <c r="AT135" s="241" t="s">
        <v>192</v>
      </c>
      <c r="AU135" s="241" t="s">
        <v>85</v>
      </c>
      <c r="AY135" s="16" t="s">
        <v>190</v>
      </c>
      <c r="BE135" s="242">
        <f>IF(N135="základní",J135,0)</f>
        <v>0</v>
      </c>
      <c r="BF135" s="242">
        <f>IF(N135="snížená",J135,0)</f>
        <v>0</v>
      </c>
      <c r="BG135" s="242">
        <f>IF(N135="zákl. přenesená",J135,0)</f>
        <v>0</v>
      </c>
      <c r="BH135" s="242">
        <f>IF(N135="sníž. přenesená",J135,0)</f>
        <v>0</v>
      </c>
      <c r="BI135" s="242">
        <f>IF(N135="nulová",J135,0)</f>
        <v>0</v>
      </c>
      <c r="BJ135" s="16" t="s">
        <v>83</v>
      </c>
      <c r="BK135" s="242">
        <f>ROUND(I135*H135,2)</f>
        <v>0</v>
      </c>
      <c r="BL135" s="16" t="s">
        <v>197</v>
      </c>
      <c r="BM135" s="241" t="s">
        <v>2696</v>
      </c>
    </row>
    <row r="136" spans="2:51" s="12" customFormat="1" ht="12">
      <c r="B136" s="243"/>
      <c r="C136" s="244"/>
      <c r="D136" s="245" t="s">
        <v>199</v>
      </c>
      <c r="E136" s="246" t="s">
        <v>1</v>
      </c>
      <c r="F136" s="247" t="s">
        <v>2692</v>
      </c>
      <c r="G136" s="244"/>
      <c r="H136" s="246" t="s">
        <v>1</v>
      </c>
      <c r="I136" s="248"/>
      <c r="J136" s="244"/>
      <c r="K136" s="244"/>
      <c r="L136" s="249"/>
      <c r="M136" s="250"/>
      <c r="N136" s="251"/>
      <c r="O136" s="251"/>
      <c r="P136" s="251"/>
      <c r="Q136" s="251"/>
      <c r="R136" s="251"/>
      <c r="S136" s="251"/>
      <c r="T136" s="252"/>
      <c r="AT136" s="253" t="s">
        <v>199</v>
      </c>
      <c r="AU136" s="253" t="s">
        <v>85</v>
      </c>
      <c r="AV136" s="12" t="s">
        <v>83</v>
      </c>
      <c r="AW136" s="12" t="s">
        <v>32</v>
      </c>
      <c r="AX136" s="12" t="s">
        <v>76</v>
      </c>
      <c r="AY136" s="253" t="s">
        <v>190</v>
      </c>
    </row>
    <row r="137" spans="2:51" s="12" customFormat="1" ht="12">
      <c r="B137" s="243"/>
      <c r="C137" s="244"/>
      <c r="D137" s="245" t="s">
        <v>199</v>
      </c>
      <c r="E137" s="246" t="s">
        <v>1</v>
      </c>
      <c r="F137" s="247" t="s">
        <v>344</v>
      </c>
      <c r="G137" s="244"/>
      <c r="H137" s="246" t="s">
        <v>1</v>
      </c>
      <c r="I137" s="248"/>
      <c r="J137" s="244"/>
      <c r="K137" s="244"/>
      <c r="L137" s="249"/>
      <c r="M137" s="250"/>
      <c r="N137" s="251"/>
      <c r="O137" s="251"/>
      <c r="P137" s="251"/>
      <c r="Q137" s="251"/>
      <c r="R137" s="251"/>
      <c r="S137" s="251"/>
      <c r="T137" s="252"/>
      <c r="AT137" s="253" t="s">
        <v>199</v>
      </c>
      <c r="AU137" s="253" t="s">
        <v>85</v>
      </c>
      <c r="AV137" s="12" t="s">
        <v>83</v>
      </c>
      <c r="AW137" s="12" t="s">
        <v>32</v>
      </c>
      <c r="AX137" s="12" t="s">
        <v>76</v>
      </c>
      <c r="AY137" s="253" t="s">
        <v>190</v>
      </c>
    </row>
    <row r="138" spans="2:51" s="13" customFormat="1" ht="12">
      <c r="B138" s="254"/>
      <c r="C138" s="255"/>
      <c r="D138" s="245" t="s">
        <v>199</v>
      </c>
      <c r="E138" s="256" t="s">
        <v>1</v>
      </c>
      <c r="F138" s="257" t="s">
        <v>2697</v>
      </c>
      <c r="G138" s="255"/>
      <c r="H138" s="258">
        <v>40</v>
      </c>
      <c r="I138" s="259"/>
      <c r="J138" s="255"/>
      <c r="K138" s="255"/>
      <c r="L138" s="260"/>
      <c r="M138" s="261"/>
      <c r="N138" s="262"/>
      <c r="O138" s="262"/>
      <c r="P138" s="262"/>
      <c r="Q138" s="262"/>
      <c r="R138" s="262"/>
      <c r="S138" s="262"/>
      <c r="T138" s="263"/>
      <c r="AT138" s="264" t="s">
        <v>199</v>
      </c>
      <c r="AU138" s="264" t="s">
        <v>85</v>
      </c>
      <c r="AV138" s="13" t="s">
        <v>85</v>
      </c>
      <c r="AW138" s="13" t="s">
        <v>32</v>
      </c>
      <c r="AX138" s="13" t="s">
        <v>76</v>
      </c>
      <c r="AY138" s="264" t="s">
        <v>190</v>
      </c>
    </row>
    <row r="139" spans="2:65" s="1" customFormat="1" ht="24" customHeight="1">
      <c r="B139" s="37"/>
      <c r="C139" s="230" t="s">
        <v>207</v>
      </c>
      <c r="D139" s="230" t="s">
        <v>192</v>
      </c>
      <c r="E139" s="231" t="s">
        <v>2698</v>
      </c>
      <c r="F139" s="232" t="s">
        <v>2699</v>
      </c>
      <c r="G139" s="233" t="s">
        <v>195</v>
      </c>
      <c r="H139" s="234">
        <v>16.6</v>
      </c>
      <c r="I139" s="235"/>
      <c r="J139" s="236">
        <f>ROUND(I139*H139,2)</f>
        <v>0</v>
      </c>
      <c r="K139" s="232" t="s">
        <v>196</v>
      </c>
      <c r="L139" s="42"/>
      <c r="M139" s="237" t="s">
        <v>1</v>
      </c>
      <c r="N139" s="238" t="s">
        <v>41</v>
      </c>
      <c r="O139" s="85"/>
      <c r="P139" s="239">
        <f>O139*H139</f>
        <v>0</v>
      </c>
      <c r="Q139" s="239">
        <v>0</v>
      </c>
      <c r="R139" s="239">
        <f>Q139*H139</f>
        <v>0</v>
      </c>
      <c r="S139" s="239">
        <v>0</v>
      </c>
      <c r="T139" s="240">
        <f>S139*H139</f>
        <v>0</v>
      </c>
      <c r="AR139" s="241" t="s">
        <v>197</v>
      </c>
      <c r="AT139" s="241" t="s">
        <v>192</v>
      </c>
      <c r="AU139" s="241" t="s">
        <v>85</v>
      </c>
      <c r="AY139" s="16" t="s">
        <v>190</v>
      </c>
      <c r="BE139" s="242">
        <f>IF(N139="základní",J139,0)</f>
        <v>0</v>
      </c>
      <c r="BF139" s="242">
        <f>IF(N139="snížená",J139,0)</f>
        <v>0</v>
      </c>
      <c r="BG139" s="242">
        <f>IF(N139="zákl. přenesená",J139,0)</f>
        <v>0</v>
      </c>
      <c r="BH139" s="242">
        <f>IF(N139="sníž. přenesená",J139,0)</f>
        <v>0</v>
      </c>
      <c r="BI139" s="242">
        <f>IF(N139="nulová",J139,0)</f>
        <v>0</v>
      </c>
      <c r="BJ139" s="16" t="s">
        <v>83</v>
      </c>
      <c r="BK139" s="242">
        <f>ROUND(I139*H139,2)</f>
        <v>0</v>
      </c>
      <c r="BL139" s="16" t="s">
        <v>197</v>
      </c>
      <c r="BM139" s="241" t="s">
        <v>2700</v>
      </c>
    </row>
    <row r="140" spans="2:51" s="12" customFormat="1" ht="12">
      <c r="B140" s="243"/>
      <c r="C140" s="244"/>
      <c r="D140" s="245" t="s">
        <v>199</v>
      </c>
      <c r="E140" s="246" t="s">
        <v>1</v>
      </c>
      <c r="F140" s="247" t="s">
        <v>2701</v>
      </c>
      <c r="G140" s="244"/>
      <c r="H140" s="246" t="s">
        <v>1</v>
      </c>
      <c r="I140" s="248"/>
      <c r="J140" s="244"/>
      <c r="K140" s="244"/>
      <c r="L140" s="249"/>
      <c r="M140" s="250"/>
      <c r="N140" s="251"/>
      <c r="O140" s="251"/>
      <c r="P140" s="251"/>
      <c r="Q140" s="251"/>
      <c r="R140" s="251"/>
      <c r="S140" s="251"/>
      <c r="T140" s="252"/>
      <c r="AT140" s="253" t="s">
        <v>199</v>
      </c>
      <c r="AU140" s="253" t="s">
        <v>85</v>
      </c>
      <c r="AV140" s="12" t="s">
        <v>83</v>
      </c>
      <c r="AW140" s="12" t="s">
        <v>32</v>
      </c>
      <c r="AX140" s="12" t="s">
        <v>76</v>
      </c>
      <c r="AY140" s="253" t="s">
        <v>190</v>
      </c>
    </row>
    <row r="141" spans="2:51" s="12" customFormat="1" ht="12">
      <c r="B141" s="243"/>
      <c r="C141" s="244"/>
      <c r="D141" s="245" t="s">
        <v>199</v>
      </c>
      <c r="E141" s="246" t="s">
        <v>1</v>
      </c>
      <c r="F141" s="247" t="s">
        <v>2702</v>
      </c>
      <c r="G141" s="244"/>
      <c r="H141" s="246" t="s">
        <v>1</v>
      </c>
      <c r="I141" s="248"/>
      <c r="J141" s="244"/>
      <c r="K141" s="244"/>
      <c r="L141" s="249"/>
      <c r="M141" s="250"/>
      <c r="N141" s="251"/>
      <c r="O141" s="251"/>
      <c r="P141" s="251"/>
      <c r="Q141" s="251"/>
      <c r="R141" s="251"/>
      <c r="S141" s="251"/>
      <c r="T141" s="252"/>
      <c r="AT141" s="253" t="s">
        <v>199</v>
      </c>
      <c r="AU141" s="253" t="s">
        <v>85</v>
      </c>
      <c r="AV141" s="12" t="s">
        <v>83</v>
      </c>
      <c r="AW141" s="12" t="s">
        <v>32</v>
      </c>
      <c r="AX141" s="12" t="s">
        <v>76</v>
      </c>
      <c r="AY141" s="253" t="s">
        <v>190</v>
      </c>
    </row>
    <row r="142" spans="2:51" s="12" customFormat="1" ht="12">
      <c r="B142" s="243"/>
      <c r="C142" s="244"/>
      <c r="D142" s="245" t="s">
        <v>199</v>
      </c>
      <c r="E142" s="246" t="s">
        <v>1</v>
      </c>
      <c r="F142" s="247" t="s">
        <v>344</v>
      </c>
      <c r="G142" s="244"/>
      <c r="H142" s="246" t="s">
        <v>1</v>
      </c>
      <c r="I142" s="248"/>
      <c r="J142" s="244"/>
      <c r="K142" s="244"/>
      <c r="L142" s="249"/>
      <c r="M142" s="250"/>
      <c r="N142" s="251"/>
      <c r="O142" s="251"/>
      <c r="P142" s="251"/>
      <c r="Q142" s="251"/>
      <c r="R142" s="251"/>
      <c r="S142" s="251"/>
      <c r="T142" s="252"/>
      <c r="AT142" s="253" t="s">
        <v>199</v>
      </c>
      <c r="AU142" s="253" t="s">
        <v>85</v>
      </c>
      <c r="AV142" s="12" t="s">
        <v>83</v>
      </c>
      <c r="AW142" s="12" t="s">
        <v>32</v>
      </c>
      <c r="AX142" s="12" t="s">
        <v>76</v>
      </c>
      <c r="AY142" s="253" t="s">
        <v>190</v>
      </c>
    </row>
    <row r="143" spans="2:51" s="13" customFormat="1" ht="12">
      <c r="B143" s="254"/>
      <c r="C143" s="255"/>
      <c r="D143" s="245" t="s">
        <v>199</v>
      </c>
      <c r="E143" s="256" t="s">
        <v>1</v>
      </c>
      <c r="F143" s="257" t="s">
        <v>2703</v>
      </c>
      <c r="G143" s="255"/>
      <c r="H143" s="258">
        <v>16.6</v>
      </c>
      <c r="I143" s="259"/>
      <c r="J143" s="255"/>
      <c r="K143" s="255"/>
      <c r="L143" s="260"/>
      <c r="M143" s="261"/>
      <c r="N143" s="262"/>
      <c r="O143" s="262"/>
      <c r="P143" s="262"/>
      <c r="Q143" s="262"/>
      <c r="R143" s="262"/>
      <c r="S143" s="262"/>
      <c r="T143" s="263"/>
      <c r="AT143" s="264" t="s">
        <v>199</v>
      </c>
      <c r="AU143" s="264" t="s">
        <v>85</v>
      </c>
      <c r="AV143" s="13" t="s">
        <v>85</v>
      </c>
      <c r="AW143" s="13" t="s">
        <v>32</v>
      </c>
      <c r="AX143" s="13" t="s">
        <v>76</v>
      </c>
      <c r="AY143" s="264" t="s">
        <v>190</v>
      </c>
    </row>
    <row r="144" spans="2:65" s="1" customFormat="1" ht="16.5" customHeight="1">
      <c r="B144" s="37"/>
      <c r="C144" s="230" t="s">
        <v>197</v>
      </c>
      <c r="D144" s="230" t="s">
        <v>192</v>
      </c>
      <c r="E144" s="231" t="s">
        <v>2704</v>
      </c>
      <c r="F144" s="232" t="s">
        <v>2705</v>
      </c>
      <c r="G144" s="233" t="s">
        <v>195</v>
      </c>
      <c r="H144" s="234">
        <v>8.3</v>
      </c>
      <c r="I144" s="235"/>
      <c r="J144" s="236">
        <f>ROUND(I144*H144,2)</f>
        <v>0</v>
      </c>
      <c r="K144" s="232" t="s">
        <v>196</v>
      </c>
      <c r="L144" s="42"/>
      <c r="M144" s="237" t="s">
        <v>1</v>
      </c>
      <c r="N144" s="238" t="s">
        <v>41</v>
      </c>
      <c r="O144" s="85"/>
      <c r="P144" s="239">
        <f>O144*H144</f>
        <v>0</v>
      </c>
      <c r="Q144" s="239">
        <v>0</v>
      </c>
      <c r="R144" s="239">
        <f>Q144*H144</f>
        <v>0</v>
      </c>
      <c r="S144" s="239">
        <v>0</v>
      </c>
      <c r="T144" s="240">
        <f>S144*H144</f>
        <v>0</v>
      </c>
      <c r="AR144" s="241" t="s">
        <v>197</v>
      </c>
      <c r="AT144" s="241" t="s">
        <v>192</v>
      </c>
      <c r="AU144" s="241" t="s">
        <v>85</v>
      </c>
      <c r="AY144" s="16" t="s">
        <v>190</v>
      </c>
      <c r="BE144" s="242">
        <f>IF(N144="základní",J144,0)</f>
        <v>0</v>
      </c>
      <c r="BF144" s="242">
        <f>IF(N144="snížená",J144,0)</f>
        <v>0</v>
      </c>
      <c r="BG144" s="242">
        <f>IF(N144="zákl. přenesená",J144,0)</f>
        <v>0</v>
      </c>
      <c r="BH144" s="242">
        <f>IF(N144="sníž. přenesená",J144,0)</f>
        <v>0</v>
      </c>
      <c r="BI144" s="242">
        <f>IF(N144="nulová",J144,0)</f>
        <v>0</v>
      </c>
      <c r="BJ144" s="16" t="s">
        <v>83</v>
      </c>
      <c r="BK144" s="242">
        <f>ROUND(I144*H144,2)</f>
        <v>0</v>
      </c>
      <c r="BL144" s="16" t="s">
        <v>197</v>
      </c>
      <c r="BM144" s="241" t="s">
        <v>2706</v>
      </c>
    </row>
    <row r="145" spans="2:51" s="13" customFormat="1" ht="12">
      <c r="B145" s="254"/>
      <c r="C145" s="255"/>
      <c r="D145" s="245" t="s">
        <v>199</v>
      </c>
      <c r="E145" s="255"/>
      <c r="F145" s="257" t="s">
        <v>2707</v>
      </c>
      <c r="G145" s="255"/>
      <c r="H145" s="258">
        <v>8.3</v>
      </c>
      <c r="I145" s="259"/>
      <c r="J145" s="255"/>
      <c r="K145" s="255"/>
      <c r="L145" s="260"/>
      <c r="M145" s="261"/>
      <c r="N145" s="262"/>
      <c r="O145" s="262"/>
      <c r="P145" s="262"/>
      <c r="Q145" s="262"/>
      <c r="R145" s="262"/>
      <c r="S145" s="262"/>
      <c r="T145" s="263"/>
      <c r="AT145" s="264" t="s">
        <v>199</v>
      </c>
      <c r="AU145" s="264" t="s">
        <v>85</v>
      </c>
      <c r="AV145" s="13" t="s">
        <v>85</v>
      </c>
      <c r="AW145" s="13" t="s">
        <v>4</v>
      </c>
      <c r="AX145" s="13" t="s">
        <v>83</v>
      </c>
      <c r="AY145" s="264" t="s">
        <v>190</v>
      </c>
    </row>
    <row r="146" spans="2:65" s="1" customFormat="1" ht="24" customHeight="1">
      <c r="B146" s="37"/>
      <c r="C146" s="230" t="s">
        <v>217</v>
      </c>
      <c r="D146" s="230" t="s">
        <v>192</v>
      </c>
      <c r="E146" s="231" t="s">
        <v>2708</v>
      </c>
      <c r="F146" s="232" t="s">
        <v>2709</v>
      </c>
      <c r="G146" s="233" t="s">
        <v>195</v>
      </c>
      <c r="H146" s="234">
        <v>16.6</v>
      </c>
      <c r="I146" s="235"/>
      <c r="J146" s="236">
        <f>ROUND(I146*H146,2)</f>
        <v>0</v>
      </c>
      <c r="K146" s="232" t="s">
        <v>196</v>
      </c>
      <c r="L146" s="42"/>
      <c r="M146" s="237" t="s">
        <v>1</v>
      </c>
      <c r="N146" s="238" t="s">
        <v>41</v>
      </c>
      <c r="O146" s="85"/>
      <c r="P146" s="239">
        <f>O146*H146</f>
        <v>0</v>
      </c>
      <c r="Q146" s="239">
        <v>0</v>
      </c>
      <c r="R146" s="239">
        <f>Q146*H146</f>
        <v>0</v>
      </c>
      <c r="S146" s="239">
        <v>0</v>
      </c>
      <c r="T146" s="240">
        <f>S146*H146</f>
        <v>0</v>
      </c>
      <c r="AR146" s="241" t="s">
        <v>197</v>
      </c>
      <c r="AT146" s="241" t="s">
        <v>192</v>
      </c>
      <c r="AU146" s="241" t="s">
        <v>85</v>
      </c>
      <c r="AY146" s="16" t="s">
        <v>190</v>
      </c>
      <c r="BE146" s="242">
        <f>IF(N146="základní",J146,0)</f>
        <v>0</v>
      </c>
      <c r="BF146" s="242">
        <f>IF(N146="snížená",J146,0)</f>
        <v>0</v>
      </c>
      <c r="BG146" s="242">
        <f>IF(N146="zákl. přenesená",J146,0)</f>
        <v>0</v>
      </c>
      <c r="BH146" s="242">
        <f>IF(N146="sníž. přenesená",J146,0)</f>
        <v>0</v>
      </c>
      <c r="BI146" s="242">
        <f>IF(N146="nulová",J146,0)</f>
        <v>0</v>
      </c>
      <c r="BJ146" s="16" t="s">
        <v>83</v>
      </c>
      <c r="BK146" s="242">
        <f>ROUND(I146*H146,2)</f>
        <v>0</v>
      </c>
      <c r="BL146" s="16" t="s">
        <v>197</v>
      </c>
      <c r="BM146" s="241" t="s">
        <v>2710</v>
      </c>
    </row>
    <row r="147" spans="2:51" s="12" customFormat="1" ht="12">
      <c r="B147" s="243"/>
      <c r="C147" s="244"/>
      <c r="D147" s="245" t="s">
        <v>199</v>
      </c>
      <c r="E147" s="246" t="s">
        <v>1</v>
      </c>
      <c r="F147" s="247" t="s">
        <v>2701</v>
      </c>
      <c r="G147" s="244"/>
      <c r="H147" s="246" t="s">
        <v>1</v>
      </c>
      <c r="I147" s="248"/>
      <c r="J147" s="244"/>
      <c r="K147" s="244"/>
      <c r="L147" s="249"/>
      <c r="M147" s="250"/>
      <c r="N147" s="251"/>
      <c r="O147" s="251"/>
      <c r="P147" s="251"/>
      <c r="Q147" s="251"/>
      <c r="R147" s="251"/>
      <c r="S147" s="251"/>
      <c r="T147" s="252"/>
      <c r="AT147" s="253" t="s">
        <v>199</v>
      </c>
      <c r="AU147" s="253" t="s">
        <v>85</v>
      </c>
      <c r="AV147" s="12" t="s">
        <v>83</v>
      </c>
      <c r="AW147" s="12" t="s">
        <v>32</v>
      </c>
      <c r="AX147" s="12" t="s">
        <v>76</v>
      </c>
      <c r="AY147" s="253" t="s">
        <v>190</v>
      </c>
    </row>
    <row r="148" spans="2:51" s="12" customFormat="1" ht="12">
      <c r="B148" s="243"/>
      <c r="C148" s="244"/>
      <c r="D148" s="245" t="s">
        <v>199</v>
      </c>
      <c r="E148" s="246" t="s">
        <v>1</v>
      </c>
      <c r="F148" s="247" t="s">
        <v>2702</v>
      </c>
      <c r="G148" s="244"/>
      <c r="H148" s="246" t="s">
        <v>1</v>
      </c>
      <c r="I148" s="248"/>
      <c r="J148" s="244"/>
      <c r="K148" s="244"/>
      <c r="L148" s="249"/>
      <c r="M148" s="250"/>
      <c r="N148" s="251"/>
      <c r="O148" s="251"/>
      <c r="P148" s="251"/>
      <c r="Q148" s="251"/>
      <c r="R148" s="251"/>
      <c r="S148" s="251"/>
      <c r="T148" s="252"/>
      <c r="AT148" s="253" t="s">
        <v>199</v>
      </c>
      <c r="AU148" s="253" t="s">
        <v>85</v>
      </c>
      <c r="AV148" s="12" t="s">
        <v>83</v>
      </c>
      <c r="AW148" s="12" t="s">
        <v>32</v>
      </c>
      <c r="AX148" s="12" t="s">
        <v>76</v>
      </c>
      <c r="AY148" s="253" t="s">
        <v>190</v>
      </c>
    </row>
    <row r="149" spans="2:51" s="12" customFormat="1" ht="12">
      <c r="B149" s="243"/>
      <c r="C149" s="244"/>
      <c r="D149" s="245" t="s">
        <v>199</v>
      </c>
      <c r="E149" s="246" t="s">
        <v>1</v>
      </c>
      <c r="F149" s="247" t="s">
        <v>344</v>
      </c>
      <c r="G149" s="244"/>
      <c r="H149" s="246" t="s">
        <v>1</v>
      </c>
      <c r="I149" s="248"/>
      <c r="J149" s="244"/>
      <c r="K149" s="244"/>
      <c r="L149" s="249"/>
      <c r="M149" s="250"/>
      <c r="N149" s="251"/>
      <c r="O149" s="251"/>
      <c r="P149" s="251"/>
      <c r="Q149" s="251"/>
      <c r="R149" s="251"/>
      <c r="S149" s="251"/>
      <c r="T149" s="252"/>
      <c r="AT149" s="253" t="s">
        <v>199</v>
      </c>
      <c r="AU149" s="253" t="s">
        <v>85</v>
      </c>
      <c r="AV149" s="12" t="s">
        <v>83</v>
      </c>
      <c r="AW149" s="12" t="s">
        <v>32</v>
      </c>
      <c r="AX149" s="12" t="s">
        <v>76</v>
      </c>
      <c r="AY149" s="253" t="s">
        <v>190</v>
      </c>
    </row>
    <row r="150" spans="2:51" s="13" customFormat="1" ht="12">
      <c r="B150" s="254"/>
      <c r="C150" s="255"/>
      <c r="D150" s="245" t="s">
        <v>199</v>
      </c>
      <c r="E150" s="256" t="s">
        <v>1</v>
      </c>
      <c r="F150" s="257" t="s">
        <v>2703</v>
      </c>
      <c r="G150" s="255"/>
      <c r="H150" s="258">
        <v>16.6</v>
      </c>
      <c r="I150" s="259"/>
      <c r="J150" s="255"/>
      <c r="K150" s="255"/>
      <c r="L150" s="260"/>
      <c r="M150" s="261"/>
      <c r="N150" s="262"/>
      <c r="O150" s="262"/>
      <c r="P150" s="262"/>
      <c r="Q150" s="262"/>
      <c r="R150" s="262"/>
      <c r="S150" s="262"/>
      <c r="T150" s="263"/>
      <c r="AT150" s="264" t="s">
        <v>199</v>
      </c>
      <c r="AU150" s="264" t="s">
        <v>85</v>
      </c>
      <c r="AV150" s="13" t="s">
        <v>85</v>
      </c>
      <c r="AW150" s="13" t="s">
        <v>32</v>
      </c>
      <c r="AX150" s="13" t="s">
        <v>76</v>
      </c>
      <c r="AY150" s="264" t="s">
        <v>190</v>
      </c>
    </row>
    <row r="151" spans="2:65" s="1" customFormat="1" ht="24" customHeight="1">
      <c r="B151" s="37"/>
      <c r="C151" s="230" t="s">
        <v>221</v>
      </c>
      <c r="D151" s="230" t="s">
        <v>192</v>
      </c>
      <c r="E151" s="231" t="s">
        <v>2711</v>
      </c>
      <c r="F151" s="232" t="s">
        <v>2712</v>
      </c>
      <c r="G151" s="233" t="s">
        <v>195</v>
      </c>
      <c r="H151" s="234">
        <v>8.3</v>
      </c>
      <c r="I151" s="235"/>
      <c r="J151" s="236">
        <f>ROUND(I151*H151,2)</f>
        <v>0</v>
      </c>
      <c r="K151" s="232" t="s">
        <v>196</v>
      </c>
      <c r="L151" s="42"/>
      <c r="M151" s="237" t="s">
        <v>1</v>
      </c>
      <c r="N151" s="238" t="s">
        <v>41</v>
      </c>
      <c r="O151" s="85"/>
      <c r="P151" s="239">
        <f>O151*H151</f>
        <v>0</v>
      </c>
      <c r="Q151" s="239">
        <v>0</v>
      </c>
      <c r="R151" s="239">
        <f>Q151*H151</f>
        <v>0</v>
      </c>
      <c r="S151" s="239">
        <v>0</v>
      </c>
      <c r="T151" s="240">
        <f>S151*H151</f>
        <v>0</v>
      </c>
      <c r="AR151" s="241" t="s">
        <v>197</v>
      </c>
      <c r="AT151" s="241" t="s">
        <v>192</v>
      </c>
      <c r="AU151" s="241" t="s">
        <v>85</v>
      </c>
      <c r="AY151" s="16" t="s">
        <v>190</v>
      </c>
      <c r="BE151" s="242">
        <f>IF(N151="základní",J151,0)</f>
        <v>0</v>
      </c>
      <c r="BF151" s="242">
        <f>IF(N151="snížená",J151,0)</f>
        <v>0</v>
      </c>
      <c r="BG151" s="242">
        <f>IF(N151="zákl. přenesená",J151,0)</f>
        <v>0</v>
      </c>
      <c r="BH151" s="242">
        <f>IF(N151="sníž. přenesená",J151,0)</f>
        <v>0</v>
      </c>
      <c r="BI151" s="242">
        <f>IF(N151="nulová",J151,0)</f>
        <v>0</v>
      </c>
      <c r="BJ151" s="16" t="s">
        <v>83</v>
      </c>
      <c r="BK151" s="242">
        <f>ROUND(I151*H151,2)</f>
        <v>0</v>
      </c>
      <c r="BL151" s="16" t="s">
        <v>197</v>
      </c>
      <c r="BM151" s="241" t="s">
        <v>2713</v>
      </c>
    </row>
    <row r="152" spans="2:51" s="13" customFormat="1" ht="12">
      <c r="B152" s="254"/>
      <c r="C152" s="255"/>
      <c r="D152" s="245" t="s">
        <v>199</v>
      </c>
      <c r="E152" s="255"/>
      <c r="F152" s="257" t="s">
        <v>2707</v>
      </c>
      <c r="G152" s="255"/>
      <c r="H152" s="258">
        <v>8.3</v>
      </c>
      <c r="I152" s="259"/>
      <c r="J152" s="255"/>
      <c r="K152" s="255"/>
      <c r="L152" s="260"/>
      <c r="M152" s="261"/>
      <c r="N152" s="262"/>
      <c r="O152" s="262"/>
      <c r="P152" s="262"/>
      <c r="Q152" s="262"/>
      <c r="R152" s="262"/>
      <c r="S152" s="262"/>
      <c r="T152" s="263"/>
      <c r="AT152" s="264" t="s">
        <v>199</v>
      </c>
      <c r="AU152" s="264" t="s">
        <v>85</v>
      </c>
      <c r="AV152" s="13" t="s">
        <v>85</v>
      </c>
      <c r="AW152" s="13" t="s">
        <v>4</v>
      </c>
      <c r="AX152" s="13" t="s">
        <v>83</v>
      </c>
      <c r="AY152" s="264" t="s">
        <v>190</v>
      </c>
    </row>
    <row r="153" spans="2:65" s="1" customFormat="1" ht="24" customHeight="1">
      <c r="B153" s="37"/>
      <c r="C153" s="230" t="s">
        <v>225</v>
      </c>
      <c r="D153" s="230" t="s">
        <v>192</v>
      </c>
      <c r="E153" s="231" t="s">
        <v>2714</v>
      </c>
      <c r="F153" s="232" t="s">
        <v>2715</v>
      </c>
      <c r="G153" s="233" t="s">
        <v>195</v>
      </c>
      <c r="H153" s="234">
        <v>16.796</v>
      </c>
      <c r="I153" s="235"/>
      <c r="J153" s="236">
        <f>ROUND(I153*H153,2)</f>
        <v>0</v>
      </c>
      <c r="K153" s="232" t="s">
        <v>196</v>
      </c>
      <c r="L153" s="42"/>
      <c r="M153" s="237" t="s">
        <v>1</v>
      </c>
      <c r="N153" s="238" t="s">
        <v>41</v>
      </c>
      <c r="O153" s="85"/>
      <c r="P153" s="239">
        <f>O153*H153</f>
        <v>0</v>
      </c>
      <c r="Q153" s="239">
        <v>0</v>
      </c>
      <c r="R153" s="239">
        <f>Q153*H153</f>
        <v>0</v>
      </c>
      <c r="S153" s="239">
        <v>0</v>
      </c>
      <c r="T153" s="240">
        <f>S153*H153</f>
        <v>0</v>
      </c>
      <c r="AR153" s="241" t="s">
        <v>197</v>
      </c>
      <c r="AT153" s="241" t="s">
        <v>192</v>
      </c>
      <c r="AU153" s="241" t="s">
        <v>85</v>
      </c>
      <c r="AY153" s="16" t="s">
        <v>190</v>
      </c>
      <c r="BE153" s="242">
        <f>IF(N153="základní",J153,0)</f>
        <v>0</v>
      </c>
      <c r="BF153" s="242">
        <f>IF(N153="snížená",J153,0)</f>
        <v>0</v>
      </c>
      <c r="BG153" s="242">
        <f>IF(N153="zákl. přenesená",J153,0)</f>
        <v>0</v>
      </c>
      <c r="BH153" s="242">
        <f>IF(N153="sníž. přenesená",J153,0)</f>
        <v>0</v>
      </c>
      <c r="BI153" s="242">
        <f>IF(N153="nulová",J153,0)</f>
        <v>0</v>
      </c>
      <c r="BJ153" s="16" t="s">
        <v>83</v>
      </c>
      <c r="BK153" s="242">
        <f>ROUND(I153*H153,2)</f>
        <v>0</v>
      </c>
      <c r="BL153" s="16" t="s">
        <v>197</v>
      </c>
      <c r="BM153" s="241" t="s">
        <v>2716</v>
      </c>
    </row>
    <row r="154" spans="2:51" s="12" customFormat="1" ht="12">
      <c r="B154" s="243"/>
      <c r="C154" s="244"/>
      <c r="D154" s="245" t="s">
        <v>199</v>
      </c>
      <c r="E154" s="246" t="s">
        <v>1</v>
      </c>
      <c r="F154" s="247" t="s">
        <v>2701</v>
      </c>
      <c r="G154" s="244"/>
      <c r="H154" s="246" t="s">
        <v>1</v>
      </c>
      <c r="I154" s="248"/>
      <c r="J154" s="244"/>
      <c r="K154" s="244"/>
      <c r="L154" s="249"/>
      <c r="M154" s="250"/>
      <c r="N154" s="251"/>
      <c r="O154" s="251"/>
      <c r="P154" s="251"/>
      <c r="Q154" s="251"/>
      <c r="R154" s="251"/>
      <c r="S154" s="251"/>
      <c r="T154" s="252"/>
      <c r="AT154" s="253" t="s">
        <v>199</v>
      </c>
      <c r="AU154" s="253" t="s">
        <v>85</v>
      </c>
      <c r="AV154" s="12" t="s">
        <v>83</v>
      </c>
      <c r="AW154" s="12" t="s">
        <v>32</v>
      </c>
      <c r="AX154" s="12" t="s">
        <v>76</v>
      </c>
      <c r="AY154" s="253" t="s">
        <v>190</v>
      </c>
    </row>
    <row r="155" spans="2:51" s="12" customFormat="1" ht="12">
      <c r="B155" s="243"/>
      <c r="C155" s="244"/>
      <c r="D155" s="245" t="s">
        <v>199</v>
      </c>
      <c r="E155" s="246" t="s">
        <v>1</v>
      </c>
      <c r="F155" s="247" t="s">
        <v>2702</v>
      </c>
      <c r="G155" s="244"/>
      <c r="H155" s="246" t="s">
        <v>1</v>
      </c>
      <c r="I155" s="248"/>
      <c r="J155" s="244"/>
      <c r="K155" s="244"/>
      <c r="L155" s="249"/>
      <c r="M155" s="250"/>
      <c r="N155" s="251"/>
      <c r="O155" s="251"/>
      <c r="P155" s="251"/>
      <c r="Q155" s="251"/>
      <c r="R155" s="251"/>
      <c r="S155" s="251"/>
      <c r="T155" s="252"/>
      <c r="AT155" s="253" t="s">
        <v>199</v>
      </c>
      <c r="AU155" s="253" t="s">
        <v>85</v>
      </c>
      <c r="AV155" s="12" t="s">
        <v>83</v>
      </c>
      <c r="AW155" s="12" t="s">
        <v>32</v>
      </c>
      <c r="AX155" s="12" t="s">
        <v>76</v>
      </c>
      <c r="AY155" s="253" t="s">
        <v>190</v>
      </c>
    </row>
    <row r="156" spans="2:51" s="12" customFormat="1" ht="12">
      <c r="B156" s="243"/>
      <c r="C156" s="244"/>
      <c r="D156" s="245" t="s">
        <v>199</v>
      </c>
      <c r="E156" s="246" t="s">
        <v>1</v>
      </c>
      <c r="F156" s="247" t="s">
        <v>344</v>
      </c>
      <c r="G156" s="244"/>
      <c r="H156" s="246" t="s">
        <v>1</v>
      </c>
      <c r="I156" s="248"/>
      <c r="J156" s="244"/>
      <c r="K156" s="244"/>
      <c r="L156" s="249"/>
      <c r="M156" s="250"/>
      <c r="N156" s="251"/>
      <c r="O156" s="251"/>
      <c r="P156" s="251"/>
      <c r="Q156" s="251"/>
      <c r="R156" s="251"/>
      <c r="S156" s="251"/>
      <c r="T156" s="252"/>
      <c r="AT156" s="253" t="s">
        <v>199</v>
      </c>
      <c r="AU156" s="253" t="s">
        <v>85</v>
      </c>
      <c r="AV156" s="12" t="s">
        <v>83</v>
      </c>
      <c r="AW156" s="12" t="s">
        <v>32</v>
      </c>
      <c r="AX156" s="12" t="s">
        <v>76</v>
      </c>
      <c r="AY156" s="253" t="s">
        <v>190</v>
      </c>
    </row>
    <row r="157" spans="2:51" s="12" customFormat="1" ht="12">
      <c r="B157" s="243"/>
      <c r="C157" s="244"/>
      <c r="D157" s="245" t="s">
        <v>199</v>
      </c>
      <c r="E157" s="246" t="s">
        <v>1</v>
      </c>
      <c r="F157" s="247" t="s">
        <v>2717</v>
      </c>
      <c r="G157" s="244"/>
      <c r="H157" s="246" t="s">
        <v>1</v>
      </c>
      <c r="I157" s="248"/>
      <c r="J157" s="244"/>
      <c r="K157" s="244"/>
      <c r="L157" s="249"/>
      <c r="M157" s="250"/>
      <c r="N157" s="251"/>
      <c r="O157" s="251"/>
      <c r="P157" s="251"/>
      <c r="Q157" s="251"/>
      <c r="R157" s="251"/>
      <c r="S157" s="251"/>
      <c r="T157" s="252"/>
      <c r="AT157" s="253" t="s">
        <v>199</v>
      </c>
      <c r="AU157" s="253" t="s">
        <v>85</v>
      </c>
      <c r="AV157" s="12" t="s">
        <v>83</v>
      </c>
      <c r="AW157" s="12" t="s">
        <v>32</v>
      </c>
      <c r="AX157" s="12" t="s">
        <v>76</v>
      </c>
      <c r="AY157" s="253" t="s">
        <v>190</v>
      </c>
    </row>
    <row r="158" spans="2:51" s="13" customFormat="1" ht="12">
      <c r="B158" s="254"/>
      <c r="C158" s="255"/>
      <c r="D158" s="245" t="s">
        <v>199</v>
      </c>
      <c r="E158" s="256" t="s">
        <v>1</v>
      </c>
      <c r="F158" s="257" t="s">
        <v>2718</v>
      </c>
      <c r="G158" s="255"/>
      <c r="H158" s="258">
        <v>16.796</v>
      </c>
      <c r="I158" s="259"/>
      <c r="J158" s="255"/>
      <c r="K158" s="255"/>
      <c r="L158" s="260"/>
      <c r="M158" s="261"/>
      <c r="N158" s="262"/>
      <c r="O158" s="262"/>
      <c r="P158" s="262"/>
      <c r="Q158" s="262"/>
      <c r="R158" s="262"/>
      <c r="S158" s="262"/>
      <c r="T158" s="263"/>
      <c r="AT158" s="264" t="s">
        <v>199</v>
      </c>
      <c r="AU158" s="264" t="s">
        <v>85</v>
      </c>
      <c r="AV158" s="13" t="s">
        <v>85</v>
      </c>
      <c r="AW158" s="13" t="s">
        <v>32</v>
      </c>
      <c r="AX158" s="13" t="s">
        <v>76</v>
      </c>
      <c r="AY158" s="264" t="s">
        <v>190</v>
      </c>
    </row>
    <row r="159" spans="2:65" s="1" customFormat="1" ht="24" customHeight="1">
      <c r="B159" s="37"/>
      <c r="C159" s="230" t="s">
        <v>229</v>
      </c>
      <c r="D159" s="230" t="s">
        <v>192</v>
      </c>
      <c r="E159" s="231" t="s">
        <v>2719</v>
      </c>
      <c r="F159" s="232" t="s">
        <v>2720</v>
      </c>
      <c r="G159" s="233" t="s">
        <v>195</v>
      </c>
      <c r="H159" s="234">
        <v>8.398</v>
      </c>
      <c r="I159" s="235"/>
      <c r="J159" s="236">
        <f>ROUND(I159*H159,2)</f>
        <v>0</v>
      </c>
      <c r="K159" s="232" t="s">
        <v>196</v>
      </c>
      <c r="L159" s="42"/>
      <c r="M159" s="237" t="s">
        <v>1</v>
      </c>
      <c r="N159" s="238" t="s">
        <v>41</v>
      </c>
      <c r="O159" s="85"/>
      <c r="P159" s="239">
        <f>O159*H159</f>
        <v>0</v>
      </c>
      <c r="Q159" s="239">
        <v>0</v>
      </c>
      <c r="R159" s="239">
        <f>Q159*H159</f>
        <v>0</v>
      </c>
      <c r="S159" s="239">
        <v>0</v>
      </c>
      <c r="T159" s="240">
        <f>S159*H159</f>
        <v>0</v>
      </c>
      <c r="AR159" s="241" t="s">
        <v>197</v>
      </c>
      <c r="AT159" s="241" t="s">
        <v>192</v>
      </c>
      <c r="AU159" s="241" t="s">
        <v>85</v>
      </c>
      <c r="AY159" s="16" t="s">
        <v>190</v>
      </c>
      <c r="BE159" s="242">
        <f>IF(N159="základní",J159,0)</f>
        <v>0</v>
      </c>
      <c r="BF159" s="242">
        <f>IF(N159="snížená",J159,0)</f>
        <v>0</v>
      </c>
      <c r="BG159" s="242">
        <f>IF(N159="zákl. přenesená",J159,0)</f>
        <v>0</v>
      </c>
      <c r="BH159" s="242">
        <f>IF(N159="sníž. přenesená",J159,0)</f>
        <v>0</v>
      </c>
      <c r="BI159" s="242">
        <f>IF(N159="nulová",J159,0)</f>
        <v>0</v>
      </c>
      <c r="BJ159" s="16" t="s">
        <v>83</v>
      </c>
      <c r="BK159" s="242">
        <f>ROUND(I159*H159,2)</f>
        <v>0</v>
      </c>
      <c r="BL159" s="16" t="s">
        <v>197</v>
      </c>
      <c r="BM159" s="241" t="s">
        <v>2721</v>
      </c>
    </row>
    <row r="160" spans="2:51" s="13" customFormat="1" ht="12">
      <c r="B160" s="254"/>
      <c r="C160" s="255"/>
      <c r="D160" s="245" t="s">
        <v>199</v>
      </c>
      <c r="E160" s="255"/>
      <c r="F160" s="257" t="s">
        <v>2722</v>
      </c>
      <c r="G160" s="255"/>
      <c r="H160" s="258">
        <v>8.398</v>
      </c>
      <c r="I160" s="259"/>
      <c r="J160" s="255"/>
      <c r="K160" s="255"/>
      <c r="L160" s="260"/>
      <c r="M160" s="261"/>
      <c r="N160" s="262"/>
      <c r="O160" s="262"/>
      <c r="P160" s="262"/>
      <c r="Q160" s="262"/>
      <c r="R160" s="262"/>
      <c r="S160" s="262"/>
      <c r="T160" s="263"/>
      <c r="AT160" s="264" t="s">
        <v>199</v>
      </c>
      <c r="AU160" s="264" t="s">
        <v>85</v>
      </c>
      <c r="AV160" s="13" t="s">
        <v>85</v>
      </c>
      <c r="AW160" s="13" t="s">
        <v>4</v>
      </c>
      <c r="AX160" s="13" t="s">
        <v>83</v>
      </c>
      <c r="AY160" s="264" t="s">
        <v>190</v>
      </c>
    </row>
    <row r="161" spans="2:65" s="1" customFormat="1" ht="24" customHeight="1">
      <c r="B161" s="37"/>
      <c r="C161" s="230" t="s">
        <v>233</v>
      </c>
      <c r="D161" s="230" t="s">
        <v>192</v>
      </c>
      <c r="E161" s="231" t="s">
        <v>2723</v>
      </c>
      <c r="F161" s="232" t="s">
        <v>2724</v>
      </c>
      <c r="G161" s="233" t="s">
        <v>195</v>
      </c>
      <c r="H161" s="234">
        <v>16.796</v>
      </c>
      <c r="I161" s="235"/>
      <c r="J161" s="236">
        <f>ROUND(I161*H161,2)</f>
        <v>0</v>
      </c>
      <c r="K161" s="232" t="s">
        <v>196</v>
      </c>
      <c r="L161" s="42"/>
      <c r="M161" s="237" t="s">
        <v>1</v>
      </c>
      <c r="N161" s="238" t="s">
        <v>41</v>
      </c>
      <c r="O161" s="85"/>
      <c r="P161" s="239">
        <f>O161*H161</f>
        <v>0</v>
      </c>
      <c r="Q161" s="239">
        <v>0</v>
      </c>
      <c r="R161" s="239">
        <f>Q161*H161</f>
        <v>0</v>
      </c>
      <c r="S161" s="239">
        <v>0</v>
      </c>
      <c r="T161" s="240">
        <f>S161*H161</f>
        <v>0</v>
      </c>
      <c r="AR161" s="241" t="s">
        <v>197</v>
      </c>
      <c r="AT161" s="241" t="s">
        <v>192</v>
      </c>
      <c r="AU161" s="241" t="s">
        <v>85</v>
      </c>
      <c r="AY161" s="16" t="s">
        <v>190</v>
      </c>
      <c r="BE161" s="242">
        <f>IF(N161="základní",J161,0)</f>
        <v>0</v>
      </c>
      <c r="BF161" s="242">
        <f>IF(N161="snížená",J161,0)</f>
        <v>0</v>
      </c>
      <c r="BG161" s="242">
        <f>IF(N161="zákl. přenesená",J161,0)</f>
        <v>0</v>
      </c>
      <c r="BH161" s="242">
        <f>IF(N161="sníž. přenesená",J161,0)</f>
        <v>0</v>
      </c>
      <c r="BI161" s="242">
        <f>IF(N161="nulová",J161,0)</f>
        <v>0</v>
      </c>
      <c r="BJ161" s="16" t="s">
        <v>83</v>
      </c>
      <c r="BK161" s="242">
        <f>ROUND(I161*H161,2)</f>
        <v>0</v>
      </c>
      <c r="BL161" s="16" t="s">
        <v>197</v>
      </c>
      <c r="BM161" s="241" t="s">
        <v>2725</v>
      </c>
    </row>
    <row r="162" spans="2:51" s="12" customFormat="1" ht="12">
      <c r="B162" s="243"/>
      <c r="C162" s="244"/>
      <c r="D162" s="245" t="s">
        <v>199</v>
      </c>
      <c r="E162" s="246" t="s">
        <v>1</v>
      </c>
      <c r="F162" s="247" t="s">
        <v>2701</v>
      </c>
      <c r="G162" s="244"/>
      <c r="H162" s="246" t="s">
        <v>1</v>
      </c>
      <c r="I162" s="248"/>
      <c r="J162" s="244"/>
      <c r="K162" s="244"/>
      <c r="L162" s="249"/>
      <c r="M162" s="250"/>
      <c r="N162" s="251"/>
      <c r="O162" s="251"/>
      <c r="P162" s="251"/>
      <c r="Q162" s="251"/>
      <c r="R162" s="251"/>
      <c r="S162" s="251"/>
      <c r="T162" s="252"/>
      <c r="AT162" s="253" t="s">
        <v>199</v>
      </c>
      <c r="AU162" s="253" t="s">
        <v>85</v>
      </c>
      <c r="AV162" s="12" t="s">
        <v>83</v>
      </c>
      <c r="AW162" s="12" t="s">
        <v>32</v>
      </c>
      <c r="AX162" s="12" t="s">
        <v>76</v>
      </c>
      <c r="AY162" s="253" t="s">
        <v>190</v>
      </c>
    </row>
    <row r="163" spans="2:51" s="12" customFormat="1" ht="12">
      <c r="B163" s="243"/>
      <c r="C163" s="244"/>
      <c r="D163" s="245" t="s">
        <v>199</v>
      </c>
      <c r="E163" s="246" t="s">
        <v>1</v>
      </c>
      <c r="F163" s="247" t="s">
        <v>2702</v>
      </c>
      <c r="G163" s="244"/>
      <c r="H163" s="246" t="s">
        <v>1</v>
      </c>
      <c r="I163" s="248"/>
      <c r="J163" s="244"/>
      <c r="K163" s="244"/>
      <c r="L163" s="249"/>
      <c r="M163" s="250"/>
      <c r="N163" s="251"/>
      <c r="O163" s="251"/>
      <c r="P163" s="251"/>
      <c r="Q163" s="251"/>
      <c r="R163" s="251"/>
      <c r="S163" s="251"/>
      <c r="T163" s="252"/>
      <c r="AT163" s="253" t="s">
        <v>199</v>
      </c>
      <c r="AU163" s="253" t="s">
        <v>85</v>
      </c>
      <c r="AV163" s="12" t="s">
        <v>83</v>
      </c>
      <c r="AW163" s="12" t="s">
        <v>32</v>
      </c>
      <c r="AX163" s="12" t="s">
        <v>76</v>
      </c>
      <c r="AY163" s="253" t="s">
        <v>190</v>
      </c>
    </row>
    <row r="164" spans="2:51" s="12" customFormat="1" ht="12">
      <c r="B164" s="243"/>
      <c r="C164" s="244"/>
      <c r="D164" s="245" t="s">
        <v>199</v>
      </c>
      <c r="E164" s="246" t="s">
        <v>1</v>
      </c>
      <c r="F164" s="247" t="s">
        <v>344</v>
      </c>
      <c r="G164" s="244"/>
      <c r="H164" s="246" t="s">
        <v>1</v>
      </c>
      <c r="I164" s="248"/>
      <c r="J164" s="244"/>
      <c r="K164" s="244"/>
      <c r="L164" s="249"/>
      <c r="M164" s="250"/>
      <c r="N164" s="251"/>
      <c r="O164" s="251"/>
      <c r="P164" s="251"/>
      <c r="Q164" s="251"/>
      <c r="R164" s="251"/>
      <c r="S164" s="251"/>
      <c r="T164" s="252"/>
      <c r="AT164" s="253" t="s">
        <v>199</v>
      </c>
      <c r="AU164" s="253" t="s">
        <v>85</v>
      </c>
      <c r="AV164" s="12" t="s">
        <v>83</v>
      </c>
      <c r="AW164" s="12" t="s">
        <v>32</v>
      </c>
      <c r="AX164" s="12" t="s">
        <v>76</v>
      </c>
      <c r="AY164" s="253" t="s">
        <v>190</v>
      </c>
    </row>
    <row r="165" spans="2:51" s="12" customFormat="1" ht="12">
      <c r="B165" s="243"/>
      <c r="C165" s="244"/>
      <c r="D165" s="245" t="s">
        <v>199</v>
      </c>
      <c r="E165" s="246" t="s">
        <v>1</v>
      </c>
      <c r="F165" s="247" t="s">
        <v>2717</v>
      </c>
      <c r="G165" s="244"/>
      <c r="H165" s="246" t="s">
        <v>1</v>
      </c>
      <c r="I165" s="248"/>
      <c r="J165" s="244"/>
      <c r="K165" s="244"/>
      <c r="L165" s="249"/>
      <c r="M165" s="250"/>
      <c r="N165" s="251"/>
      <c r="O165" s="251"/>
      <c r="P165" s="251"/>
      <c r="Q165" s="251"/>
      <c r="R165" s="251"/>
      <c r="S165" s="251"/>
      <c r="T165" s="252"/>
      <c r="AT165" s="253" t="s">
        <v>199</v>
      </c>
      <c r="AU165" s="253" t="s">
        <v>85</v>
      </c>
      <c r="AV165" s="12" t="s">
        <v>83</v>
      </c>
      <c r="AW165" s="12" t="s">
        <v>32</v>
      </c>
      <c r="AX165" s="12" t="s">
        <v>76</v>
      </c>
      <c r="AY165" s="253" t="s">
        <v>190</v>
      </c>
    </row>
    <row r="166" spans="2:51" s="13" customFormat="1" ht="12">
      <c r="B166" s="254"/>
      <c r="C166" s="255"/>
      <c r="D166" s="245" t="s">
        <v>199</v>
      </c>
      <c r="E166" s="256" t="s">
        <v>1</v>
      </c>
      <c r="F166" s="257" t="s">
        <v>2718</v>
      </c>
      <c r="G166" s="255"/>
      <c r="H166" s="258">
        <v>16.796</v>
      </c>
      <c r="I166" s="259"/>
      <c r="J166" s="255"/>
      <c r="K166" s="255"/>
      <c r="L166" s="260"/>
      <c r="M166" s="261"/>
      <c r="N166" s="262"/>
      <c r="O166" s="262"/>
      <c r="P166" s="262"/>
      <c r="Q166" s="262"/>
      <c r="R166" s="262"/>
      <c r="S166" s="262"/>
      <c r="T166" s="263"/>
      <c r="AT166" s="264" t="s">
        <v>199</v>
      </c>
      <c r="AU166" s="264" t="s">
        <v>85</v>
      </c>
      <c r="AV166" s="13" t="s">
        <v>85</v>
      </c>
      <c r="AW166" s="13" t="s">
        <v>32</v>
      </c>
      <c r="AX166" s="13" t="s">
        <v>76</v>
      </c>
      <c r="AY166" s="264" t="s">
        <v>190</v>
      </c>
    </row>
    <row r="167" spans="2:65" s="1" customFormat="1" ht="24" customHeight="1">
      <c r="B167" s="37"/>
      <c r="C167" s="230" t="s">
        <v>238</v>
      </c>
      <c r="D167" s="230" t="s">
        <v>192</v>
      </c>
      <c r="E167" s="231" t="s">
        <v>2726</v>
      </c>
      <c r="F167" s="232" t="s">
        <v>2727</v>
      </c>
      <c r="G167" s="233" t="s">
        <v>195</v>
      </c>
      <c r="H167" s="234">
        <v>8.398</v>
      </c>
      <c r="I167" s="235"/>
      <c r="J167" s="236">
        <f>ROUND(I167*H167,2)</f>
        <v>0</v>
      </c>
      <c r="K167" s="232" t="s">
        <v>196</v>
      </c>
      <c r="L167" s="42"/>
      <c r="M167" s="237" t="s">
        <v>1</v>
      </c>
      <c r="N167" s="238" t="s">
        <v>41</v>
      </c>
      <c r="O167" s="85"/>
      <c r="P167" s="239">
        <f>O167*H167</f>
        <v>0</v>
      </c>
      <c r="Q167" s="239">
        <v>0</v>
      </c>
      <c r="R167" s="239">
        <f>Q167*H167</f>
        <v>0</v>
      </c>
      <c r="S167" s="239">
        <v>0</v>
      </c>
      <c r="T167" s="240">
        <f>S167*H167</f>
        <v>0</v>
      </c>
      <c r="AR167" s="241" t="s">
        <v>197</v>
      </c>
      <c r="AT167" s="241" t="s">
        <v>192</v>
      </c>
      <c r="AU167" s="241" t="s">
        <v>85</v>
      </c>
      <c r="AY167" s="16" t="s">
        <v>190</v>
      </c>
      <c r="BE167" s="242">
        <f>IF(N167="základní",J167,0)</f>
        <v>0</v>
      </c>
      <c r="BF167" s="242">
        <f>IF(N167="snížená",J167,0)</f>
        <v>0</v>
      </c>
      <c r="BG167" s="242">
        <f>IF(N167="zákl. přenesená",J167,0)</f>
        <v>0</v>
      </c>
      <c r="BH167" s="242">
        <f>IF(N167="sníž. přenesená",J167,0)</f>
        <v>0</v>
      </c>
      <c r="BI167" s="242">
        <f>IF(N167="nulová",J167,0)</f>
        <v>0</v>
      </c>
      <c r="BJ167" s="16" t="s">
        <v>83</v>
      </c>
      <c r="BK167" s="242">
        <f>ROUND(I167*H167,2)</f>
        <v>0</v>
      </c>
      <c r="BL167" s="16" t="s">
        <v>197</v>
      </c>
      <c r="BM167" s="241" t="s">
        <v>2728</v>
      </c>
    </row>
    <row r="168" spans="2:51" s="13" customFormat="1" ht="12">
      <c r="B168" s="254"/>
      <c r="C168" s="255"/>
      <c r="D168" s="245" t="s">
        <v>199</v>
      </c>
      <c r="E168" s="255"/>
      <c r="F168" s="257" t="s">
        <v>2722</v>
      </c>
      <c r="G168" s="255"/>
      <c r="H168" s="258">
        <v>8.398</v>
      </c>
      <c r="I168" s="259"/>
      <c r="J168" s="255"/>
      <c r="K168" s="255"/>
      <c r="L168" s="260"/>
      <c r="M168" s="261"/>
      <c r="N168" s="262"/>
      <c r="O168" s="262"/>
      <c r="P168" s="262"/>
      <c r="Q168" s="262"/>
      <c r="R168" s="262"/>
      <c r="S168" s="262"/>
      <c r="T168" s="263"/>
      <c r="AT168" s="264" t="s">
        <v>199</v>
      </c>
      <c r="AU168" s="264" t="s">
        <v>85</v>
      </c>
      <c r="AV168" s="13" t="s">
        <v>85</v>
      </c>
      <c r="AW168" s="13" t="s">
        <v>4</v>
      </c>
      <c r="AX168" s="13" t="s">
        <v>83</v>
      </c>
      <c r="AY168" s="264" t="s">
        <v>190</v>
      </c>
    </row>
    <row r="169" spans="2:65" s="1" customFormat="1" ht="24" customHeight="1">
      <c r="B169" s="37"/>
      <c r="C169" s="230" t="s">
        <v>242</v>
      </c>
      <c r="D169" s="230" t="s">
        <v>192</v>
      </c>
      <c r="E169" s="231" t="s">
        <v>2729</v>
      </c>
      <c r="F169" s="232" t="s">
        <v>2730</v>
      </c>
      <c r="G169" s="233" t="s">
        <v>195</v>
      </c>
      <c r="H169" s="234">
        <v>30.525</v>
      </c>
      <c r="I169" s="235"/>
      <c r="J169" s="236">
        <f>ROUND(I169*H169,2)</f>
        <v>0</v>
      </c>
      <c r="K169" s="232" t="s">
        <v>196</v>
      </c>
      <c r="L169" s="42"/>
      <c r="M169" s="237" t="s">
        <v>1</v>
      </c>
      <c r="N169" s="238" t="s">
        <v>41</v>
      </c>
      <c r="O169" s="85"/>
      <c r="P169" s="239">
        <f>O169*H169</f>
        <v>0</v>
      </c>
      <c r="Q169" s="239">
        <v>0</v>
      </c>
      <c r="R169" s="239">
        <f>Q169*H169</f>
        <v>0</v>
      </c>
      <c r="S169" s="239">
        <v>0</v>
      </c>
      <c r="T169" s="240">
        <f>S169*H169</f>
        <v>0</v>
      </c>
      <c r="AR169" s="241" t="s">
        <v>197</v>
      </c>
      <c r="AT169" s="241" t="s">
        <v>192</v>
      </c>
      <c r="AU169" s="241" t="s">
        <v>85</v>
      </c>
      <c r="AY169" s="16" t="s">
        <v>190</v>
      </c>
      <c r="BE169" s="242">
        <f>IF(N169="základní",J169,0)</f>
        <v>0</v>
      </c>
      <c r="BF169" s="242">
        <f>IF(N169="snížená",J169,0)</f>
        <v>0</v>
      </c>
      <c r="BG169" s="242">
        <f>IF(N169="zákl. přenesená",J169,0)</f>
        <v>0</v>
      </c>
      <c r="BH169" s="242">
        <f>IF(N169="sníž. přenesená",J169,0)</f>
        <v>0</v>
      </c>
      <c r="BI169" s="242">
        <f>IF(N169="nulová",J169,0)</f>
        <v>0</v>
      </c>
      <c r="BJ169" s="16" t="s">
        <v>83</v>
      </c>
      <c r="BK169" s="242">
        <f>ROUND(I169*H169,2)</f>
        <v>0</v>
      </c>
      <c r="BL169" s="16" t="s">
        <v>197</v>
      </c>
      <c r="BM169" s="241" t="s">
        <v>2731</v>
      </c>
    </row>
    <row r="170" spans="2:51" s="12" customFormat="1" ht="12">
      <c r="B170" s="243"/>
      <c r="C170" s="244"/>
      <c r="D170" s="245" t="s">
        <v>199</v>
      </c>
      <c r="E170" s="246" t="s">
        <v>1</v>
      </c>
      <c r="F170" s="247" t="s">
        <v>2701</v>
      </c>
      <c r="G170" s="244"/>
      <c r="H170" s="246" t="s">
        <v>1</v>
      </c>
      <c r="I170" s="248"/>
      <c r="J170" s="244"/>
      <c r="K170" s="244"/>
      <c r="L170" s="249"/>
      <c r="M170" s="250"/>
      <c r="N170" s="251"/>
      <c r="O170" s="251"/>
      <c r="P170" s="251"/>
      <c r="Q170" s="251"/>
      <c r="R170" s="251"/>
      <c r="S170" s="251"/>
      <c r="T170" s="252"/>
      <c r="AT170" s="253" t="s">
        <v>199</v>
      </c>
      <c r="AU170" s="253" t="s">
        <v>85</v>
      </c>
      <c r="AV170" s="12" t="s">
        <v>83</v>
      </c>
      <c r="AW170" s="12" t="s">
        <v>32</v>
      </c>
      <c r="AX170" s="12" t="s">
        <v>76</v>
      </c>
      <c r="AY170" s="253" t="s">
        <v>190</v>
      </c>
    </row>
    <row r="171" spans="2:51" s="12" customFormat="1" ht="12">
      <c r="B171" s="243"/>
      <c r="C171" s="244"/>
      <c r="D171" s="245" t="s">
        <v>199</v>
      </c>
      <c r="E171" s="246" t="s">
        <v>1</v>
      </c>
      <c r="F171" s="247" t="s">
        <v>2702</v>
      </c>
      <c r="G171" s="244"/>
      <c r="H171" s="246" t="s">
        <v>1</v>
      </c>
      <c r="I171" s="248"/>
      <c r="J171" s="244"/>
      <c r="K171" s="244"/>
      <c r="L171" s="249"/>
      <c r="M171" s="250"/>
      <c r="N171" s="251"/>
      <c r="O171" s="251"/>
      <c r="P171" s="251"/>
      <c r="Q171" s="251"/>
      <c r="R171" s="251"/>
      <c r="S171" s="251"/>
      <c r="T171" s="252"/>
      <c r="AT171" s="253" t="s">
        <v>199</v>
      </c>
      <c r="AU171" s="253" t="s">
        <v>85</v>
      </c>
      <c r="AV171" s="12" t="s">
        <v>83</v>
      </c>
      <c r="AW171" s="12" t="s">
        <v>32</v>
      </c>
      <c r="AX171" s="12" t="s">
        <v>76</v>
      </c>
      <c r="AY171" s="253" t="s">
        <v>190</v>
      </c>
    </row>
    <row r="172" spans="2:51" s="12" customFormat="1" ht="12">
      <c r="B172" s="243"/>
      <c r="C172" s="244"/>
      <c r="D172" s="245" t="s">
        <v>199</v>
      </c>
      <c r="E172" s="246" t="s">
        <v>1</v>
      </c>
      <c r="F172" s="247" t="s">
        <v>344</v>
      </c>
      <c r="G172" s="244"/>
      <c r="H172" s="246" t="s">
        <v>1</v>
      </c>
      <c r="I172" s="248"/>
      <c r="J172" s="244"/>
      <c r="K172" s="244"/>
      <c r="L172" s="249"/>
      <c r="M172" s="250"/>
      <c r="N172" s="251"/>
      <c r="O172" s="251"/>
      <c r="P172" s="251"/>
      <c r="Q172" s="251"/>
      <c r="R172" s="251"/>
      <c r="S172" s="251"/>
      <c r="T172" s="252"/>
      <c r="AT172" s="253" t="s">
        <v>199</v>
      </c>
      <c r="AU172" s="253" t="s">
        <v>85</v>
      </c>
      <c r="AV172" s="12" t="s">
        <v>83</v>
      </c>
      <c r="AW172" s="12" t="s">
        <v>32</v>
      </c>
      <c r="AX172" s="12" t="s">
        <v>76</v>
      </c>
      <c r="AY172" s="253" t="s">
        <v>190</v>
      </c>
    </row>
    <row r="173" spans="2:51" s="12" customFormat="1" ht="12">
      <c r="B173" s="243"/>
      <c r="C173" s="244"/>
      <c r="D173" s="245" t="s">
        <v>199</v>
      </c>
      <c r="E173" s="246" t="s">
        <v>1</v>
      </c>
      <c r="F173" s="247" t="s">
        <v>2732</v>
      </c>
      <c r="G173" s="244"/>
      <c r="H173" s="246" t="s">
        <v>1</v>
      </c>
      <c r="I173" s="248"/>
      <c r="J173" s="244"/>
      <c r="K173" s="244"/>
      <c r="L173" s="249"/>
      <c r="M173" s="250"/>
      <c r="N173" s="251"/>
      <c r="O173" s="251"/>
      <c r="P173" s="251"/>
      <c r="Q173" s="251"/>
      <c r="R173" s="251"/>
      <c r="S173" s="251"/>
      <c r="T173" s="252"/>
      <c r="AT173" s="253" t="s">
        <v>199</v>
      </c>
      <c r="AU173" s="253" t="s">
        <v>85</v>
      </c>
      <c r="AV173" s="12" t="s">
        <v>83</v>
      </c>
      <c r="AW173" s="12" t="s">
        <v>32</v>
      </c>
      <c r="AX173" s="12" t="s">
        <v>76</v>
      </c>
      <c r="AY173" s="253" t="s">
        <v>190</v>
      </c>
    </row>
    <row r="174" spans="2:51" s="13" customFormat="1" ht="12">
      <c r="B174" s="254"/>
      <c r="C174" s="255"/>
      <c r="D174" s="245" t="s">
        <v>199</v>
      </c>
      <c r="E174" s="256" t="s">
        <v>1</v>
      </c>
      <c r="F174" s="257" t="s">
        <v>2733</v>
      </c>
      <c r="G174" s="255"/>
      <c r="H174" s="258">
        <v>2.625</v>
      </c>
      <c r="I174" s="259"/>
      <c r="J174" s="255"/>
      <c r="K174" s="255"/>
      <c r="L174" s="260"/>
      <c r="M174" s="261"/>
      <c r="N174" s="262"/>
      <c r="O174" s="262"/>
      <c r="P174" s="262"/>
      <c r="Q174" s="262"/>
      <c r="R174" s="262"/>
      <c r="S174" s="262"/>
      <c r="T174" s="263"/>
      <c r="AT174" s="264" t="s">
        <v>199</v>
      </c>
      <c r="AU174" s="264" t="s">
        <v>85</v>
      </c>
      <c r="AV174" s="13" t="s">
        <v>85</v>
      </c>
      <c r="AW174" s="13" t="s">
        <v>32</v>
      </c>
      <c r="AX174" s="13" t="s">
        <v>76</v>
      </c>
      <c r="AY174" s="264" t="s">
        <v>190</v>
      </c>
    </row>
    <row r="175" spans="2:51" s="12" customFormat="1" ht="12">
      <c r="B175" s="243"/>
      <c r="C175" s="244"/>
      <c r="D175" s="245" t="s">
        <v>199</v>
      </c>
      <c r="E175" s="246" t="s">
        <v>1</v>
      </c>
      <c r="F175" s="247" t="s">
        <v>2734</v>
      </c>
      <c r="G175" s="244"/>
      <c r="H175" s="246" t="s">
        <v>1</v>
      </c>
      <c r="I175" s="248"/>
      <c r="J175" s="244"/>
      <c r="K175" s="244"/>
      <c r="L175" s="249"/>
      <c r="M175" s="250"/>
      <c r="N175" s="251"/>
      <c r="O175" s="251"/>
      <c r="P175" s="251"/>
      <c r="Q175" s="251"/>
      <c r="R175" s="251"/>
      <c r="S175" s="251"/>
      <c r="T175" s="252"/>
      <c r="AT175" s="253" t="s">
        <v>199</v>
      </c>
      <c r="AU175" s="253" t="s">
        <v>85</v>
      </c>
      <c r="AV175" s="12" t="s">
        <v>83</v>
      </c>
      <c r="AW175" s="12" t="s">
        <v>32</v>
      </c>
      <c r="AX175" s="12" t="s">
        <v>76</v>
      </c>
      <c r="AY175" s="253" t="s">
        <v>190</v>
      </c>
    </row>
    <row r="176" spans="2:51" s="13" customFormat="1" ht="12">
      <c r="B176" s="254"/>
      <c r="C176" s="255"/>
      <c r="D176" s="245" t="s">
        <v>199</v>
      </c>
      <c r="E176" s="256" t="s">
        <v>1</v>
      </c>
      <c r="F176" s="257" t="s">
        <v>2735</v>
      </c>
      <c r="G176" s="255"/>
      <c r="H176" s="258">
        <v>27.9</v>
      </c>
      <c r="I176" s="259"/>
      <c r="J176" s="255"/>
      <c r="K176" s="255"/>
      <c r="L176" s="260"/>
      <c r="M176" s="261"/>
      <c r="N176" s="262"/>
      <c r="O176" s="262"/>
      <c r="P176" s="262"/>
      <c r="Q176" s="262"/>
      <c r="R176" s="262"/>
      <c r="S176" s="262"/>
      <c r="T176" s="263"/>
      <c r="AT176" s="264" t="s">
        <v>199</v>
      </c>
      <c r="AU176" s="264" t="s">
        <v>85</v>
      </c>
      <c r="AV176" s="13" t="s">
        <v>85</v>
      </c>
      <c r="AW176" s="13" t="s">
        <v>32</v>
      </c>
      <c r="AX176" s="13" t="s">
        <v>76</v>
      </c>
      <c r="AY176" s="264" t="s">
        <v>190</v>
      </c>
    </row>
    <row r="177" spans="2:65" s="1" customFormat="1" ht="24" customHeight="1">
      <c r="B177" s="37"/>
      <c r="C177" s="230" t="s">
        <v>248</v>
      </c>
      <c r="D177" s="230" t="s">
        <v>192</v>
      </c>
      <c r="E177" s="231" t="s">
        <v>2736</v>
      </c>
      <c r="F177" s="232" t="s">
        <v>2737</v>
      </c>
      <c r="G177" s="233" t="s">
        <v>195</v>
      </c>
      <c r="H177" s="234">
        <v>15.263</v>
      </c>
      <c r="I177" s="235"/>
      <c r="J177" s="236">
        <f>ROUND(I177*H177,2)</f>
        <v>0</v>
      </c>
      <c r="K177" s="232" t="s">
        <v>196</v>
      </c>
      <c r="L177" s="42"/>
      <c r="M177" s="237" t="s">
        <v>1</v>
      </c>
      <c r="N177" s="238" t="s">
        <v>41</v>
      </c>
      <c r="O177" s="85"/>
      <c r="P177" s="239">
        <f>O177*H177</f>
        <v>0</v>
      </c>
      <c r="Q177" s="239">
        <v>0</v>
      </c>
      <c r="R177" s="239">
        <f>Q177*H177</f>
        <v>0</v>
      </c>
      <c r="S177" s="239">
        <v>0</v>
      </c>
      <c r="T177" s="240">
        <f>S177*H177</f>
        <v>0</v>
      </c>
      <c r="AR177" s="241" t="s">
        <v>197</v>
      </c>
      <c r="AT177" s="241" t="s">
        <v>192</v>
      </c>
      <c r="AU177" s="241" t="s">
        <v>85</v>
      </c>
      <c r="AY177" s="16" t="s">
        <v>190</v>
      </c>
      <c r="BE177" s="242">
        <f>IF(N177="základní",J177,0)</f>
        <v>0</v>
      </c>
      <c r="BF177" s="242">
        <f>IF(N177="snížená",J177,0)</f>
        <v>0</v>
      </c>
      <c r="BG177" s="242">
        <f>IF(N177="zákl. přenesená",J177,0)</f>
        <v>0</v>
      </c>
      <c r="BH177" s="242">
        <f>IF(N177="sníž. přenesená",J177,0)</f>
        <v>0</v>
      </c>
      <c r="BI177" s="242">
        <f>IF(N177="nulová",J177,0)</f>
        <v>0</v>
      </c>
      <c r="BJ177" s="16" t="s">
        <v>83</v>
      </c>
      <c r="BK177" s="242">
        <f>ROUND(I177*H177,2)</f>
        <v>0</v>
      </c>
      <c r="BL177" s="16" t="s">
        <v>197</v>
      </c>
      <c r="BM177" s="241" t="s">
        <v>2738</v>
      </c>
    </row>
    <row r="178" spans="2:51" s="13" customFormat="1" ht="12">
      <c r="B178" s="254"/>
      <c r="C178" s="255"/>
      <c r="D178" s="245" t="s">
        <v>199</v>
      </c>
      <c r="E178" s="255"/>
      <c r="F178" s="257" t="s">
        <v>2739</v>
      </c>
      <c r="G178" s="255"/>
      <c r="H178" s="258">
        <v>15.263</v>
      </c>
      <c r="I178" s="259"/>
      <c r="J178" s="255"/>
      <c r="K178" s="255"/>
      <c r="L178" s="260"/>
      <c r="M178" s="261"/>
      <c r="N178" s="262"/>
      <c r="O178" s="262"/>
      <c r="P178" s="262"/>
      <c r="Q178" s="262"/>
      <c r="R178" s="262"/>
      <c r="S178" s="262"/>
      <c r="T178" s="263"/>
      <c r="AT178" s="264" t="s">
        <v>199</v>
      </c>
      <c r="AU178" s="264" t="s">
        <v>85</v>
      </c>
      <c r="AV178" s="13" t="s">
        <v>85</v>
      </c>
      <c r="AW178" s="13" t="s">
        <v>4</v>
      </c>
      <c r="AX178" s="13" t="s">
        <v>83</v>
      </c>
      <c r="AY178" s="264" t="s">
        <v>190</v>
      </c>
    </row>
    <row r="179" spans="2:65" s="1" customFormat="1" ht="24" customHeight="1">
      <c r="B179" s="37"/>
      <c r="C179" s="230" t="s">
        <v>252</v>
      </c>
      <c r="D179" s="230" t="s">
        <v>192</v>
      </c>
      <c r="E179" s="231" t="s">
        <v>2740</v>
      </c>
      <c r="F179" s="232" t="s">
        <v>2741</v>
      </c>
      <c r="G179" s="233" t="s">
        <v>195</v>
      </c>
      <c r="H179" s="234">
        <v>30.525</v>
      </c>
      <c r="I179" s="235"/>
      <c r="J179" s="236">
        <f>ROUND(I179*H179,2)</f>
        <v>0</v>
      </c>
      <c r="K179" s="232" t="s">
        <v>196</v>
      </c>
      <c r="L179" s="42"/>
      <c r="M179" s="237" t="s">
        <v>1</v>
      </c>
      <c r="N179" s="238" t="s">
        <v>41</v>
      </c>
      <c r="O179" s="85"/>
      <c r="P179" s="239">
        <f>O179*H179</f>
        <v>0</v>
      </c>
      <c r="Q179" s="239">
        <v>0</v>
      </c>
      <c r="R179" s="239">
        <f>Q179*H179</f>
        <v>0</v>
      </c>
      <c r="S179" s="239">
        <v>0</v>
      </c>
      <c r="T179" s="240">
        <f>S179*H179</f>
        <v>0</v>
      </c>
      <c r="AR179" s="241" t="s">
        <v>197</v>
      </c>
      <c r="AT179" s="241" t="s">
        <v>192</v>
      </c>
      <c r="AU179" s="241" t="s">
        <v>85</v>
      </c>
      <c r="AY179" s="16" t="s">
        <v>190</v>
      </c>
      <c r="BE179" s="242">
        <f>IF(N179="základní",J179,0)</f>
        <v>0</v>
      </c>
      <c r="BF179" s="242">
        <f>IF(N179="snížená",J179,0)</f>
        <v>0</v>
      </c>
      <c r="BG179" s="242">
        <f>IF(N179="zákl. přenesená",J179,0)</f>
        <v>0</v>
      </c>
      <c r="BH179" s="242">
        <f>IF(N179="sníž. přenesená",J179,0)</f>
        <v>0</v>
      </c>
      <c r="BI179" s="242">
        <f>IF(N179="nulová",J179,0)</f>
        <v>0</v>
      </c>
      <c r="BJ179" s="16" t="s">
        <v>83</v>
      </c>
      <c r="BK179" s="242">
        <f>ROUND(I179*H179,2)</f>
        <v>0</v>
      </c>
      <c r="BL179" s="16" t="s">
        <v>197</v>
      </c>
      <c r="BM179" s="241" t="s">
        <v>2742</v>
      </c>
    </row>
    <row r="180" spans="2:51" s="12" customFormat="1" ht="12">
      <c r="B180" s="243"/>
      <c r="C180" s="244"/>
      <c r="D180" s="245" t="s">
        <v>199</v>
      </c>
      <c r="E180" s="246" t="s">
        <v>1</v>
      </c>
      <c r="F180" s="247" t="s">
        <v>2701</v>
      </c>
      <c r="G180" s="244"/>
      <c r="H180" s="246" t="s">
        <v>1</v>
      </c>
      <c r="I180" s="248"/>
      <c r="J180" s="244"/>
      <c r="K180" s="244"/>
      <c r="L180" s="249"/>
      <c r="M180" s="250"/>
      <c r="N180" s="251"/>
      <c r="O180" s="251"/>
      <c r="P180" s="251"/>
      <c r="Q180" s="251"/>
      <c r="R180" s="251"/>
      <c r="S180" s="251"/>
      <c r="T180" s="252"/>
      <c r="AT180" s="253" t="s">
        <v>199</v>
      </c>
      <c r="AU180" s="253" t="s">
        <v>85</v>
      </c>
      <c r="AV180" s="12" t="s">
        <v>83</v>
      </c>
      <c r="AW180" s="12" t="s">
        <v>32</v>
      </c>
      <c r="AX180" s="12" t="s">
        <v>76</v>
      </c>
      <c r="AY180" s="253" t="s">
        <v>190</v>
      </c>
    </row>
    <row r="181" spans="2:51" s="12" customFormat="1" ht="12">
      <c r="B181" s="243"/>
      <c r="C181" s="244"/>
      <c r="D181" s="245" t="s">
        <v>199</v>
      </c>
      <c r="E181" s="246" t="s">
        <v>1</v>
      </c>
      <c r="F181" s="247" t="s">
        <v>2702</v>
      </c>
      <c r="G181" s="244"/>
      <c r="H181" s="246" t="s">
        <v>1</v>
      </c>
      <c r="I181" s="248"/>
      <c r="J181" s="244"/>
      <c r="K181" s="244"/>
      <c r="L181" s="249"/>
      <c r="M181" s="250"/>
      <c r="N181" s="251"/>
      <c r="O181" s="251"/>
      <c r="P181" s="251"/>
      <c r="Q181" s="251"/>
      <c r="R181" s="251"/>
      <c r="S181" s="251"/>
      <c r="T181" s="252"/>
      <c r="AT181" s="253" t="s">
        <v>199</v>
      </c>
      <c r="AU181" s="253" t="s">
        <v>85</v>
      </c>
      <c r="AV181" s="12" t="s">
        <v>83</v>
      </c>
      <c r="AW181" s="12" t="s">
        <v>32</v>
      </c>
      <c r="AX181" s="12" t="s">
        <v>76</v>
      </c>
      <c r="AY181" s="253" t="s">
        <v>190</v>
      </c>
    </row>
    <row r="182" spans="2:51" s="12" customFormat="1" ht="12">
      <c r="B182" s="243"/>
      <c r="C182" s="244"/>
      <c r="D182" s="245" t="s">
        <v>199</v>
      </c>
      <c r="E182" s="246" t="s">
        <v>1</v>
      </c>
      <c r="F182" s="247" t="s">
        <v>344</v>
      </c>
      <c r="G182" s="244"/>
      <c r="H182" s="246" t="s">
        <v>1</v>
      </c>
      <c r="I182" s="248"/>
      <c r="J182" s="244"/>
      <c r="K182" s="244"/>
      <c r="L182" s="249"/>
      <c r="M182" s="250"/>
      <c r="N182" s="251"/>
      <c r="O182" s="251"/>
      <c r="P182" s="251"/>
      <c r="Q182" s="251"/>
      <c r="R182" s="251"/>
      <c r="S182" s="251"/>
      <c r="T182" s="252"/>
      <c r="AT182" s="253" t="s">
        <v>199</v>
      </c>
      <c r="AU182" s="253" t="s">
        <v>85</v>
      </c>
      <c r="AV182" s="12" t="s">
        <v>83</v>
      </c>
      <c r="AW182" s="12" t="s">
        <v>32</v>
      </c>
      <c r="AX182" s="12" t="s">
        <v>76</v>
      </c>
      <c r="AY182" s="253" t="s">
        <v>190</v>
      </c>
    </row>
    <row r="183" spans="2:51" s="12" customFormat="1" ht="12">
      <c r="B183" s="243"/>
      <c r="C183" s="244"/>
      <c r="D183" s="245" t="s">
        <v>199</v>
      </c>
      <c r="E183" s="246" t="s">
        <v>1</v>
      </c>
      <c r="F183" s="247" t="s">
        <v>2732</v>
      </c>
      <c r="G183" s="244"/>
      <c r="H183" s="246" t="s">
        <v>1</v>
      </c>
      <c r="I183" s="248"/>
      <c r="J183" s="244"/>
      <c r="K183" s="244"/>
      <c r="L183" s="249"/>
      <c r="M183" s="250"/>
      <c r="N183" s="251"/>
      <c r="O183" s="251"/>
      <c r="P183" s="251"/>
      <c r="Q183" s="251"/>
      <c r="R183" s="251"/>
      <c r="S183" s="251"/>
      <c r="T183" s="252"/>
      <c r="AT183" s="253" t="s">
        <v>199</v>
      </c>
      <c r="AU183" s="253" t="s">
        <v>85</v>
      </c>
      <c r="AV183" s="12" t="s">
        <v>83</v>
      </c>
      <c r="AW183" s="12" t="s">
        <v>32</v>
      </c>
      <c r="AX183" s="12" t="s">
        <v>76</v>
      </c>
      <c r="AY183" s="253" t="s">
        <v>190</v>
      </c>
    </row>
    <row r="184" spans="2:51" s="13" customFormat="1" ht="12">
      <c r="B184" s="254"/>
      <c r="C184" s="255"/>
      <c r="D184" s="245" t="s">
        <v>199</v>
      </c>
      <c r="E184" s="256" t="s">
        <v>1</v>
      </c>
      <c r="F184" s="257" t="s">
        <v>2733</v>
      </c>
      <c r="G184" s="255"/>
      <c r="H184" s="258">
        <v>2.625</v>
      </c>
      <c r="I184" s="259"/>
      <c r="J184" s="255"/>
      <c r="K184" s="255"/>
      <c r="L184" s="260"/>
      <c r="M184" s="261"/>
      <c r="N184" s="262"/>
      <c r="O184" s="262"/>
      <c r="P184" s="262"/>
      <c r="Q184" s="262"/>
      <c r="R184" s="262"/>
      <c r="S184" s="262"/>
      <c r="T184" s="263"/>
      <c r="AT184" s="264" t="s">
        <v>199</v>
      </c>
      <c r="AU184" s="264" t="s">
        <v>85</v>
      </c>
      <c r="AV184" s="13" t="s">
        <v>85</v>
      </c>
      <c r="AW184" s="13" t="s">
        <v>32</v>
      </c>
      <c r="AX184" s="13" t="s">
        <v>76</v>
      </c>
      <c r="AY184" s="264" t="s">
        <v>190</v>
      </c>
    </row>
    <row r="185" spans="2:51" s="12" customFormat="1" ht="12">
      <c r="B185" s="243"/>
      <c r="C185" s="244"/>
      <c r="D185" s="245" t="s">
        <v>199</v>
      </c>
      <c r="E185" s="246" t="s">
        <v>1</v>
      </c>
      <c r="F185" s="247" t="s">
        <v>2734</v>
      </c>
      <c r="G185" s="244"/>
      <c r="H185" s="246" t="s">
        <v>1</v>
      </c>
      <c r="I185" s="248"/>
      <c r="J185" s="244"/>
      <c r="K185" s="244"/>
      <c r="L185" s="249"/>
      <c r="M185" s="250"/>
      <c r="N185" s="251"/>
      <c r="O185" s="251"/>
      <c r="P185" s="251"/>
      <c r="Q185" s="251"/>
      <c r="R185" s="251"/>
      <c r="S185" s="251"/>
      <c r="T185" s="252"/>
      <c r="AT185" s="253" t="s">
        <v>199</v>
      </c>
      <c r="AU185" s="253" t="s">
        <v>85</v>
      </c>
      <c r="AV185" s="12" t="s">
        <v>83</v>
      </c>
      <c r="AW185" s="12" t="s">
        <v>32</v>
      </c>
      <c r="AX185" s="12" t="s">
        <v>76</v>
      </c>
      <c r="AY185" s="253" t="s">
        <v>190</v>
      </c>
    </row>
    <row r="186" spans="2:51" s="13" customFormat="1" ht="12">
      <c r="B186" s="254"/>
      <c r="C186" s="255"/>
      <c r="D186" s="245" t="s">
        <v>199</v>
      </c>
      <c r="E186" s="256" t="s">
        <v>1</v>
      </c>
      <c r="F186" s="257" t="s">
        <v>2735</v>
      </c>
      <c r="G186" s="255"/>
      <c r="H186" s="258">
        <v>27.9</v>
      </c>
      <c r="I186" s="259"/>
      <c r="J186" s="255"/>
      <c r="K186" s="255"/>
      <c r="L186" s="260"/>
      <c r="M186" s="261"/>
      <c r="N186" s="262"/>
      <c r="O186" s="262"/>
      <c r="P186" s="262"/>
      <c r="Q186" s="262"/>
      <c r="R186" s="262"/>
      <c r="S186" s="262"/>
      <c r="T186" s="263"/>
      <c r="AT186" s="264" t="s">
        <v>199</v>
      </c>
      <c r="AU186" s="264" t="s">
        <v>85</v>
      </c>
      <c r="AV186" s="13" t="s">
        <v>85</v>
      </c>
      <c r="AW186" s="13" t="s">
        <v>32</v>
      </c>
      <c r="AX186" s="13" t="s">
        <v>76</v>
      </c>
      <c r="AY186" s="264" t="s">
        <v>190</v>
      </c>
    </row>
    <row r="187" spans="2:65" s="1" customFormat="1" ht="24" customHeight="1">
      <c r="B187" s="37"/>
      <c r="C187" s="230" t="s">
        <v>261</v>
      </c>
      <c r="D187" s="230" t="s">
        <v>192</v>
      </c>
      <c r="E187" s="231" t="s">
        <v>2743</v>
      </c>
      <c r="F187" s="232" t="s">
        <v>2744</v>
      </c>
      <c r="G187" s="233" t="s">
        <v>195</v>
      </c>
      <c r="H187" s="234">
        <v>15.263</v>
      </c>
      <c r="I187" s="235"/>
      <c r="J187" s="236">
        <f>ROUND(I187*H187,2)</f>
        <v>0</v>
      </c>
      <c r="K187" s="232" t="s">
        <v>196</v>
      </c>
      <c r="L187" s="42"/>
      <c r="M187" s="237" t="s">
        <v>1</v>
      </c>
      <c r="N187" s="238" t="s">
        <v>41</v>
      </c>
      <c r="O187" s="85"/>
      <c r="P187" s="239">
        <f>O187*H187</f>
        <v>0</v>
      </c>
      <c r="Q187" s="239">
        <v>0</v>
      </c>
      <c r="R187" s="239">
        <f>Q187*H187</f>
        <v>0</v>
      </c>
      <c r="S187" s="239">
        <v>0</v>
      </c>
      <c r="T187" s="240">
        <f>S187*H187</f>
        <v>0</v>
      </c>
      <c r="AR187" s="241" t="s">
        <v>197</v>
      </c>
      <c r="AT187" s="241" t="s">
        <v>192</v>
      </c>
      <c r="AU187" s="241" t="s">
        <v>85</v>
      </c>
      <c r="AY187" s="16" t="s">
        <v>190</v>
      </c>
      <c r="BE187" s="242">
        <f>IF(N187="základní",J187,0)</f>
        <v>0</v>
      </c>
      <c r="BF187" s="242">
        <f>IF(N187="snížená",J187,0)</f>
        <v>0</v>
      </c>
      <c r="BG187" s="242">
        <f>IF(N187="zákl. přenesená",J187,0)</f>
        <v>0</v>
      </c>
      <c r="BH187" s="242">
        <f>IF(N187="sníž. přenesená",J187,0)</f>
        <v>0</v>
      </c>
      <c r="BI187" s="242">
        <f>IF(N187="nulová",J187,0)</f>
        <v>0</v>
      </c>
      <c r="BJ187" s="16" t="s">
        <v>83</v>
      </c>
      <c r="BK187" s="242">
        <f>ROUND(I187*H187,2)</f>
        <v>0</v>
      </c>
      <c r="BL187" s="16" t="s">
        <v>197</v>
      </c>
      <c r="BM187" s="241" t="s">
        <v>2745</v>
      </c>
    </row>
    <row r="188" spans="2:51" s="13" customFormat="1" ht="12">
      <c r="B188" s="254"/>
      <c r="C188" s="255"/>
      <c r="D188" s="245" t="s">
        <v>199</v>
      </c>
      <c r="E188" s="255"/>
      <c r="F188" s="257" t="s">
        <v>2739</v>
      </c>
      <c r="G188" s="255"/>
      <c r="H188" s="258">
        <v>15.263</v>
      </c>
      <c r="I188" s="259"/>
      <c r="J188" s="255"/>
      <c r="K188" s="255"/>
      <c r="L188" s="260"/>
      <c r="M188" s="261"/>
      <c r="N188" s="262"/>
      <c r="O188" s="262"/>
      <c r="P188" s="262"/>
      <c r="Q188" s="262"/>
      <c r="R188" s="262"/>
      <c r="S188" s="262"/>
      <c r="T188" s="263"/>
      <c r="AT188" s="264" t="s">
        <v>199</v>
      </c>
      <c r="AU188" s="264" t="s">
        <v>85</v>
      </c>
      <c r="AV188" s="13" t="s">
        <v>85</v>
      </c>
      <c r="AW188" s="13" t="s">
        <v>4</v>
      </c>
      <c r="AX188" s="13" t="s">
        <v>83</v>
      </c>
      <c r="AY188" s="264" t="s">
        <v>190</v>
      </c>
    </row>
    <row r="189" spans="2:65" s="1" customFormat="1" ht="24" customHeight="1">
      <c r="B189" s="37"/>
      <c r="C189" s="230" t="s">
        <v>8</v>
      </c>
      <c r="D189" s="230" t="s">
        <v>192</v>
      </c>
      <c r="E189" s="231" t="s">
        <v>2746</v>
      </c>
      <c r="F189" s="232" t="s">
        <v>2747</v>
      </c>
      <c r="G189" s="233" t="s">
        <v>195</v>
      </c>
      <c r="H189" s="234">
        <v>94.642</v>
      </c>
      <c r="I189" s="235"/>
      <c r="J189" s="236">
        <f>ROUND(I189*H189,2)</f>
        <v>0</v>
      </c>
      <c r="K189" s="232" t="s">
        <v>196</v>
      </c>
      <c r="L189" s="42"/>
      <c r="M189" s="237" t="s">
        <v>1</v>
      </c>
      <c r="N189" s="238" t="s">
        <v>41</v>
      </c>
      <c r="O189" s="85"/>
      <c r="P189" s="239">
        <f>O189*H189</f>
        <v>0</v>
      </c>
      <c r="Q189" s="239">
        <v>0</v>
      </c>
      <c r="R189" s="239">
        <f>Q189*H189</f>
        <v>0</v>
      </c>
      <c r="S189" s="239">
        <v>0</v>
      </c>
      <c r="T189" s="240">
        <f>S189*H189</f>
        <v>0</v>
      </c>
      <c r="AR189" s="241" t="s">
        <v>197</v>
      </c>
      <c r="AT189" s="241" t="s">
        <v>192</v>
      </c>
      <c r="AU189" s="241" t="s">
        <v>85</v>
      </c>
      <c r="AY189" s="16" t="s">
        <v>190</v>
      </c>
      <c r="BE189" s="242">
        <f>IF(N189="základní",J189,0)</f>
        <v>0</v>
      </c>
      <c r="BF189" s="242">
        <f>IF(N189="snížená",J189,0)</f>
        <v>0</v>
      </c>
      <c r="BG189" s="242">
        <f>IF(N189="zákl. přenesená",J189,0)</f>
        <v>0</v>
      </c>
      <c r="BH189" s="242">
        <f>IF(N189="sníž. přenesená",J189,0)</f>
        <v>0</v>
      </c>
      <c r="BI189" s="242">
        <f>IF(N189="nulová",J189,0)</f>
        <v>0</v>
      </c>
      <c r="BJ189" s="16" t="s">
        <v>83</v>
      </c>
      <c r="BK189" s="242">
        <f>ROUND(I189*H189,2)</f>
        <v>0</v>
      </c>
      <c r="BL189" s="16" t="s">
        <v>197</v>
      </c>
      <c r="BM189" s="241" t="s">
        <v>2748</v>
      </c>
    </row>
    <row r="190" spans="2:51" s="12" customFormat="1" ht="12">
      <c r="B190" s="243"/>
      <c r="C190" s="244"/>
      <c r="D190" s="245" t="s">
        <v>199</v>
      </c>
      <c r="E190" s="246" t="s">
        <v>1</v>
      </c>
      <c r="F190" s="247" t="s">
        <v>2749</v>
      </c>
      <c r="G190" s="244"/>
      <c r="H190" s="246" t="s">
        <v>1</v>
      </c>
      <c r="I190" s="248"/>
      <c r="J190" s="244"/>
      <c r="K190" s="244"/>
      <c r="L190" s="249"/>
      <c r="M190" s="250"/>
      <c r="N190" s="251"/>
      <c r="O190" s="251"/>
      <c r="P190" s="251"/>
      <c r="Q190" s="251"/>
      <c r="R190" s="251"/>
      <c r="S190" s="251"/>
      <c r="T190" s="252"/>
      <c r="AT190" s="253" t="s">
        <v>199</v>
      </c>
      <c r="AU190" s="253" t="s">
        <v>85</v>
      </c>
      <c r="AV190" s="12" t="s">
        <v>83</v>
      </c>
      <c r="AW190" s="12" t="s">
        <v>32</v>
      </c>
      <c r="AX190" s="12" t="s">
        <v>76</v>
      </c>
      <c r="AY190" s="253" t="s">
        <v>190</v>
      </c>
    </row>
    <row r="191" spans="2:51" s="12" customFormat="1" ht="12">
      <c r="B191" s="243"/>
      <c r="C191" s="244"/>
      <c r="D191" s="245" t="s">
        <v>199</v>
      </c>
      <c r="E191" s="246" t="s">
        <v>1</v>
      </c>
      <c r="F191" s="247" t="s">
        <v>344</v>
      </c>
      <c r="G191" s="244"/>
      <c r="H191" s="246" t="s">
        <v>1</v>
      </c>
      <c r="I191" s="248"/>
      <c r="J191" s="244"/>
      <c r="K191" s="244"/>
      <c r="L191" s="249"/>
      <c r="M191" s="250"/>
      <c r="N191" s="251"/>
      <c r="O191" s="251"/>
      <c r="P191" s="251"/>
      <c r="Q191" s="251"/>
      <c r="R191" s="251"/>
      <c r="S191" s="251"/>
      <c r="T191" s="252"/>
      <c r="AT191" s="253" t="s">
        <v>199</v>
      </c>
      <c r="AU191" s="253" t="s">
        <v>85</v>
      </c>
      <c r="AV191" s="12" t="s">
        <v>83</v>
      </c>
      <c r="AW191" s="12" t="s">
        <v>32</v>
      </c>
      <c r="AX191" s="12" t="s">
        <v>76</v>
      </c>
      <c r="AY191" s="253" t="s">
        <v>190</v>
      </c>
    </row>
    <row r="192" spans="2:51" s="13" customFormat="1" ht="12">
      <c r="B192" s="254"/>
      <c r="C192" s="255"/>
      <c r="D192" s="245" t="s">
        <v>199</v>
      </c>
      <c r="E192" s="256" t="s">
        <v>1</v>
      </c>
      <c r="F192" s="257" t="s">
        <v>2750</v>
      </c>
      <c r="G192" s="255"/>
      <c r="H192" s="258">
        <v>94.642</v>
      </c>
      <c r="I192" s="259"/>
      <c r="J192" s="255"/>
      <c r="K192" s="255"/>
      <c r="L192" s="260"/>
      <c r="M192" s="261"/>
      <c r="N192" s="262"/>
      <c r="O192" s="262"/>
      <c r="P192" s="262"/>
      <c r="Q192" s="262"/>
      <c r="R192" s="262"/>
      <c r="S192" s="262"/>
      <c r="T192" s="263"/>
      <c r="AT192" s="264" t="s">
        <v>199</v>
      </c>
      <c r="AU192" s="264" t="s">
        <v>85</v>
      </c>
      <c r="AV192" s="13" t="s">
        <v>85</v>
      </c>
      <c r="AW192" s="13" t="s">
        <v>32</v>
      </c>
      <c r="AX192" s="13" t="s">
        <v>76</v>
      </c>
      <c r="AY192" s="264" t="s">
        <v>190</v>
      </c>
    </row>
    <row r="193" spans="2:65" s="1" customFormat="1" ht="24" customHeight="1">
      <c r="B193" s="37"/>
      <c r="C193" s="230" t="s">
        <v>272</v>
      </c>
      <c r="D193" s="230" t="s">
        <v>192</v>
      </c>
      <c r="E193" s="231" t="s">
        <v>2751</v>
      </c>
      <c r="F193" s="232" t="s">
        <v>2752</v>
      </c>
      <c r="G193" s="233" t="s">
        <v>195</v>
      </c>
      <c r="H193" s="234">
        <v>191.075</v>
      </c>
      <c r="I193" s="235"/>
      <c r="J193" s="236">
        <f>ROUND(I193*H193,2)</f>
        <v>0</v>
      </c>
      <c r="K193" s="232" t="s">
        <v>196</v>
      </c>
      <c r="L193" s="42"/>
      <c r="M193" s="237" t="s">
        <v>1</v>
      </c>
      <c r="N193" s="238" t="s">
        <v>41</v>
      </c>
      <c r="O193" s="85"/>
      <c r="P193" s="239">
        <f>O193*H193</f>
        <v>0</v>
      </c>
      <c r="Q193" s="239">
        <v>0</v>
      </c>
      <c r="R193" s="239">
        <f>Q193*H193</f>
        <v>0</v>
      </c>
      <c r="S193" s="239">
        <v>0</v>
      </c>
      <c r="T193" s="240">
        <f>S193*H193</f>
        <v>0</v>
      </c>
      <c r="AR193" s="241" t="s">
        <v>197</v>
      </c>
      <c r="AT193" s="241" t="s">
        <v>192</v>
      </c>
      <c r="AU193" s="241" t="s">
        <v>85</v>
      </c>
      <c r="AY193" s="16" t="s">
        <v>190</v>
      </c>
      <c r="BE193" s="242">
        <f>IF(N193="základní",J193,0)</f>
        <v>0</v>
      </c>
      <c r="BF193" s="242">
        <f>IF(N193="snížená",J193,0)</f>
        <v>0</v>
      </c>
      <c r="BG193" s="242">
        <f>IF(N193="zákl. přenesená",J193,0)</f>
        <v>0</v>
      </c>
      <c r="BH193" s="242">
        <f>IF(N193="sníž. přenesená",J193,0)</f>
        <v>0</v>
      </c>
      <c r="BI193" s="242">
        <f>IF(N193="nulová",J193,0)</f>
        <v>0</v>
      </c>
      <c r="BJ193" s="16" t="s">
        <v>83</v>
      </c>
      <c r="BK193" s="242">
        <f>ROUND(I193*H193,2)</f>
        <v>0</v>
      </c>
      <c r="BL193" s="16" t="s">
        <v>197</v>
      </c>
      <c r="BM193" s="241" t="s">
        <v>2753</v>
      </c>
    </row>
    <row r="194" spans="2:51" s="12" customFormat="1" ht="12">
      <c r="B194" s="243"/>
      <c r="C194" s="244"/>
      <c r="D194" s="245" t="s">
        <v>199</v>
      </c>
      <c r="E194" s="246" t="s">
        <v>1</v>
      </c>
      <c r="F194" s="247" t="s">
        <v>2749</v>
      </c>
      <c r="G194" s="244"/>
      <c r="H194" s="246" t="s">
        <v>1</v>
      </c>
      <c r="I194" s="248"/>
      <c r="J194" s="244"/>
      <c r="K194" s="244"/>
      <c r="L194" s="249"/>
      <c r="M194" s="250"/>
      <c r="N194" s="251"/>
      <c r="O194" s="251"/>
      <c r="P194" s="251"/>
      <c r="Q194" s="251"/>
      <c r="R194" s="251"/>
      <c r="S194" s="251"/>
      <c r="T194" s="252"/>
      <c r="AT194" s="253" t="s">
        <v>199</v>
      </c>
      <c r="AU194" s="253" t="s">
        <v>85</v>
      </c>
      <c r="AV194" s="12" t="s">
        <v>83</v>
      </c>
      <c r="AW194" s="12" t="s">
        <v>32</v>
      </c>
      <c r="AX194" s="12" t="s">
        <v>76</v>
      </c>
      <c r="AY194" s="253" t="s">
        <v>190</v>
      </c>
    </row>
    <row r="195" spans="2:51" s="12" customFormat="1" ht="12">
      <c r="B195" s="243"/>
      <c r="C195" s="244"/>
      <c r="D195" s="245" t="s">
        <v>199</v>
      </c>
      <c r="E195" s="246" t="s">
        <v>1</v>
      </c>
      <c r="F195" s="247" t="s">
        <v>344</v>
      </c>
      <c r="G195" s="244"/>
      <c r="H195" s="246" t="s">
        <v>1</v>
      </c>
      <c r="I195" s="248"/>
      <c r="J195" s="244"/>
      <c r="K195" s="244"/>
      <c r="L195" s="249"/>
      <c r="M195" s="250"/>
      <c r="N195" s="251"/>
      <c r="O195" s="251"/>
      <c r="P195" s="251"/>
      <c r="Q195" s="251"/>
      <c r="R195" s="251"/>
      <c r="S195" s="251"/>
      <c r="T195" s="252"/>
      <c r="AT195" s="253" t="s">
        <v>199</v>
      </c>
      <c r="AU195" s="253" t="s">
        <v>85</v>
      </c>
      <c r="AV195" s="12" t="s">
        <v>83</v>
      </c>
      <c r="AW195" s="12" t="s">
        <v>32</v>
      </c>
      <c r="AX195" s="12" t="s">
        <v>76</v>
      </c>
      <c r="AY195" s="253" t="s">
        <v>190</v>
      </c>
    </row>
    <row r="196" spans="2:51" s="12" customFormat="1" ht="12">
      <c r="B196" s="243"/>
      <c r="C196" s="244"/>
      <c r="D196" s="245" t="s">
        <v>199</v>
      </c>
      <c r="E196" s="246" t="s">
        <v>1</v>
      </c>
      <c r="F196" s="247" t="s">
        <v>2754</v>
      </c>
      <c r="G196" s="244"/>
      <c r="H196" s="246" t="s">
        <v>1</v>
      </c>
      <c r="I196" s="248"/>
      <c r="J196" s="244"/>
      <c r="K196" s="244"/>
      <c r="L196" s="249"/>
      <c r="M196" s="250"/>
      <c r="N196" s="251"/>
      <c r="O196" s="251"/>
      <c r="P196" s="251"/>
      <c r="Q196" s="251"/>
      <c r="R196" s="251"/>
      <c r="S196" s="251"/>
      <c r="T196" s="252"/>
      <c r="AT196" s="253" t="s">
        <v>199</v>
      </c>
      <c r="AU196" s="253" t="s">
        <v>85</v>
      </c>
      <c r="AV196" s="12" t="s">
        <v>83</v>
      </c>
      <c r="AW196" s="12" t="s">
        <v>32</v>
      </c>
      <c r="AX196" s="12" t="s">
        <v>76</v>
      </c>
      <c r="AY196" s="253" t="s">
        <v>190</v>
      </c>
    </row>
    <row r="197" spans="2:51" s="13" customFormat="1" ht="12">
      <c r="B197" s="254"/>
      <c r="C197" s="255"/>
      <c r="D197" s="245" t="s">
        <v>199</v>
      </c>
      <c r="E197" s="256" t="s">
        <v>1</v>
      </c>
      <c r="F197" s="257" t="s">
        <v>2755</v>
      </c>
      <c r="G197" s="255"/>
      <c r="H197" s="258">
        <v>127.842</v>
      </c>
      <c r="I197" s="259"/>
      <c r="J197" s="255"/>
      <c r="K197" s="255"/>
      <c r="L197" s="260"/>
      <c r="M197" s="261"/>
      <c r="N197" s="262"/>
      <c r="O197" s="262"/>
      <c r="P197" s="262"/>
      <c r="Q197" s="262"/>
      <c r="R197" s="262"/>
      <c r="S197" s="262"/>
      <c r="T197" s="263"/>
      <c r="AT197" s="264" t="s">
        <v>199</v>
      </c>
      <c r="AU197" s="264" t="s">
        <v>85</v>
      </c>
      <c r="AV197" s="13" t="s">
        <v>85</v>
      </c>
      <c r="AW197" s="13" t="s">
        <v>32</v>
      </c>
      <c r="AX197" s="13" t="s">
        <v>76</v>
      </c>
      <c r="AY197" s="264" t="s">
        <v>190</v>
      </c>
    </row>
    <row r="198" spans="2:51" s="12" customFormat="1" ht="12">
      <c r="B198" s="243"/>
      <c r="C198" s="244"/>
      <c r="D198" s="245" t="s">
        <v>199</v>
      </c>
      <c r="E198" s="246" t="s">
        <v>1</v>
      </c>
      <c r="F198" s="247" t="s">
        <v>2756</v>
      </c>
      <c r="G198" s="244"/>
      <c r="H198" s="246" t="s">
        <v>1</v>
      </c>
      <c r="I198" s="248"/>
      <c r="J198" s="244"/>
      <c r="K198" s="244"/>
      <c r="L198" s="249"/>
      <c r="M198" s="250"/>
      <c r="N198" s="251"/>
      <c r="O198" s="251"/>
      <c r="P198" s="251"/>
      <c r="Q198" s="251"/>
      <c r="R198" s="251"/>
      <c r="S198" s="251"/>
      <c r="T198" s="252"/>
      <c r="AT198" s="253" t="s">
        <v>199</v>
      </c>
      <c r="AU198" s="253" t="s">
        <v>85</v>
      </c>
      <c r="AV198" s="12" t="s">
        <v>83</v>
      </c>
      <c r="AW198" s="12" t="s">
        <v>32</v>
      </c>
      <c r="AX198" s="12" t="s">
        <v>76</v>
      </c>
      <c r="AY198" s="253" t="s">
        <v>190</v>
      </c>
    </row>
    <row r="199" spans="2:51" s="13" customFormat="1" ht="12">
      <c r="B199" s="254"/>
      <c r="C199" s="255"/>
      <c r="D199" s="245" t="s">
        <v>199</v>
      </c>
      <c r="E199" s="256" t="s">
        <v>1</v>
      </c>
      <c r="F199" s="257" t="s">
        <v>2757</v>
      </c>
      <c r="G199" s="255"/>
      <c r="H199" s="258">
        <v>63.233</v>
      </c>
      <c r="I199" s="259"/>
      <c r="J199" s="255"/>
      <c r="K199" s="255"/>
      <c r="L199" s="260"/>
      <c r="M199" s="261"/>
      <c r="N199" s="262"/>
      <c r="O199" s="262"/>
      <c r="P199" s="262"/>
      <c r="Q199" s="262"/>
      <c r="R199" s="262"/>
      <c r="S199" s="262"/>
      <c r="T199" s="263"/>
      <c r="AT199" s="264" t="s">
        <v>199</v>
      </c>
      <c r="AU199" s="264" t="s">
        <v>85</v>
      </c>
      <c r="AV199" s="13" t="s">
        <v>85</v>
      </c>
      <c r="AW199" s="13" t="s">
        <v>32</v>
      </c>
      <c r="AX199" s="13" t="s">
        <v>76</v>
      </c>
      <c r="AY199" s="264" t="s">
        <v>190</v>
      </c>
    </row>
    <row r="200" spans="2:65" s="1" customFormat="1" ht="24" customHeight="1">
      <c r="B200" s="37"/>
      <c r="C200" s="230" t="s">
        <v>277</v>
      </c>
      <c r="D200" s="230" t="s">
        <v>192</v>
      </c>
      <c r="E200" s="231" t="s">
        <v>2758</v>
      </c>
      <c r="F200" s="232" t="s">
        <v>2759</v>
      </c>
      <c r="G200" s="233" t="s">
        <v>195</v>
      </c>
      <c r="H200" s="234">
        <v>40</v>
      </c>
      <c r="I200" s="235"/>
      <c r="J200" s="236">
        <f>ROUND(I200*H200,2)</f>
        <v>0</v>
      </c>
      <c r="K200" s="232" t="s">
        <v>196</v>
      </c>
      <c r="L200" s="42"/>
      <c r="M200" s="237" t="s">
        <v>1</v>
      </c>
      <c r="N200" s="238" t="s">
        <v>41</v>
      </c>
      <c r="O200" s="85"/>
      <c r="P200" s="239">
        <f>O200*H200</f>
        <v>0</v>
      </c>
      <c r="Q200" s="239">
        <v>0</v>
      </c>
      <c r="R200" s="239">
        <f>Q200*H200</f>
        <v>0</v>
      </c>
      <c r="S200" s="239">
        <v>0</v>
      </c>
      <c r="T200" s="240">
        <f>S200*H200</f>
        <v>0</v>
      </c>
      <c r="AR200" s="241" t="s">
        <v>197</v>
      </c>
      <c r="AT200" s="241" t="s">
        <v>192</v>
      </c>
      <c r="AU200" s="241" t="s">
        <v>85</v>
      </c>
      <c r="AY200" s="16" t="s">
        <v>190</v>
      </c>
      <c r="BE200" s="242">
        <f>IF(N200="základní",J200,0)</f>
        <v>0</v>
      </c>
      <c r="BF200" s="242">
        <f>IF(N200="snížená",J200,0)</f>
        <v>0</v>
      </c>
      <c r="BG200" s="242">
        <f>IF(N200="zákl. přenesená",J200,0)</f>
        <v>0</v>
      </c>
      <c r="BH200" s="242">
        <f>IF(N200="sníž. přenesená",J200,0)</f>
        <v>0</v>
      </c>
      <c r="BI200" s="242">
        <f>IF(N200="nulová",J200,0)</f>
        <v>0</v>
      </c>
      <c r="BJ200" s="16" t="s">
        <v>83</v>
      </c>
      <c r="BK200" s="242">
        <f>ROUND(I200*H200,2)</f>
        <v>0</v>
      </c>
      <c r="BL200" s="16" t="s">
        <v>197</v>
      </c>
      <c r="BM200" s="241" t="s">
        <v>2760</v>
      </c>
    </row>
    <row r="201" spans="2:51" s="12" customFormat="1" ht="12">
      <c r="B201" s="243"/>
      <c r="C201" s="244"/>
      <c r="D201" s="245" t="s">
        <v>199</v>
      </c>
      <c r="E201" s="246" t="s">
        <v>1</v>
      </c>
      <c r="F201" s="247" t="s">
        <v>2692</v>
      </c>
      <c r="G201" s="244"/>
      <c r="H201" s="246" t="s">
        <v>1</v>
      </c>
      <c r="I201" s="248"/>
      <c r="J201" s="244"/>
      <c r="K201" s="244"/>
      <c r="L201" s="249"/>
      <c r="M201" s="250"/>
      <c r="N201" s="251"/>
      <c r="O201" s="251"/>
      <c r="P201" s="251"/>
      <c r="Q201" s="251"/>
      <c r="R201" s="251"/>
      <c r="S201" s="251"/>
      <c r="T201" s="252"/>
      <c r="AT201" s="253" t="s">
        <v>199</v>
      </c>
      <c r="AU201" s="253" t="s">
        <v>85</v>
      </c>
      <c r="AV201" s="12" t="s">
        <v>83</v>
      </c>
      <c r="AW201" s="12" t="s">
        <v>32</v>
      </c>
      <c r="AX201" s="12" t="s">
        <v>76</v>
      </c>
      <c r="AY201" s="253" t="s">
        <v>190</v>
      </c>
    </row>
    <row r="202" spans="2:51" s="12" customFormat="1" ht="12">
      <c r="B202" s="243"/>
      <c r="C202" s="244"/>
      <c r="D202" s="245" t="s">
        <v>199</v>
      </c>
      <c r="E202" s="246" t="s">
        <v>1</v>
      </c>
      <c r="F202" s="247" t="s">
        <v>344</v>
      </c>
      <c r="G202" s="244"/>
      <c r="H202" s="246" t="s">
        <v>1</v>
      </c>
      <c r="I202" s="248"/>
      <c r="J202" s="244"/>
      <c r="K202" s="244"/>
      <c r="L202" s="249"/>
      <c r="M202" s="250"/>
      <c r="N202" s="251"/>
      <c r="O202" s="251"/>
      <c r="P202" s="251"/>
      <c r="Q202" s="251"/>
      <c r="R202" s="251"/>
      <c r="S202" s="251"/>
      <c r="T202" s="252"/>
      <c r="AT202" s="253" t="s">
        <v>199</v>
      </c>
      <c r="AU202" s="253" t="s">
        <v>85</v>
      </c>
      <c r="AV202" s="12" t="s">
        <v>83</v>
      </c>
      <c r="AW202" s="12" t="s">
        <v>32</v>
      </c>
      <c r="AX202" s="12" t="s">
        <v>76</v>
      </c>
      <c r="AY202" s="253" t="s">
        <v>190</v>
      </c>
    </row>
    <row r="203" spans="2:51" s="12" customFormat="1" ht="12">
      <c r="B203" s="243"/>
      <c r="C203" s="244"/>
      <c r="D203" s="245" t="s">
        <v>199</v>
      </c>
      <c r="E203" s="246" t="s">
        <v>1</v>
      </c>
      <c r="F203" s="247" t="s">
        <v>2761</v>
      </c>
      <c r="G203" s="244"/>
      <c r="H203" s="246" t="s">
        <v>1</v>
      </c>
      <c r="I203" s="248"/>
      <c r="J203" s="244"/>
      <c r="K203" s="244"/>
      <c r="L203" s="249"/>
      <c r="M203" s="250"/>
      <c r="N203" s="251"/>
      <c r="O203" s="251"/>
      <c r="P203" s="251"/>
      <c r="Q203" s="251"/>
      <c r="R203" s="251"/>
      <c r="S203" s="251"/>
      <c r="T203" s="252"/>
      <c r="AT203" s="253" t="s">
        <v>199</v>
      </c>
      <c r="AU203" s="253" t="s">
        <v>85</v>
      </c>
      <c r="AV203" s="12" t="s">
        <v>83</v>
      </c>
      <c r="AW203" s="12" t="s">
        <v>32</v>
      </c>
      <c r="AX203" s="12" t="s">
        <v>76</v>
      </c>
      <c r="AY203" s="253" t="s">
        <v>190</v>
      </c>
    </row>
    <row r="204" spans="2:51" s="13" customFormat="1" ht="12">
      <c r="B204" s="254"/>
      <c r="C204" s="255"/>
      <c r="D204" s="245" t="s">
        <v>199</v>
      </c>
      <c r="E204" s="256" t="s">
        <v>1</v>
      </c>
      <c r="F204" s="257" t="s">
        <v>2697</v>
      </c>
      <c r="G204" s="255"/>
      <c r="H204" s="258">
        <v>40</v>
      </c>
      <c r="I204" s="259"/>
      <c r="J204" s="255"/>
      <c r="K204" s="255"/>
      <c r="L204" s="260"/>
      <c r="M204" s="261"/>
      <c r="N204" s="262"/>
      <c r="O204" s="262"/>
      <c r="P204" s="262"/>
      <c r="Q204" s="262"/>
      <c r="R204" s="262"/>
      <c r="S204" s="262"/>
      <c r="T204" s="263"/>
      <c r="AT204" s="264" t="s">
        <v>199</v>
      </c>
      <c r="AU204" s="264" t="s">
        <v>85</v>
      </c>
      <c r="AV204" s="13" t="s">
        <v>85</v>
      </c>
      <c r="AW204" s="13" t="s">
        <v>32</v>
      </c>
      <c r="AX204" s="13" t="s">
        <v>83</v>
      </c>
      <c r="AY204" s="264" t="s">
        <v>190</v>
      </c>
    </row>
    <row r="205" spans="2:65" s="1" customFormat="1" ht="16.5" customHeight="1">
      <c r="B205" s="37"/>
      <c r="C205" s="230" t="s">
        <v>282</v>
      </c>
      <c r="D205" s="230" t="s">
        <v>192</v>
      </c>
      <c r="E205" s="231" t="s">
        <v>2762</v>
      </c>
      <c r="F205" s="232" t="s">
        <v>2763</v>
      </c>
      <c r="G205" s="233" t="s">
        <v>195</v>
      </c>
      <c r="H205" s="234">
        <v>40</v>
      </c>
      <c r="I205" s="235"/>
      <c r="J205" s="236">
        <f>ROUND(I205*H205,2)</f>
        <v>0</v>
      </c>
      <c r="K205" s="232" t="s">
        <v>196</v>
      </c>
      <c r="L205" s="42"/>
      <c r="M205" s="237" t="s">
        <v>1</v>
      </c>
      <c r="N205" s="238" t="s">
        <v>41</v>
      </c>
      <c r="O205" s="85"/>
      <c r="P205" s="239">
        <f>O205*H205</f>
        <v>0</v>
      </c>
      <c r="Q205" s="239">
        <v>0</v>
      </c>
      <c r="R205" s="239">
        <f>Q205*H205</f>
        <v>0</v>
      </c>
      <c r="S205" s="239">
        <v>0</v>
      </c>
      <c r="T205" s="240">
        <f>S205*H205</f>
        <v>0</v>
      </c>
      <c r="AR205" s="241" t="s">
        <v>197</v>
      </c>
      <c r="AT205" s="241" t="s">
        <v>192</v>
      </c>
      <c r="AU205" s="241" t="s">
        <v>85</v>
      </c>
      <c r="AY205" s="16" t="s">
        <v>190</v>
      </c>
      <c r="BE205" s="242">
        <f>IF(N205="základní",J205,0)</f>
        <v>0</v>
      </c>
      <c r="BF205" s="242">
        <f>IF(N205="snížená",J205,0)</f>
        <v>0</v>
      </c>
      <c r="BG205" s="242">
        <f>IF(N205="zákl. přenesená",J205,0)</f>
        <v>0</v>
      </c>
      <c r="BH205" s="242">
        <f>IF(N205="sníž. přenesená",J205,0)</f>
        <v>0</v>
      </c>
      <c r="BI205" s="242">
        <f>IF(N205="nulová",J205,0)</f>
        <v>0</v>
      </c>
      <c r="BJ205" s="16" t="s">
        <v>83</v>
      </c>
      <c r="BK205" s="242">
        <f>ROUND(I205*H205,2)</f>
        <v>0</v>
      </c>
      <c r="BL205" s="16" t="s">
        <v>197</v>
      </c>
      <c r="BM205" s="241" t="s">
        <v>2764</v>
      </c>
    </row>
    <row r="206" spans="2:51" s="12" customFormat="1" ht="12">
      <c r="B206" s="243"/>
      <c r="C206" s="244"/>
      <c r="D206" s="245" t="s">
        <v>199</v>
      </c>
      <c r="E206" s="246" t="s">
        <v>1</v>
      </c>
      <c r="F206" s="247" t="s">
        <v>2692</v>
      </c>
      <c r="G206" s="244"/>
      <c r="H206" s="246" t="s">
        <v>1</v>
      </c>
      <c r="I206" s="248"/>
      <c r="J206" s="244"/>
      <c r="K206" s="244"/>
      <c r="L206" s="249"/>
      <c r="M206" s="250"/>
      <c r="N206" s="251"/>
      <c r="O206" s="251"/>
      <c r="P206" s="251"/>
      <c r="Q206" s="251"/>
      <c r="R206" s="251"/>
      <c r="S206" s="251"/>
      <c r="T206" s="252"/>
      <c r="AT206" s="253" t="s">
        <v>199</v>
      </c>
      <c r="AU206" s="253" t="s">
        <v>85</v>
      </c>
      <c r="AV206" s="12" t="s">
        <v>83</v>
      </c>
      <c r="AW206" s="12" t="s">
        <v>32</v>
      </c>
      <c r="AX206" s="12" t="s">
        <v>76</v>
      </c>
      <c r="AY206" s="253" t="s">
        <v>190</v>
      </c>
    </row>
    <row r="207" spans="2:51" s="12" customFormat="1" ht="12">
      <c r="B207" s="243"/>
      <c r="C207" s="244"/>
      <c r="D207" s="245" t="s">
        <v>199</v>
      </c>
      <c r="E207" s="246" t="s">
        <v>1</v>
      </c>
      <c r="F207" s="247" t="s">
        <v>344</v>
      </c>
      <c r="G207" s="244"/>
      <c r="H207" s="246" t="s">
        <v>1</v>
      </c>
      <c r="I207" s="248"/>
      <c r="J207" s="244"/>
      <c r="K207" s="244"/>
      <c r="L207" s="249"/>
      <c r="M207" s="250"/>
      <c r="N207" s="251"/>
      <c r="O207" s="251"/>
      <c r="P207" s="251"/>
      <c r="Q207" s="251"/>
      <c r="R207" s="251"/>
      <c r="S207" s="251"/>
      <c r="T207" s="252"/>
      <c r="AT207" s="253" t="s">
        <v>199</v>
      </c>
      <c r="AU207" s="253" t="s">
        <v>85</v>
      </c>
      <c r="AV207" s="12" t="s">
        <v>83</v>
      </c>
      <c r="AW207" s="12" t="s">
        <v>32</v>
      </c>
      <c r="AX207" s="12" t="s">
        <v>76</v>
      </c>
      <c r="AY207" s="253" t="s">
        <v>190</v>
      </c>
    </row>
    <row r="208" spans="2:51" s="12" customFormat="1" ht="12">
      <c r="B208" s="243"/>
      <c r="C208" s="244"/>
      <c r="D208" s="245" t="s">
        <v>199</v>
      </c>
      <c r="E208" s="246" t="s">
        <v>1</v>
      </c>
      <c r="F208" s="247" t="s">
        <v>2761</v>
      </c>
      <c r="G208" s="244"/>
      <c r="H208" s="246" t="s">
        <v>1</v>
      </c>
      <c r="I208" s="248"/>
      <c r="J208" s="244"/>
      <c r="K208" s="244"/>
      <c r="L208" s="249"/>
      <c r="M208" s="250"/>
      <c r="N208" s="251"/>
      <c r="O208" s="251"/>
      <c r="P208" s="251"/>
      <c r="Q208" s="251"/>
      <c r="R208" s="251"/>
      <c r="S208" s="251"/>
      <c r="T208" s="252"/>
      <c r="AT208" s="253" t="s">
        <v>199</v>
      </c>
      <c r="AU208" s="253" t="s">
        <v>85</v>
      </c>
      <c r="AV208" s="12" t="s">
        <v>83</v>
      </c>
      <c r="AW208" s="12" t="s">
        <v>32</v>
      </c>
      <c r="AX208" s="12" t="s">
        <v>76</v>
      </c>
      <c r="AY208" s="253" t="s">
        <v>190</v>
      </c>
    </row>
    <row r="209" spans="2:51" s="13" customFormat="1" ht="12">
      <c r="B209" s="254"/>
      <c r="C209" s="255"/>
      <c r="D209" s="245" t="s">
        <v>199</v>
      </c>
      <c r="E209" s="256" t="s">
        <v>1</v>
      </c>
      <c r="F209" s="257" t="s">
        <v>2697</v>
      </c>
      <c r="G209" s="255"/>
      <c r="H209" s="258">
        <v>40</v>
      </c>
      <c r="I209" s="259"/>
      <c r="J209" s="255"/>
      <c r="K209" s="255"/>
      <c r="L209" s="260"/>
      <c r="M209" s="261"/>
      <c r="N209" s="262"/>
      <c r="O209" s="262"/>
      <c r="P209" s="262"/>
      <c r="Q209" s="262"/>
      <c r="R209" s="262"/>
      <c r="S209" s="262"/>
      <c r="T209" s="263"/>
      <c r="AT209" s="264" t="s">
        <v>199</v>
      </c>
      <c r="AU209" s="264" t="s">
        <v>85</v>
      </c>
      <c r="AV209" s="13" t="s">
        <v>85</v>
      </c>
      <c r="AW209" s="13" t="s">
        <v>32</v>
      </c>
      <c r="AX209" s="13" t="s">
        <v>83</v>
      </c>
      <c r="AY209" s="264" t="s">
        <v>190</v>
      </c>
    </row>
    <row r="210" spans="2:65" s="1" customFormat="1" ht="24" customHeight="1">
      <c r="B210" s="37"/>
      <c r="C210" s="230" t="s">
        <v>286</v>
      </c>
      <c r="D210" s="230" t="s">
        <v>192</v>
      </c>
      <c r="E210" s="231" t="s">
        <v>2765</v>
      </c>
      <c r="F210" s="232" t="s">
        <v>2766</v>
      </c>
      <c r="G210" s="233" t="s">
        <v>195</v>
      </c>
      <c r="H210" s="234">
        <v>64.609</v>
      </c>
      <c r="I210" s="235"/>
      <c r="J210" s="236">
        <f>ROUND(I210*H210,2)</f>
        <v>0</v>
      </c>
      <c r="K210" s="232" t="s">
        <v>196</v>
      </c>
      <c r="L210" s="42"/>
      <c r="M210" s="237" t="s">
        <v>1</v>
      </c>
      <c r="N210" s="238" t="s">
        <v>41</v>
      </c>
      <c r="O210" s="85"/>
      <c r="P210" s="239">
        <f>O210*H210</f>
        <v>0</v>
      </c>
      <c r="Q210" s="239">
        <v>0</v>
      </c>
      <c r="R210" s="239">
        <f>Q210*H210</f>
        <v>0</v>
      </c>
      <c r="S210" s="239">
        <v>0</v>
      </c>
      <c r="T210" s="240">
        <f>S210*H210</f>
        <v>0</v>
      </c>
      <c r="AR210" s="241" t="s">
        <v>197</v>
      </c>
      <c r="AT210" s="241" t="s">
        <v>192</v>
      </c>
      <c r="AU210" s="241" t="s">
        <v>85</v>
      </c>
      <c r="AY210" s="16" t="s">
        <v>190</v>
      </c>
      <c r="BE210" s="242">
        <f>IF(N210="základní",J210,0)</f>
        <v>0</v>
      </c>
      <c r="BF210" s="242">
        <f>IF(N210="snížená",J210,0)</f>
        <v>0</v>
      </c>
      <c r="BG210" s="242">
        <f>IF(N210="zákl. přenesená",J210,0)</f>
        <v>0</v>
      </c>
      <c r="BH210" s="242">
        <f>IF(N210="sníž. přenesená",J210,0)</f>
        <v>0</v>
      </c>
      <c r="BI210" s="242">
        <f>IF(N210="nulová",J210,0)</f>
        <v>0</v>
      </c>
      <c r="BJ210" s="16" t="s">
        <v>83</v>
      </c>
      <c r="BK210" s="242">
        <f>ROUND(I210*H210,2)</f>
        <v>0</v>
      </c>
      <c r="BL210" s="16" t="s">
        <v>197</v>
      </c>
      <c r="BM210" s="241" t="s">
        <v>2767</v>
      </c>
    </row>
    <row r="211" spans="2:51" s="12" customFormat="1" ht="12">
      <c r="B211" s="243"/>
      <c r="C211" s="244"/>
      <c r="D211" s="245" t="s">
        <v>199</v>
      </c>
      <c r="E211" s="246" t="s">
        <v>1</v>
      </c>
      <c r="F211" s="247" t="s">
        <v>2749</v>
      </c>
      <c r="G211" s="244"/>
      <c r="H211" s="246" t="s">
        <v>1</v>
      </c>
      <c r="I211" s="248"/>
      <c r="J211" s="244"/>
      <c r="K211" s="244"/>
      <c r="L211" s="249"/>
      <c r="M211" s="250"/>
      <c r="N211" s="251"/>
      <c r="O211" s="251"/>
      <c r="P211" s="251"/>
      <c r="Q211" s="251"/>
      <c r="R211" s="251"/>
      <c r="S211" s="251"/>
      <c r="T211" s="252"/>
      <c r="AT211" s="253" t="s">
        <v>199</v>
      </c>
      <c r="AU211" s="253" t="s">
        <v>85</v>
      </c>
      <c r="AV211" s="12" t="s">
        <v>83</v>
      </c>
      <c r="AW211" s="12" t="s">
        <v>32</v>
      </c>
      <c r="AX211" s="12" t="s">
        <v>76</v>
      </c>
      <c r="AY211" s="253" t="s">
        <v>190</v>
      </c>
    </row>
    <row r="212" spans="2:51" s="12" customFormat="1" ht="12">
      <c r="B212" s="243"/>
      <c r="C212" s="244"/>
      <c r="D212" s="245" t="s">
        <v>199</v>
      </c>
      <c r="E212" s="246" t="s">
        <v>1</v>
      </c>
      <c r="F212" s="247" t="s">
        <v>344</v>
      </c>
      <c r="G212" s="244"/>
      <c r="H212" s="246" t="s">
        <v>1</v>
      </c>
      <c r="I212" s="248"/>
      <c r="J212" s="244"/>
      <c r="K212" s="244"/>
      <c r="L212" s="249"/>
      <c r="M212" s="250"/>
      <c r="N212" s="251"/>
      <c r="O212" s="251"/>
      <c r="P212" s="251"/>
      <c r="Q212" s="251"/>
      <c r="R212" s="251"/>
      <c r="S212" s="251"/>
      <c r="T212" s="252"/>
      <c r="AT212" s="253" t="s">
        <v>199</v>
      </c>
      <c r="AU212" s="253" t="s">
        <v>85</v>
      </c>
      <c r="AV212" s="12" t="s">
        <v>83</v>
      </c>
      <c r="AW212" s="12" t="s">
        <v>32</v>
      </c>
      <c r="AX212" s="12" t="s">
        <v>76</v>
      </c>
      <c r="AY212" s="253" t="s">
        <v>190</v>
      </c>
    </row>
    <row r="213" spans="2:51" s="12" customFormat="1" ht="12">
      <c r="B213" s="243"/>
      <c r="C213" s="244"/>
      <c r="D213" s="245" t="s">
        <v>199</v>
      </c>
      <c r="E213" s="246" t="s">
        <v>1</v>
      </c>
      <c r="F213" s="247" t="s">
        <v>2768</v>
      </c>
      <c r="G213" s="244"/>
      <c r="H213" s="246" t="s">
        <v>1</v>
      </c>
      <c r="I213" s="248"/>
      <c r="J213" s="244"/>
      <c r="K213" s="244"/>
      <c r="L213" s="249"/>
      <c r="M213" s="250"/>
      <c r="N213" s="251"/>
      <c r="O213" s="251"/>
      <c r="P213" s="251"/>
      <c r="Q213" s="251"/>
      <c r="R213" s="251"/>
      <c r="S213" s="251"/>
      <c r="T213" s="252"/>
      <c r="AT213" s="253" t="s">
        <v>199</v>
      </c>
      <c r="AU213" s="253" t="s">
        <v>85</v>
      </c>
      <c r="AV213" s="12" t="s">
        <v>83</v>
      </c>
      <c r="AW213" s="12" t="s">
        <v>32</v>
      </c>
      <c r="AX213" s="12" t="s">
        <v>76</v>
      </c>
      <c r="AY213" s="253" t="s">
        <v>190</v>
      </c>
    </row>
    <row r="214" spans="2:51" s="13" customFormat="1" ht="12">
      <c r="B214" s="254"/>
      <c r="C214" s="255"/>
      <c r="D214" s="245" t="s">
        <v>199</v>
      </c>
      <c r="E214" s="256" t="s">
        <v>1</v>
      </c>
      <c r="F214" s="257" t="s">
        <v>2755</v>
      </c>
      <c r="G214" s="255"/>
      <c r="H214" s="258">
        <v>127.842</v>
      </c>
      <c r="I214" s="259"/>
      <c r="J214" s="255"/>
      <c r="K214" s="255"/>
      <c r="L214" s="260"/>
      <c r="M214" s="261"/>
      <c r="N214" s="262"/>
      <c r="O214" s="262"/>
      <c r="P214" s="262"/>
      <c r="Q214" s="262"/>
      <c r="R214" s="262"/>
      <c r="S214" s="262"/>
      <c r="T214" s="263"/>
      <c r="AT214" s="264" t="s">
        <v>199</v>
      </c>
      <c r="AU214" s="264" t="s">
        <v>85</v>
      </c>
      <c r="AV214" s="13" t="s">
        <v>85</v>
      </c>
      <c r="AW214" s="13" t="s">
        <v>32</v>
      </c>
      <c r="AX214" s="13" t="s">
        <v>76</v>
      </c>
      <c r="AY214" s="264" t="s">
        <v>190</v>
      </c>
    </row>
    <row r="215" spans="2:51" s="13" customFormat="1" ht="12">
      <c r="B215" s="254"/>
      <c r="C215" s="255"/>
      <c r="D215" s="245" t="s">
        <v>199</v>
      </c>
      <c r="E215" s="256" t="s">
        <v>1</v>
      </c>
      <c r="F215" s="257" t="s">
        <v>2769</v>
      </c>
      <c r="G215" s="255"/>
      <c r="H215" s="258">
        <v>-63.233</v>
      </c>
      <c r="I215" s="259"/>
      <c r="J215" s="255"/>
      <c r="K215" s="255"/>
      <c r="L215" s="260"/>
      <c r="M215" s="261"/>
      <c r="N215" s="262"/>
      <c r="O215" s="262"/>
      <c r="P215" s="262"/>
      <c r="Q215" s="262"/>
      <c r="R215" s="262"/>
      <c r="S215" s="262"/>
      <c r="T215" s="263"/>
      <c r="AT215" s="264" t="s">
        <v>199</v>
      </c>
      <c r="AU215" s="264" t="s">
        <v>85</v>
      </c>
      <c r="AV215" s="13" t="s">
        <v>85</v>
      </c>
      <c r="AW215" s="13" t="s">
        <v>32</v>
      </c>
      <c r="AX215" s="13" t="s">
        <v>76</v>
      </c>
      <c r="AY215" s="264" t="s">
        <v>190</v>
      </c>
    </row>
    <row r="216" spans="2:65" s="1" customFormat="1" ht="24" customHeight="1">
      <c r="B216" s="37"/>
      <c r="C216" s="230" t="s">
        <v>293</v>
      </c>
      <c r="D216" s="230" t="s">
        <v>192</v>
      </c>
      <c r="E216" s="231" t="s">
        <v>243</v>
      </c>
      <c r="F216" s="232" t="s">
        <v>244</v>
      </c>
      <c r="G216" s="233" t="s">
        <v>245</v>
      </c>
      <c r="H216" s="234">
        <v>122.757</v>
      </c>
      <c r="I216" s="235"/>
      <c r="J216" s="236">
        <f>ROUND(I216*H216,2)</f>
        <v>0</v>
      </c>
      <c r="K216" s="232" t="s">
        <v>196</v>
      </c>
      <c r="L216" s="42"/>
      <c r="M216" s="237" t="s">
        <v>1</v>
      </c>
      <c r="N216" s="238" t="s">
        <v>41</v>
      </c>
      <c r="O216" s="85"/>
      <c r="P216" s="239">
        <f>O216*H216</f>
        <v>0</v>
      </c>
      <c r="Q216" s="239">
        <v>0</v>
      </c>
      <c r="R216" s="239">
        <f>Q216*H216</f>
        <v>0</v>
      </c>
      <c r="S216" s="239">
        <v>0</v>
      </c>
      <c r="T216" s="240">
        <f>S216*H216</f>
        <v>0</v>
      </c>
      <c r="AR216" s="241" t="s">
        <v>197</v>
      </c>
      <c r="AT216" s="241" t="s">
        <v>192</v>
      </c>
      <c r="AU216" s="241" t="s">
        <v>85</v>
      </c>
      <c r="AY216" s="16" t="s">
        <v>190</v>
      </c>
      <c r="BE216" s="242">
        <f>IF(N216="základní",J216,0)</f>
        <v>0</v>
      </c>
      <c r="BF216" s="242">
        <f>IF(N216="snížená",J216,0)</f>
        <v>0</v>
      </c>
      <c r="BG216" s="242">
        <f>IF(N216="zákl. přenesená",J216,0)</f>
        <v>0</v>
      </c>
      <c r="BH216" s="242">
        <f>IF(N216="sníž. přenesená",J216,0)</f>
        <v>0</v>
      </c>
      <c r="BI216" s="242">
        <f>IF(N216="nulová",J216,0)</f>
        <v>0</v>
      </c>
      <c r="BJ216" s="16" t="s">
        <v>83</v>
      </c>
      <c r="BK216" s="242">
        <f>ROUND(I216*H216,2)</f>
        <v>0</v>
      </c>
      <c r="BL216" s="16" t="s">
        <v>197</v>
      </c>
      <c r="BM216" s="241" t="s">
        <v>2770</v>
      </c>
    </row>
    <row r="217" spans="2:51" s="13" customFormat="1" ht="12">
      <c r="B217" s="254"/>
      <c r="C217" s="255"/>
      <c r="D217" s="245" t="s">
        <v>199</v>
      </c>
      <c r="E217" s="256" t="s">
        <v>1</v>
      </c>
      <c r="F217" s="257" t="s">
        <v>2771</v>
      </c>
      <c r="G217" s="255"/>
      <c r="H217" s="258">
        <v>122.757</v>
      </c>
      <c r="I217" s="259"/>
      <c r="J217" s="255"/>
      <c r="K217" s="255"/>
      <c r="L217" s="260"/>
      <c r="M217" s="261"/>
      <c r="N217" s="262"/>
      <c r="O217" s="262"/>
      <c r="P217" s="262"/>
      <c r="Q217" s="262"/>
      <c r="R217" s="262"/>
      <c r="S217" s="262"/>
      <c r="T217" s="263"/>
      <c r="AT217" s="264" t="s">
        <v>199</v>
      </c>
      <c r="AU217" s="264" t="s">
        <v>85</v>
      </c>
      <c r="AV217" s="13" t="s">
        <v>85</v>
      </c>
      <c r="AW217" s="13" t="s">
        <v>32</v>
      </c>
      <c r="AX217" s="13" t="s">
        <v>76</v>
      </c>
      <c r="AY217" s="264" t="s">
        <v>190</v>
      </c>
    </row>
    <row r="218" spans="2:65" s="1" customFormat="1" ht="16.5" customHeight="1">
      <c r="B218" s="37"/>
      <c r="C218" s="230" t="s">
        <v>7</v>
      </c>
      <c r="D218" s="230" t="s">
        <v>192</v>
      </c>
      <c r="E218" s="231" t="s">
        <v>239</v>
      </c>
      <c r="F218" s="232" t="s">
        <v>240</v>
      </c>
      <c r="G218" s="233" t="s">
        <v>195</v>
      </c>
      <c r="H218" s="234">
        <v>38.45</v>
      </c>
      <c r="I218" s="235"/>
      <c r="J218" s="236">
        <f>ROUND(I218*H218,2)</f>
        <v>0</v>
      </c>
      <c r="K218" s="232" t="s">
        <v>196</v>
      </c>
      <c r="L218" s="42"/>
      <c r="M218" s="237" t="s">
        <v>1</v>
      </c>
      <c r="N218" s="238" t="s">
        <v>41</v>
      </c>
      <c r="O218" s="85"/>
      <c r="P218" s="239">
        <f>O218*H218</f>
        <v>0</v>
      </c>
      <c r="Q218" s="239">
        <v>0</v>
      </c>
      <c r="R218" s="239">
        <f>Q218*H218</f>
        <v>0</v>
      </c>
      <c r="S218" s="239">
        <v>0</v>
      </c>
      <c r="T218" s="240">
        <f>S218*H218</f>
        <v>0</v>
      </c>
      <c r="AR218" s="241" t="s">
        <v>197</v>
      </c>
      <c r="AT218" s="241" t="s">
        <v>192</v>
      </c>
      <c r="AU218" s="241" t="s">
        <v>85</v>
      </c>
      <c r="AY218" s="16" t="s">
        <v>190</v>
      </c>
      <c r="BE218" s="242">
        <f>IF(N218="základní",J218,0)</f>
        <v>0</v>
      </c>
      <c r="BF218" s="242">
        <f>IF(N218="snížená",J218,0)</f>
        <v>0</v>
      </c>
      <c r="BG218" s="242">
        <f>IF(N218="zákl. přenesená",J218,0)</f>
        <v>0</v>
      </c>
      <c r="BH218" s="242">
        <f>IF(N218="sníž. přenesená",J218,0)</f>
        <v>0</v>
      </c>
      <c r="BI218" s="242">
        <f>IF(N218="nulová",J218,0)</f>
        <v>0</v>
      </c>
      <c r="BJ218" s="16" t="s">
        <v>83</v>
      </c>
      <c r="BK218" s="242">
        <f>ROUND(I218*H218,2)</f>
        <v>0</v>
      </c>
      <c r="BL218" s="16" t="s">
        <v>197</v>
      </c>
      <c r="BM218" s="241" t="s">
        <v>2772</v>
      </c>
    </row>
    <row r="219" spans="2:51" s="12" customFormat="1" ht="12">
      <c r="B219" s="243"/>
      <c r="C219" s="244"/>
      <c r="D219" s="245" t="s">
        <v>199</v>
      </c>
      <c r="E219" s="246" t="s">
        <v>1</v>
      </c>
      <c r="F219" s="247" t="s">
        <v>2773</v>
      </c>
      <c r="G219" s="244"/>
      <c r="H219" s="246" t="s">
        <v>1</v>
      </c>
      <c r="I219" s="248"/>
      <c r="J219" s="244"/>
      <c r="K219" s="244"/>
      <c r="L219" s="249"/>
      <c r="M219" s="250"/>
      <c r="N219" s="251"/>
      <c r="O219" s="251"/>
      <c r="P219" s="251"/>
      <c r="Q219" s="251"/>
      <c r="R219" s="251"/>
      <c r="S219" s="251"/>
      <c r="T219" s="252"/>
      <c r="AT219" s="253" t="s">
        <v>199</v>
      </c>
      <c r="AU219" s="253" t="s">
        <v>85</v>
      </c>
      <c r="AV219" s="12" t="s">
        <v>83</v>
      </c>
      <c r="AW219" s="12" t="s">
        <v>32</v>
      </c>
      <c r="AX219" s="12" t="s">
        <v>76</v>
      </c>
      <c r="AY219" s="253" t="s">
        <v>190</v>
      </c>
    </row>
    <row r="220" spans="2:51" s="12" customFormat="1" ht="12">
      <c r="B220" s="243"/>
      <c r="C220" s="244"/>
      <c r="D220" s="245" t="s">
        <v>199</v>
      </c>
      <c r="E220" s="246" t="s">
        <v>1</v>
      </c>
      <c r="F220" s="247" t="s">
        <v>344</v>
      </c>
      <c r="G220" s="244"/>
      <c r="H220" s="246" t="s">
        <v>1</v>
      </c>
      <c r="I220" s="248"/>
      <c r="J220" s="244"/>
      <c r="K220" s="244"/>
      <c r="L220" s="249"/>
      <c r="M220" s="250"/>
      <c r="N220" s="251"/>
      <c r="O220" s="251"/>
      <c r="P220" s="251"/>
      <c r="Q220" s="251"/>
      <c r="R220" s="251"/>
      <c r="S220" s="251"/>
      <c r="T220" s="252"/>
      <c r="AT220" s="253" t="s">
        <v>199</v>
      </c>
      <c r="AU220" s="253" t="s">
        <v>85</v>
      </c>
      <c r="AV220" s="12" t="s">
        <v>83</v>
      </c>
      <c r="AW220" s="12" t="s">
        <v>32</v>
      </c>
      <c r="AX220" s="12" t="s">
        <v>76</v>
      </c>
      <c r="AY220" s="253" t="s">
        <v>190</v>
      </c>
    </row>
    <row r="221" spans="2:51" s="12" customFormat="1" ht="12">
      <c r="B221" s="243"/>
      <c r="C221" s="244"/>
      <c r="D221" s="245" t="s">
        <v>199</v>
      </c>
      <c r="E221" s="246" t="s">
        <v>1</v>
      </c>
      <c r="F221" s="247" t="s">
        <v>2774</v>
      </c>
      <c r="G221" s="244"/>
      <c r="H221" s="246" t="s">
        <v>1</v>
      </c>
      <c r="I221" s="248"/>
      <c r="J221" s="244"/>
      <c r="K221" s="244"/>
      <c r="L221" s="249"/>
      <c r="M221" s="250"/>
      <c r="N221" s="251"/>
      <c r="O221" s="251"/>
      <c r="P221" s="251"/>
      <c r="Q221" s="251"/>
      <c r="R221" s="251"/>
      <c r="S221" s="251"/>
      <c r="T221" s="252"/>
      <c r="AT221" s="253" t="s">
        <v>199</v>
      </c>
      <c r="AU221" s="253" t="s">
        <v>85</v>
      </c>
      <c r="AV221" s="12" t="s">
        <v>83</v>
      </c>
      <c r="AW221" s="12" t="s">
        <v>32</v>
      </c>
      <c r="AX221" s="12" t="s">
        <v>76</v>
      </c>
      <c r="AY221" s="253" t="s">
        <v>190</v>
      </c>
    </row>
    <row r="222" spans="2:51" s="13" customFormat="1" ht="12">
      <c r="B222" s="254"/>
      <c r="C222" s="255"/>
      <c r="D222" s="245" t="s">
        <v>199</v>
      </c>
      <c r="E222" s="256" t="s">
        <v>1</v>
      </c>
      <c r="F222" s="257" t="s">
        <v>2775</v>
      </c>
      <c r="G222" s="255"/>
      <c r="H222" s="258">
        <v>14</v>
      </c>
      <c r="I222" s="259"/>
      <c r="J222" s="255"/>
      <c r="K222" s="255"/>
      <c r="L222" s="260"/>
      <c r="M222" s="261"/>
      <c r="N222" s="262"/>
      <c r="O222" s="262"/>
      <c r="P222" s="262"/>
      <c r="Q222" s="262"/>
      <c r="R222" s="262"/>
      <c r="S222" s="262"/>
      <c r="T222" s="263"/>
      <c r="AT222" s="264" t="s">
        <v>199</v>
      </c>
      <c r="AU222" s="264" t="s">
        <v>85</v>
      </c>
      <c r="AV222" s="13" t="s">
        <v>85</v>
      </c>
      <c r="AW222" s="13" t="s">
        <v>32</v>
      </c>
      <c r="AX222" s="13" t="s">
        <v>76</v>
      </c>
      <c r="AY222" s="264" t="s">
        <v>190</v>
      </c>
    </row>
    <row r="223" spans="2:51" s="12" customFormat="1" ht="12">
      <c r="B223" s="243"/>
      <c r="C223" s="244"/>
      <c r="D223" s="245" t="s">
        <v>199</v>
      </c>
      <c r="E223" s="246" t="s">
        <v>1</v>
      </c>
      <c r="F223" s="247" t="s">
        <v>2776</v>
      </c>
      <c r="G223" s="244"/>
      <c r="H223" s="246" t="s">
        <v>1</v>
      </c>
      <c r="I223" s="248"/>
      <c r="J223" s="244"/>
      <c r="K223" s="244"/>
      <c r="L223" s="249"/>
      <c r="M223" s="250"/>
      <c r="N223" s="251"/>
      <c r="O223" s="251"/>
      <c r="P223" s="251"/>
      <c r="Q223" s="251"/>
      <c r="R223" s="251"/>
      <c r="S223" s="251"/>
      <c r="T223" s="252"/>
      <c r="AT223" s="253" t="s">
        <v>199</v>
      </c>
      <c r="AU223" s="253" t="s">
        <v>85</v>
      </c>
      <c r="AV223" s="12" t="s">
        <v>83</v>
      </c>
      <c r="AW223" s="12" t="s">
        <v>32</v>
      </c>
      <c r="AX223" s="12" t="s">
        <v>76</v>
      </c>
      <c r="AY223" s="253" t="s">
        <v>190</v>
      </c>
    </row>
    <row r="224" spans="2:51" s="13" customFormat="1" ht="12">
      <c r="B224" s="254"/>
      <c r="C224" s="255"/>
      <c r="D224" s="245" t="s">
        <v>199</v>
      </c>
      <c r="E224" s="256" t="s">
        <v>1</v>
      </c>
      <c r="F224" s="257" t="s">
        <v>2777</v>
      </c>
      <c r="G224" s="255"/>
      <c r="H224" s="258">
        <v>24.45</v>
      </c>
      <c r="I224" s="259"/>
      <c r="J224" s="255"/>
      <c r="K224" s="255"/>
      <c r="L224" s="260"/>
      <c r="M224" s="261"/>
      <c r="N224" s="262"/>
      <c r="O224" s="262"/>
      <c r="P224" s="262"/>
      <c r="Q224" s="262"/>
      <c r="R224" s="262"/>
      <c r="S224" s="262"/>
      <c r="T224" s="263"/>
      <c r="AT224" s="264" t="s">
        <v>199</v>
      </c>
      <c r="AU224" s="264" t="s">
        <v>85</v>
      </c>
      <c r="AV224" s="13" t="s">
        <v>85</v>
      </c>
      <c r="AW224" s="13" t="s">
        <v>32</v>
      </c>
      <c r="AX224" s="13" t="s">
        <v>76</v>
      </c>
      <c r="AY224" s="264" t="s">
        <v>190</v>
      </c>
    </row>
    <row r="225" spans="2:65" s="1" customFormat="1" ht="24" customHeight="1">
      <c r="B225" s="37"/>
      <c r="C225" s="230" t="s">
        <v>311</v>
      </c>
      <c r="D225" s="230" t="s">
        <v>192</v>
      </c>
      <c r="E225" s="231" t="s">
        <v>2778</v>
      </c>
      <c r="F225" s="232" t="s">
        <v>2779</v>
      </c>
      <c r="G225" s="233" t="s">
        <v>195</v>
      </c>
      <c r="H225" s="234">
        <v>14</v>
      </c>
      <c r="I225" s="235"/>
      <c r="J225" s="236">
        <f>ROUND(I225*H225,2)</f>
        <v>0</v>
      </c>
      <c r="K225" s="232" t="s">
        <v>196</v>
      </c>
      <c r="L225" s="42"/>
      <c r="M225" s="237" t="s">
        <v>1</v>
      </c>
      <c r="N225" s="238" t="s">
        <v>41</v>
      </c>
      <c r="O225" s="85"/>
      <c r="P225" s="239">
        <f>O225*H225</f>
        <v>0</v>
      </c>
      <c r="Q225" s="239">
        <v>0</v>
      </c>
      <c r="R225" s="239">
        <f>Q225*H225</f>
        <v>0</v>
      </c>
      <c r="S225" s="239">
        <v>0</v>
      </c>
      <c r="T225" s="240">
        <f>S225*H225</f>
        <v>0</v>
      </c>
      <c r="AR225" s="241" t="s">
        <v>197</v>
      </c>
      <c r="AT225" s="241" t="s">
        <v>192</v>
      </c>
      <c r="AU225" s="241" t="s">
        <v>85</v>
      </c>
      <c r="AY225" s="16" t="s">
        <v>190</v>
      </c>
      <c r="BE225" s="242">
        <f>IF(N225="základní",J225,0)</f>
        <v>0</v>
      </c>
      <c r="BF225" s="242">
        <f>IF(N225="snížená",J225,0)</f>
        <v>0</v>
      </c>
      <c r="BG225" s="242">
        <f>IF(N225="zákl. přenesená",J225,0)</f>
        <v>0</v>
      </c>
      <c r="BH225" s="242">
        <f>IF(N225="sníž. přenesená",J225,0)</f>
        <v>0</v>
      </c>
      <c r="BI225" s="242">
        <f>IF(N225="nulová",J225,0)</f>
        <v>0</v>
      </c>
      <c r="BJ225" s="16" t="s">
        <v>83</v>
      </c>
      <c r="BK225" s="242">
        <f>ROUND(I225*H225,2)</f>
        <v>0</v>
      </c>
      <c r="BL225" s="16" t="s">
        <v>197</v>
      </c>
      <c r="BM225" s="241" t="s">
        <v>2780</v>
      </c>
    </row>
    <row r="226" spans="2:51" s="12" customFormat="1" ht="12">
      <c r="B226" s="243"/>
      <c r="C226" s="244"/>
      <c r="D226" s="245" t="s">
        <v>199</v>
      </c>
      <c r="E226" s="246" t="s">
        <v>1</v>
      </c>
      <c r="F226" s="247" t="s">
        <v>2781</v>
      </c>
      <c r="G226" s="244"/>
      <c r="H226" s="246" t="s">
        <v>1</v>
      </c>
      <c r="I226" s="248"/>
      <c r="J226" s="244"/>
      <c r="K226" s="244"/>
      <c r="L226" s="249"/>
      <c r="M226" s="250"/>
      <c r="N226" s="251"/>
      <c r="O226" s="251"/>
      <c r="P226" s="251"/>
      <c r="Q226" s="251"/>
      <c r="R226" s="251"/>
      <c r="S226" s="251"/>
      <c r="T226" s="252"/>
      <c r="AT226" s="253" t="s">
        <v>199</v>
      </c>
      <c r="AU226" s="253" t="s">
        <v>85</v>
      </c>
      <c r="AV226" s="12" t="s">
        <v>83</v>
      </c>
      <c r="AW226" s="12" t="s">
        <v>32</v>
      </c>
      <c r="AX226" s="12" t="s">
        <v>76</v>
      </c>
      <c r="AY226" s="253" t="s">
        <v>190</v>
      </c>
    </row>
    <row r="227" spans="2:51" s="12" customFormat="1" ht="12">
      <c r="B227" s="243"/>
      <c r="C227" s="244"/>
      <c r="D227" s="245" t="s">
        <v>199</v>
      </c>
      <c r="E227" s="246" t="s">
        <v>1</v>
      </c>
      <c r="F227" s="247" t="s">
        <v>344</v>
      </c>
      <c r="G227" s="244"/>
      <c r="H227" s="246" t="s">
        <v>1</v>
      </c>
      <c r="I227" s="248"/>
      <c r="J227" s="244"/>
      <c r="K227" s="244"/>
      <c r="L227" s="249"/>
      <c r="M227" s="250"/>
      <c r="N227" s="251"/>
      <c r="O227" s="251"/>
      <c r="P227" s="251"/>
      <c r="Q227" s="251"/>
      <c r="R227" s="251"/>
      <c r="S227" s="251"/>
      <c r="T227" s="252"/>
      <c r="AT227" s="253" t="s">
        <v>199</v>
      </c>
      <c r="AU227" s="253" t="s">
        <v>85</v>
      </c>
      <c r="AV227" s="12" t="s">
        <v>83</v>
      </c>
      <c r="AW227" s="12" t="s">
        <v>32</v>
      </c>
      <c r="AX227" s="12" t="s">
        <v>76</v>
      </c>
      <c r="AY227" s="253" t="s">
        <v>190</v>
      </c>
    </row>
    <row r="228" spans="2:51" s="13" customFormat="1" ht="12">
      <c r="B228" s="254"/>
      <c r="C228" s="255"/>
      <c r="D228" s="245" t="s">
        <v>199</v>
      </c>
      <c r="E228" s="256" t="s">
        <v>1</v>
      </c>
      <c r="F228" s="257" t="s">
        <v>2775</v>
      </c>
      <c r="G228" s="255"/>
      <c r="H228" s="258">
        <v>14</v>
      </c>
      <c r="I228" s="259"/>
      <c r="J228" s="255"/>
      <c r="K228" s="255"/>
      <c r="L228" s="260"/>
      <c r="M228" s="261"/>
      <c r="N228" s="262"/>
      <c r="O228" s="262"/>
      <c r="P228" s="262"/>
      <c r="Q228" s="262"/>
      <c r="R228" s="262"/>
      <c r="S228" s="262"/>
      <c r="T228" s="263"/>
      <c r="AT228" s="264" t="s">
        <v>199</v>
      </c>
      <c r="AU228" s="264" t="s">
        <v>85</v>
      </c>
      <c r="AV228" s="13" t="s">
        <v>85</v>
      </c>
      <c r="AW228" s="13" t="s">
        <v>32</v>
      </c>
      <c r="AX228" s="13" t="s">
        <v>76</v>
      </c>
      <c r="AY228" s="264" t="s">
        <v>190</v>
      </c>
    </row>
    <row r="229" spans="2:65" s="1" customFormat="1" ht="24" customHeight="1">
      <c r="B229" s="37"/>
      <c r="C229" s="230" t="s">
        <v>316</v>
      </c>
      <c r="D229" s="230" t="s">
        <v>192</v>
      </c>
      <c r="E229" s="231" t="s">
        <v>249</v>
      </c>
      <c r="F229" s="232" t="s">
        <v>250</v>
      </c>
      <c r="G229" s="233" t="s">
        <v>195</v>
      </c>
      <c r="H229" s="234">
        <v>49.238</v>
      </c>
      <c r="I229" s="235"/>
      <c r="J229" s="236">
        <f>ROUND(I229*H229,2)</f>
        <v>0</v>
      </c>
      <c r="K229" s="232" t="s">
        <v>196</v>
      </c>
      <c r="L229" s="42"/>
      <c r="M229" s="237" t="s">
        <v>1</v>
      </c>
      <c r="N229" s="238" t="s">
        <v>41</v>
      </c>
      <c r="O229" s="85"/>
      <c r="P229" s="239">
        <f>O229*H229</f>
        <v>0</v>
      </c>
      <c r="Q229" s="239">
        <v>0</v>
      </c>
      <c r="R229" s="239">
        <f>Q229*H229</f>
        <v>0</v>
      </c>
      <c r="S229" s="239">
        <v>0</v>
      </c>
      <c r="T229" s="240">
        <f>S229*H229</f>
        <v>0</v>
      </c>
      <c r="AR229" s="241" t="s">
        <v>197</v>
      </c>
      <c r="AT229" s="241" t="s">
        <v>192</v>
      </c>
      <c r="AU229" s="241" t="s">
        <v>85</v>
      </c>
      <c r="AY229" s="16" t="s">
        <v>190</v>
      </c>
      <c r="BE229" s="242">
        <f>IF(N229="základní",J229,0)</f>
        <v>0</v>
      </c>
      <c r="BF229" s="242">
        <f>IF(N229="snížená",J229,0)</f>
        <v>0</v>
      </c>
      <c r="BG229" s="242">
        <f>IF(N229="zákl. přenesená",J229,0)</f>
        <v>0</v>
      </c>
      <c r="BH229" s="242">
        <f>IF(N229="sníž. přenesená",J229,0)</f>
        <v>0</v>
      </c>
      <c r="BI229" s="242">
        <f>IF(N229="nulová",J229,0)</f>
        <v>0</v>
      </c>
      <c r="BJ229" s="16" t="s">
        <v>83</v>
      </c>
      <c r="BK229" s="242">
        <f>ROUND(I229*H229,2)</f>
        <v>0</v>
      </c>
      <c r="BL229" s="16" t="s">
        <v>197</v>
      </c>
      <c r="BM229" s="241" t="s">
        <v>2782</v>
      </c>
    </row>
    <row r="230" spans="2:51" s="12" customFormat="1" ht="12">
      <c r="B230" s="243"/>
      <c r="C230" s="244"/>
      <c r="D230" s="245" t="s">
        <v>199</v>
      </c>
      <c r="E230" s="246" t="s">
        <v>1</v>
      </c>
      <c r="F230" s="247" t="s">
        <v>2701</v>
      </c>
      <c r="G230" s="244"/>
      <c r="H230" s="246" t="s">
        <v>1</v>
      </c>
      <c r="I230" s="248"/>
      <c r="J230" s="244"/>
      <c r="K230" s="244"/>
      <c r="L230" s="249"/>
      <c r="M230" s="250"/>
      <c r="N230" s="251"/>
      <c r="O230" s="251"/>
      <c r="P230" s="251"/>
      <c r="Q230" s="251"/>
      <c r="R230" s="251"/>
      <c r="S230" s="251"/>
      <c r="T230" s="252"/>
      <c r="AT230" s="253" t="s">
        <v>199</v>
      </c>
      <c r="AU230" s="253" t="s">
        <v>85</v>
      </c>
      <c r="AV230" s="12" t="s">
        <v>83</v>
      </c>
      <c r="AW230" s="12" t="s">
        <v>32</v>
      </c>
      <c r="AX230" s="12" t="s">
        <v>76</v>
      </c>
      <c r="AY230" s="253" t="s">
        <v>190</v>
      </c>
    </row>
    <row r="231" spans="2:51" s="12" customFormat="1" ht="12">
      <c r="B231" s="243"/>
      <c r="C231" s="244"/>
      <c r="D231" s="245" t="s">
        <v>199</v>
      </c>
      <c r="E231" s="246" t="s">
        <v>1</v>
      </c>
      <c r="F231" s="247" t="s">
        <v>344</v>
      </c>
      <c r="G231" s="244"/>
      <c r="H231" s="246" t="s">
        <v>1</v>
      </c>
      <c r="I231" s="248"/>
      <c r="J231" s="244"/>
      <c r="K231" s="244"/>
      <c r="L231" s="249"/>
      <c r="M231" s="250"/>
      <c r="N231" s="251"/>
      <c r="O231" s="251"/>
      <c r="P231" s="251"/>
      <c r="Q231" s="251"/>
      <c r="R231" s="251"/>
      <c r="S231" s="251"/>
      <c r="T231" s="252"/>
      <c r="AT231" s="253" t="s">
        <v>199</v>
      </c>
      <c r="AU231" s="253" t="s">
        <v>85</v>
      </c>
      <c r="AV231" s="12" t="s">
        <v>83</v>
      </c>
      <c r="AW231" s="12" t="s">
        <v>32</v>
      </c>
      <c r="AX231" s="12" t="s">
        <v>76</v>
      </c>
      <c r="AY231" s="253" t="s">
        <v>190</v>
      </c>
    </row>
    <row r="232" spans="2:51" s="12" customFormat="1" ht="12">
      <c r="B232" s="243"/>
      <c r="C232" s="244"/>
      <c r="D232" s="245" t="s">
        <v>199</v>
      </c>
      <c r="E232" s="246" t="s">
        <v>1</v>
      </c>
      <c r="F232" s="247" t="s">
        <v>2734</v>
      </c>
      <c r="G232" s="244"/>
      <c r="H232" s="246" t="s">
        <v>1</v>
      </c>
      <c r="I232" s="248"/>
      <c r="J232" s="244"/>
      <c r="K232" s="244"/>
      <c r="L232" s="249"/>
      <c r="M232" s="250"/>
      <c r="N232" s="251"/>
      <c r="O232" s="251"/>
      <c r="P232" s="251"/>
      <c r="Q232" s="251"/>
      <c r="R232" s="251"/>
      <c r="S232" s="251"/>
      <c r="T232" s="252"/>
      <c r="AT232" s="253" t="s">
        <v>199</v>
      </c>
      <c r="AU232" s="253" t="s">
        <v>85</v>
      </c>
      <c r="AV232" s="12" t="s">
        <v>83</v>
      </c>
      <c r="AW232" s="12" t="s">
        <v>32</v>
      </c>
      <c r="AX232" s="12" t="s">
        <v>76</v>
      </c>
      <c r="AY232" s="253" t="s">
        <v>190</v>
      </c>
    </row>
    <row r="233" spans="2:51" s="13" customFormat="1" ht="12">
      <c r="B233" s="254"/>
      <c r="C233" s="255"/>
      <c r="D233" s="245" t="s">
        <v>199</v>
      </c>
      <c r="E233" s="256" t="s">
        <v>1</v>
      </c>
      <c r="F233" s="257" t="s">
        <v>2783</v>
      </c>
      <c r="G233" s="255"/>
      <c r="H233" s="258">
        <v>35.34</v>
      </c>
      <c r="I233" s="259"/>
      <c r="J233" s="255"/>
      <c r="K233" s="255"/>
      <c r="L233" s="260"/>
      <c r="M233" s="261"/>
      <c r="N233" s="262"/>
      <c r="O233" s="262"/>
      <c r="P233" s="262"/>
      <c r="Q233" s="262"/>
      <c r="R233" s="262"/>
      <c r="S233" s="262"/>
      <c r="T233" s="263"/>
      <c r="AT233" s="264" t="s">
        <v>199</v>
      </c>
      <c r="AU233" s="264" t="s">
        <v>85</v>
      </c>
      <c r="AV233" s="13" t="s">
        <v>85</v>
      </c>
      <c r="AW233" s="13" t="s">
        <v>32</v>
      </c>
      <c r="AX233" s="13" t="s">
        <v>76</v>
      </c>
      <c r="AY233" s="264" t="s">
        <v>190</v>
      </c>
    </row>
    <row r="234" spans="2:51" s="12" customFormat="1" ht="12">
      <c r="B234" s="243"/>
      <c r="C234" s="244"/>
      <c r="D234" s="245" t="s">
        <v>199</v>
      </c>
      <c r="E234" s="246" t="s">
        <v>1</v>
      </c>
      <c r="F234" s="247" t="s">
        <v>2717</v>
      </c>
      <c r="G234" s="244"/>
      <c r="H234" s="246" t="s">
        <v>1</v>
      </c>
      <c r="I234" s="248"/>
      <c r="J234" s="244"/>
      <c r="K234" s="244"/>
      <c r="L234" s="249"/>
      <c r="M234" s="250"/>
      <c r="N234" s="251"/>
      <c r="O234" s="251"/>
      <c r="P234" s="251"/>
      <c r="Q234" s="251"/>
      <c r="R234" s="251"/>
      <c r="S234" s="251"/>
      <c r="T234" s="252"/>
      <c r="AT234" s="253" t="s">
        <v>199</v>
      </c>
      <c r="AU234" s="253" t="s">
        <v>85</v>
      </c>
      <c r="AV234" s="12" t="s">
        <v>83</v>
      </c>
      <c r="AW234" s="12" t="s">
        <v>32</v>
      </c>
      <c r="AX234" s="12" t="s">
        <v>76</v>
      </c>
      <c r="AY234" s="253" t="s">
        <v>190</v>
      </c>
    </row>
    <row r="235" spans="2:51" s="13" customFormat="1" ht="12">
      <c r="B235" s="254"/>
      <c r="C235" s="255"/>
      <c r="D235" s="245" t="s">
        <v>199</v>
      </c>
      <c r="E235" s="256" t="s">
        <v>1</v>
      </c>
      <c r="F235" s="257" t="s">
        <v>2784</v>
      </c>
      <c r="G235" s="255"/>
      <c r="H235" s="258">
        <v>9.898</v>
      </c>
      <c r="I235" s="259"/>
      <c r="J235" s="255"/>
      <c r="K235" s="255"/>
      <c r="L235" s="260"/>
      <c r="M235" s="261"/>
      <c r="N235" s="262"/>
      <c r="O235" s="262"/>
      <c r="P235" s="262"/>
      <c r="Q235" s="262"/>
      <c r="R235" s="262"/>
      <c r="S235" s="262"/>
      <c r="T235" s="263"/>
      <c r="AT235" s="264" t="s">
        <v>199</v>
      </c>
      <c r="AU235" s="264" t="s">
        <v>85</v>
      </c>
      <c r="AV235" s="13" t="s">
        <v>85</v>
      </c>
      <c r="AW235" s="13" t="s">
        <v>32</v>
      </c>
      <c r="AX235" s="13" t="s">
        <v>76</v>
      </c>
      <c r="AY235" s="264" t="s">
        <v>190</v>
      </c>
    </row>
    <row r="236" spans="2:51" s="12" customFormat="1" ht="12">
      <c r="B236" s="243"/>
      <c r="C236" s="244"/>
      <c r="D236" s="245" t="s">
        <v>199</v>
      </c>
      <c r="E236" s="246" t="s">
        <v>1</v>
      </c>
      <c r="F236" s="247" t="s">
        <v>2785</v>
      </c>
      <c r="G236" s="244"/>
      <c r="H236" s="246" t="s">
        <v>1</v>
      </c>
      <c r="I236" s="248"/>
      <c r="J236" s="244"/>
      <c r="K236" s="244"/>
      <c r="L236" s="249"/>
      <c r="M236" s="250"/>
      <c r="N236" s="251"/>
      <c r="O236" s="251"/>
      <c r="P236" s="251"/>
      <c r="Q236" s="251"/>
      <c r="R236" s="251"/>
      <c r="S236" s="251"/>
      <c r="T236" s="252"/>
      <c r="AT236" s="253" t="s">
        <v>199</v>
      </c>
      <c r="AU236" s="253" t="s">
        <v>85</v>
      </c>
      <c r="AV236" s="12" t="s">
        <v>83</v>
      </c>
      <c r="AW236" s="12" t="s">
        <v>32</v>
      </c>
      <c r="AX236" s="12" t="s">
        <v>76</v>
      </c>
      <c r="AY236" s="253" t="s">
        <v>190</v>
      </c>
    </row>
    <row r="237" spans="2:51" s="13" customFormat="1" ht="12">
      <c r="B237" s="254"/>
      <c r="C237" s="255"/>
      <c r="D237" s="245" t="s">
        <v>199</v>
      </c>
      <c r="E237" s="256" t="s">
        <v>1</v>
      </c>
      <c r="F237" s="257" t="s">
        <v>2786</v>
      </c>
      <c r="G237" s="255"/>
      <c r="H237" s="258">
        <v>4</v>
      </c>
      <c r="I237" s="259"/>
      <c r="J237" s="255"/>
      <c r="K237" s="255"/>
      <c r="L237" s="260"/>
      <c r="M237" s="261"/>
      <c r="N237" s="262"/>
      <c r="O237" s="262"/>
      <c r="P237" s="262"/>
      <c r="Q237" s="262"/>
      <c r="R237" s="262"/>
      <c r="S237" s="262"/>
      <c r="T237" s="263"/>
      <c r="AT237" s="264" t="s">
        <v>199</v>
      </c>
      <c r="AU237" s="264" t="s">
        <v>85</v>
      </c>
      <c r="AV237" s="13" t="s">
        <v>85</v>
      </c>
      <c r="AW237" s="13" t="s">
        <v>32</v>
      </c>
      <c r="AX237" s="13" t="s">
        <v>76</v>
      </c>
      <c r="AY237" s="264" t="s">
        <v>190</v>
      </c>
    </row>
    <row r="238" spans="2:65" s="1" customFormat="1" ht="16.5" customHeight="1">
      <c r="B238" s="37"/>
      <c r="C238" s="230" t="s">
        <v>324</v>
      </c>
      <c r="D238" s="230" t="s">
        <v>192</v>
      </c>
      <c r="E238" s="231" t="s">
        <v>253</v>
      </c>
      <c r="F238" s="232" t="s">
        <v>254</v>
      </c>
      <c r="G238" s="233" t="s">
        <v>255</v>
      </c>
      <c r="H238" s="234">
        <v>243.898</v>
      </c>
      <c r="I238" s="235"/>
      <c r="J238" s="236">
        <f>ROUND(I238*H238,2)</f>
        <v>0</v>
      </c>
      <c r="K238" s="232" t="s">
        <v>196</v>
      </c>
      <c r="L238" s="42"/>
      <c r="M238" s="237" t="s">
        <v>1</v>
      </c>
      <c r="N238" s="238" t="s">
        <v>41</v>
      </c>
      <c r="O238" s="85"/>
      <c r="P238" s="239">
        <f>O238*H238</f>
        <v>0</v>
      </c>
      <c r="Q238" s="239">
        <v>0</v>
      </c>
      <c r="R238" s="239">
        <f>Q238*H238</f>
        <v>0</v>
      </c>
      <c r="S238" s="239">
        <v>0</v>
      </c>
      <c r="T238" s="240">
        <f>S238*H238</f>
        <v>0</v>
      </c>
      <c r="AR238" s="241" t="s">
        <v>197</v>
      </c>
      <c r="AT238" s="241" t="s">
        <v>192</v>
      </c>
      <c r="AU238" s="241" t="s">
        <v>85</v>
      </c>
      <c r="AY238" s="16" t="s">
        <v>190</v>
      </c>
      <c r="BE238" s="242">
        <f>IF(N238="základní",J238,0)</f>
        <v>0</v>
      </c>
      <c r="BF238" s="242">
        <f>IF(N238="snížená",J238,0)</f>
        <v>0</v>
      </c>
      <c r="BG238" s="242">
        <f>IF(N238="zákl. přenesená",J238,0)</f>
        <v>0</v>
      </c>
      <c r="BH238" s="242">
        <f>IF(N238="sníž. přenesená",J238,0)</f>
        <v>0</v>
      </c>
      <c r="BI238" s="242">
        <f>IF(N238="nulová",J238,0)</f>
        <v>0</v>
      </c>
      <c r="BJ238" s="16" t="s">
        <v>83</v>
      </c>
      <c r="BK238" s="242">
        <f>ROUND(I238*H238,2)</f>
        <v>0</v>
      </c>
      <c r="BL238" s="16" t="s">
        <v>197</v>
      </c>
      <c r="BM238" s="241" t="s">
        <v>2787</v>
      </c>
    </row>
    <row r="239" spans="2:51" s="12" customFormat="1" ht="12">
      <c r="B239" s="243"/>
      <c r="C239" s="244"/>
      <c r="D239" s="245" t="s">
        <v>199</v>
      </c>
      <c r="E239" s="246" t="s">
        <v>1</v>
      </c>
      <c r="F239" s="247" t="s">
        <v>2788</v>
      </c>
      <c r="G239" s="244"/>
      <c r="H239" s="246" t="s">
        <v>1</v>
      </c>
      <c r="I239" s="248"/>
      <c r="J239" s="244"/>
      <c r="K239" s="244"/>
      <c r="L239" s="249"/>
      <c r="M239" s="250"/>
      <c r="N239" s="251"/>
      <c r="O239" s="251"/>
      <c r="P239" s="251"/>
      <c r="Q239" s="251"/>
      <c r="R239" s="251"/>
      <c r="S239" s="251"/>
      <c r="T239" s="252"/>
      <c r="AT239" s="253" t="s">
        <v>199</v>
      </c>
      <c r="AU239" s="253" t="s">
        <v>85</v>
      </c>
      <c r="AV239" s="12" t="s">
        <v>83</v>
      </c>
      <c r="AW239" s="12" t="s">
        <v>32</v>
      </c>
      <c r="AX239" s="12" t="s">
        <v>76</v>
      </c>
      <c r="AY239" s="253" t="s">
        <v>190</v>
      </c>
    </row>
    <row r="240" spans="2:51" s="12" customFormat="1" ht="12">
      <c r="B240" s="243"/>
      <c r="C240" s="244"/>
      <c r="D240" s="245" t="s">
        <v>199</v>
      </c>
      <c r="E240" s="246" t="s">
        <v>1</v>
      </c>
      <c r="F240" s="247" t="s">
        <v>344</v>
      </c>
      <c r="G240" s="244"/>
      <c r="H240" s="246" t="s">
        <v>1</v>
      </c>
      <c r="I240" s="248"/>
      <c r="J240" s="244"/>
      <c r="K240" s="244"/>
      <c r="L240" s="249"/>
      <c r="M240" s="250"/>
      <c r="N240" s="251"/>
      <c r="O240" s="251"/>
      <c r="P240" s="251"/>
      <c r="Q240" s="251"/>
      <c r="R240" s="251"/>
      <c r="S240" s="251"/>
      <c r="T240" s="252"/>
      <c r="AT240" s="253" t="s">
        <v>199</v>
      </c>
      <c r="AU240" s="253" t="s">
        <v>85</v>
      </c>
      <c r="AV240" s="12" t="s">
        <v>83</v>
      </c>
      <c r="AW240" s="12" t="s">
        <v>32</v>
      </c>
      <c r="AX240" s="12" t="s">
        <v>76</v>
      </c>
      <c r="AY240" s="253" t="s">
        <v>190</v>
      </c>
    </row>
    <row r="241" spans="2:51" s="13" customFormat="1" ht="12">
      <c r="B241" s="254"/>
      <c r="C241" s="255"/>
      <c r="D241" s="245" t="s">
        <v>199</v>
      </c>
      <c r="E241" s="256" t="s">
        <v>1</v>
      </c>
      <c r="F241" s="257" t="s">
        <v>2789</v>
      </c>
      <c r="G241" s="255"/>
      <c r="H241" s="258">
        <v>189</v>
      </c>
      <c r="I241" s="259"/>
      <c r="J241" s="255"/>
      <c r="K241" s="255"/>
      <c r="L241" s="260"/>
      <c r="M241" s="261"/>
      <c r="N241" s="262"/>
      <c r="O241" s="262"/>
      <c r="P241" s="262"/>
      <c r="Q241" s="262"/>
      <c r="R241" s="262"/>
      <c r="S241" s="262"/>
      <c r="T241" s="263"/>
      <c r="AT241" s="264" t="s">
        <v>199</v>
      </c>
      <c r="AU241" s="264" t="s">
        <v>85</v>
      </c>
      <c r="AV241" s="13" t="s">
        <v>85</v>
      </c>
      <c r="AW241" s="13" t="s">
        <v>32</v>
      </c>
      <c r="AX241" s="13" t="s">
        <v>76</v>
      </c>
      <c r="AY241" s="264" t="s">
        <v>190</v>
      </c>
    </row>
    <row r="242" spans="2:51" s="13" customFormat="1" ht="12">
      <c r="B242" s="254"/>
      <c r="C242" s="255"/>
      <c r="D242" s="245" t="s">
        <v>199</v>
      </c>
      <c r="E242" s="256" t="s">
        <v>1</v>
      </c>
      <c r="F242" s="257" t="s">
        <v>2790</v>
      </c>
      <c r="G242" s="255"/>
      <c r="H242" s="258">
        <v>34</v>
      </c>
      <c r="I242" s="259"/>
      <c r="J242" s="255"/>
      <c r="K242" s="255"/>
      <c r="L242" s="260"/>
      <c r="M242" s="261"/>
      <c r="N242" s="262"/>
      <c r="O242" s="262"/>
      <c r="P242" s="262"/>
      <c r="Q242" s="262"/>
      <c r="R242" s="262"/>
      <c r="S242" s="262"/>
      <c r="T242" s="263"/>
      <c r="AT242" s="264" t="s">
        <v>199</v>
      </c>
      <c r="AU242" s="264" t="s">
        <v>85</v>
      </c>
      <c r="AV242" s="13" t="s">
        <v>85</v>
      </c>
      <c r="AW242" s="13" t="s">
        <v>32</v>
      </c>
      <c r="AX242" s="13" t="s">
        <v>76</v>
      </c>
      <c r="AY242" s="264" t="s">
        <v>190</v>
      </c>
    </row>
    <row r="243" spans="2:51" s="13" customFormat="1" ht="12">
      <c r="B243" s="254"/>
      <c r="C243" s="255"/>
      <c r="D243" s="245" t="s">
        <v>199</v>
      </c>
      <c r="E243" s="256" t="s">
        <v>1</v>
      </c>
      <c r="F243" s="257" t="s">
        <v>2791</v>
      </c>
      <c r="G243" s="255"/>
      <c r="H243" s="258">
        <v>11</v>
      </c>
      <c r="I243" s="259"/>
      <c r="J243" s="255"/>
      <c r="K243" s="255"/>
      <c r="L243" s="260"/>
      <c r="M243" s="261"/>
      <c r="N243" s="262"/>
      <c r="O243" s="262"/>
      <c r="P243" s="262"/>
      <c r="Q243" s="262"/>
      <c r="R243" s="262"/>
      <c r="S243" s="262"/>
      <c r="T243" s="263"/>
      <c r="AT243" s="264" t="s">
        <v>199</v>
      </c>
      <c r="AU243" s="264" t="s">
        <v>85</v>
      </c>
      <c r="AV243" s="13" t="s">
        <v>85</v>
      </c>
      <c r="AW243" s="13" t="s">
        <v>32</v>
      </c>
      <c r="AX243" s="13" t="s">
        <v>76</v>
      </c>
      <c r="AY243" s="264" t="s">
        <v>190</v>
      </c>
    </row>
    <row r="244" spans="2:51" s="13" customFormat="1" ht="12">
      <c r="B244" s="254"/>
      <c r="C244" s="255"/>
      <c r="D244" s="245" t="s">
        <v>199</v>
      </c>
      <c r="E244" s="256" t="s">
        <v>1</v>
      </c>
      <c r="F244" s="257" t="s">
        <v>2792</v>
      </c>
      <c r="G244" s="255"/>
      <c r="H244" s="258">
        <v>9.898</v>
      </c>
      <c r="I244" s="259"/>
      <c r="J244" s="255"/>
      <c r="K244" s="255"/>
      <c r="L244" s="260"/>
      <c r="M244" s="261"/>
      <c r="N244" s="262"/>
      <c r="O244" s="262"/>
      <c r="P244" s="262"/>
      <c r="Q244" s="262"/>
      <c r="R244" s="262"/>
      <c r="S244" s="262"/>
      <c r="T244" s="263"/>
      <c r="AT244" s="264" t="s">
        <v>199</v>
      </c>
      <c r="AU244" s="264" t="s">
        <v>85</v>
      </c>
      <c r="AV244" s="13" t="s">
        <v>85</v>
      </c>
      <c r="AW244" s="13" t="s">
        <v>32</v>
      </c>
      <c r="AX244" s="13" t="s">
        <v>76</v>
      </c>
      <c r="AY244" s="264" t="s">
        <v>190</v>
      </c>
    </row>
    <row r="245" spans="2:63" s="11" customFormat="1" ht="22.8" customHeight="1">
      <c r="B245" s="214"/>
      <c r="C245" s="215"/>
      <c r="D245" s="216" t="s">
        <v>75</v>
      </c>
      <c r="E245" s="228" t="s">
        <v>242</v>
      </c>
      <c r="F245" s="228" t="s">
        <v>2793</v>
      </c>
      <c r="G245" s="215"/>
      <c r="H245" s="215"/>
      <c r="I245" s="218"/>
      <c r="J245" s="229">
        <f>BK245</f>
        <v>0</v>
      </c>
      <c r="K245" s="215"/>
      <c r="L245" s="220"/>
      <c r="M245" s="221"/>
      <c r="N245" s="222"/>
      <c r="O245" s="222"/>
      <c r="P245" s="223">
        <f>SUM(P246:P269)</f>
        <v>0</v>
      </c>
      <c r="Q245" s="222"/>
      <c r="R245" s="223">
        <f>SUM(R246:R269)</f>
        <v>0.00036</v>
      </c>
      <c r="S245" s="222"/>
      <c r="T245" s="224">
        <f>SUM(T246:T269)</f>
        <v>253.05</v>
      </c>
      <c r="AR245" s="225" t="s">
        <v>83</v>
      </c>
      <c r="AT245" s="226" t="s">
        <v>75</v>
      </c>
      <c r="AU245" s="226" t="s">
        <v>83</v>
      </c>
      <c r="AY245" s="225" t="s">
        <v>190</v>
      </c>
      <c r="BK245" s="227">
        <f>SUM(BK246:BK269)</f>
        <v>0</v>
      </c>
    </row>
    <row r="246" spans="2:65" s="1" customFormat="1" ht="24" customHeight="1">
      <c r="B246" s="37"/>
      <c r="C246" s="230" t="s">
        <v>329</v>
      </c>
      <c r="D246" s="230" t="s">
        <v>192</v>
      </c>
      <c r="E246" s="231" t="s">
        <v>2794</v>
      </c>
      <c r="F246" s="232" t="s">
        <v>2795</v>
      </c>
      <c r="G246" s="233" t="s">
        <v>255</v>
      </c>
      <c r="H246" s="234">
        <v>210</v>
      </c>
      <c r="I246" s="235"/>
      <c r="J246" s="236">
        <f>ROUND(I246*H246,2)</f>
        <v>0</v>
      </c>
      <c r="K246" s="232" t="s">
        <v>196</v>
      </c>
      <c r="L246" s="42"/>
      <c r="M246" s="237" t="s">
        <v>1</v>
      </c>
      <c r="N246" s="238" t="s">
        <v>41</v>
      </c>
      <c r="O246" s="85"/>
      <c r="P246" s="239">
        <f>O246*H246</f>
        <v>0</v>
      </c>
      <c r="Q246" s="239">
        <v>0</v>
      </c>
      <c r="R246" s="239">
        <f>Q246*H246</f>
        <v>0</v>
      </c>
      <c r="S246" s="239">
        <v>0.625</v>
      </c>
      <c r="T246" s="240">
        <f>S246*H246</f>
        <v>131.25</v>
      </c>
      <c r="AR246" s="241" t="s">
        <v>197</v>
      </c>
      <c r="AT246" s="241" t="s">
        <v>192</v>
      </c>
      <c r="AU246" s="241" t="s">
        <v>85</v>
      </c>
      <c r="AY246" s="16" t="s">
        <v>190</v>
      </c>
      <c r="BE246" s="242">
        <f>IF(N246="základní",J246,0)</f>
        <v>0</v>
      </c>
      <c r="BF246" s="242">
        <f>IF(N246="snížená",J246,0)</f>
        <v>0</v>
      </c>
      <c r="BG246" s="242">
        <f>IF(N246="zákl. přenesená",J246,0)</f>
        <v>0</v>
      </c>
      <c r="BH246" s="242">
        <f>IF(N246="sníž. přenesená",J246,0)</f>
        <v>0</v>
      </c>
      <c r="BI246" s="242">
        <f>IF(N246="nulová",J246,0)</f>
        <v>0</v>
      </c>
      <c r="BJ246" s="16" t="s">
        <v>83</v>
      </c>
      <c r="BK246" s="242">
        <f>ROUND(I246*H246,2)</f>
        <v>0</v>
      </c>
      <c r="BL246" s="16" t="s">
        <v>197</v>
      </c>
      <c r="BM246" s="241" t="s">
        <v>2796</v>
      </c>
    </row>
    <row r="247" spans="2:51" s="12" customFormat="1" ht="12">
      <c r="B247" s="243"/>
      <c r="C247" s="244"/>
      <c r="D247" s="245" t="s">
        <v>199</v>
      </c>
      <c r="E247" s="246" t="s">
        <v>1</v>
      </c>
      <c r="F247" s="247" t="s">
        <v>2692</v>
      </c>
      <c r="G247" s="244"/>
      <c r="H247" s="246" t="s">
        <v>1</v>
      </c>
      <c r="I247" s="248"/>
      <c r="J247" s="244"/>
      <c r="K247" s="244"/>
      <c r="L247" s="249"/>
      <c r="M247" s="250"/>
      <c r="N247" s="251"/>
      <c r="O247" s="251"/>
      <c r="P247" s="251"/>
      <c r="Q247" s="251"/>
      <c r="R247" s="251"/>
      <c r="S247" s="251"/>
      <c r="T247" s="252"/>
      <c r="AT247" s="253" t="s">
        <v>199</v>
      </c>
      <c r="AU247" s="253" t="s">
        <v>85</v>
      </c>
      <c r="AV247" s="12" t="s">
        <v>83</v>
      </c>
      <c r="AW247" s="12" t="s">
        <v>32</v>
      </c>
      <c r="AX247" s="12" t="s">
        <v>76</v>
      </c>
      <c r="AY247" s="253" t="s">
        <v>190</v>
      </c>
    </row>
    <row r="248" spans="2:51" s="12" customFormat="1" ht="12">
      <c r="B248" s="243"/>
      <c r="C248" s="244"/>
      <c r="D248" s="245" t="s">
        <v>199</v>
      </c>
      <c r="E248" s="246" t="s">
        <v>1</v>
      </c>
      <c r="F248" s="247" t="s">
        <v>344</v>
      </c>
      <c r="G248" s="244"/>
      <c r="H248" s="246" t="s">
        <v>1</v>
      </c>
      <c r="I248" s="248"/>
      <c r="J248" s="244"/>
      <c r="K248" s="244"/>
      <c r="L248" s="249"/>
      <c r="M248" s="250"/>
      <c r="N248" s="251"/>
      <c r="O248" s="251"/>
      <c r="P248" s="251"/>
      <c r="Q248" s="251"/>
      <c r="R248" s="251"/>
      <c r="S248" s="251"/>
      <c r="T248" s="252"/>
      <c r="AT248" s="253" t="s">
        <v>199</v>
      </c>
      <c r="AU248" s="253" t="s">
        <v>85</v>
      </c>
      <c r="AV248" s="12" t="s">
        <v>83</v>
      </c>
      <c r="AW248" s="12" t="s">
        <v>32</v>
      </c>
      <c r="AX248" s="12" t="s">
        <v>76</v>
      </c>
      <c r="AY248" s="253" t="s">
        <v>190</v>
      </c>
    </row>
    <row r="249" spans="2:51" s="13" customFormat="1" ht="12">
      <c r="B249" s="254"/>
      <c r="C249" s="255"/>
      <c r="D249" s="245" t="s">
        <v>199</v>
      </c>
      <c r="E249" s="256" t="s">
        <v>1</v>
      </c>
      <c r="F249" s="257" t="s">
        <v>2797</v>
      </c>
      <c r="G249" s="255"/>
      <c r="H249" s="258">
        <v>210</v>
      </c>
      <c r="I249" s="259"/>
      <c r="J249" s="255"/>
      <c r="K249" s="255"/>
      <c r="L249" s="260"/>
      <c r="M249" s="261"/>
      <c r="N249" s="262"/>
      <c r="O249" s="262"/>
      <c r="P249" s="262"/>
      <c r="Q249" s="262"/>
      <c r="R249" s="262"/>
      <c r="S249" s="262"/>
      <c r="T249" s="263"/>
      <c r="AT249" s="264" t="s">
        <v>199</v>
      </c>
      <c r="AU249" s="264" t="s">
        <v>85</v>
      </c>
      <c r="AV249" s="13" t="s">
        <v>85</v>
      </c>
      <c r="AW249" s="13" t="s">
        <v>32</v>
      </c>
      <c r="AX249" s="13" t="s">
        <v>83</v>
      </c>
      <c r="AY249" s="264" t="s">
        <v>190</v>
      </c>
    </row>
    <row r="250" spans="2:65" s="1" customFormat="1" ht="24" customHeight="1">
      <c r="B250" s="37"/>
      <c r="C250" s="230" t="s">
        <v>346</v>
      </c>
      <c r="D250" s="230" t="s">
        <v>192</v>
      </c>
      <c r="E250" s="231" t="s">
        <v>2798</v>
      </c>
      <c r="F250" s="232" t="s">
        <v>2799</v>
      </c>
      <c r="G250" s="233" t="s">
        <v>255</v>
      </c>
      <c r="H250" s="234">
        <v>210</v>
      </c>
      <c r="I250" s="235"/>
      <c r="J250" s="236">
        <f>ROUND(I250*H250,2)</f>
        <v>0</v>
      </c>
      <c r="K250" s="232" t="s">
        <v>196</v>
      </c>
      <c r="L250" s="42"/>
      <c r="M250" s="237" t="s">
        <v>1</v>
      </c>
      <c r="N250" s="238" t="s">
        <v>41</v>
      </c>
      <c r="O250" s="85"/>
      <c r="P250" s="239">
        <f>O250*H250</f>
        <v>0</v>
      </c>
      <c r="Q250" s="239">
        <v>0</v>
      </c>
      <c r="R250" s="239">
        <f>Q250*H250</f>
        <v>0</v>
      </c>
      <c r="S250" s="239">
        <v>0.58</v>
      </c>
      <c r="T250" s="240">
        <f>S250*H250</f>
        <v>121.8</v>
      </c>
      <c r="AR250" s="241" t="s">
        <v>197</v>
      </c>
      <c r="AT250" s="241" t="s">
        <v>192</v>
      </c>
      <c r="AU250" s="241" t="s">
        <v>85</v>
      </c>
      <c r="AY250" s="16" t="s">
        <v>190</v>
      </c>
      <c r="BE250" s="242">
        <f>IF(N250="základní",J250,0)</f>
        <v>0</v>
      </c>
      <c r="BF250" s="242">
        <f>IF(N250="snížená",J250,0)</f>
        <v>0</v>
      </c>
      <c r="BG250" s="242">
        <f>IF(N250="zákl. přenesená",J250,0)</f>
        <v>0</v>
      </c>
      <c r="BH250" s="242">
        <f>IF(N250="sníž. přenesená",J250,0)</f>
        <v>0</v>
      </c>
      <c r="BI250" s="242">
        <f>IF(N250="nulová",J250,0)</f>
        <v>0</v>
      </c>
      <c r="BJ250" s="16" t="s">
        <v>83</v>
      </c>
      <c r="BK250" s="242">
        <f>ROUND(I250*H250,2)</f>
        <v>0</v>
      </c>
      <c r="BL250" s="16" t="s">
        <v>197</v>
      </c>
      <c r="BM250" s="241" t="s">
        <v>2800</v>
      </c>
    </row>
    <row r="251" spans="2:51" s="12" customFormat="1" ht="12">
      <c r="B251" s="243"/>
      <c r="C251" s="244"/>
      <c r="D251" s="245" t="s">
        <v>199</v>
      </c>
      <c r="E251" s="246" t="s">
        <v>1</v>
      </c>
      <c r="F251" s="247" t="s">
        <v>2692</v>
      </c>
      <c r="G251" s="244"/>
      <c r="H251" s="246" t="s">
        <v>1</v>
      </c>
      <c r="I251" s="248"/>
      <c r="J251" s="244"/>
      <c r="K251" s="244"/>
      <c r="L251" s="249"/>
      <c r="M251" s="250"/>
      <c r="N251" s="251"/>
      <c r="O251" s="251"/>
      <c r="P251" s="251"/>
      <c r="Q251" s="251"/>
      <c r="R251" s="251"/>
      <c r="S251" s="251"/>
      <c r="T251" s="252"/>
      <c r="AT251" s="253" t="s">
        <v>199</v>
      </c>
      <c r="AU251" s="253" t="s">
        <v>85</v>
      </c>
      <c r="AV251" s="12" t="s">
        <v>83</v>
      </c>
      <c r="AW251" s="12" t="s">
        <v>32</v>
      </c>
      <c r="AX251" s="12" t="s">
        <v>76</v>
      </c>
      <c r="AY251" s="253" t="s">
        <v>190</v>
      </c>
    </row>
    <row r="252" spans="2:51" s="12" customFormat="1" ht="12">
      <c r="B252" s="243"/>
      <c r="C252" s="244"/>
      <c r="D252" s="245" t="s">
        <v>199</v>
      </c>
      <c r="E252" s="246" t="s">
        <v>1</v>
      </c>
      <c r="F252" s="247" t="s">
        <v>344</v>
      </c>
      <c r="G252" s="244"/>
      <c r="H252" s="246" t="s">
        <v>1</v>
      </c>
      <c r="I252" s="248"/>
      <c r="J252" s="244"/>
      <c r="K252" s="244"/>
      <c r="L252" s="249"/>
      <c r="M252" s="250"/>
      <c r="N252" s="251"/>
      <c r="O252" s="251"/>
      <c r="P252" s="251"/>
      <c r="Q252" s="251"/>
      <c r="R252" s="251"/>
      <c r="S252" s="251"/>
      <c r="T252" s="252"/>
      <c r="AT252" s="253" t="s">
        <v>199</v>
      </c>
      <c r="AU252" s="253" t="s">
        <v>85</v>
      </c>
      <c r="AV252" s="12" t="s">
        <v>83</v>
      </c>
      <c r="AW252" s="12" t="s">
        <v>32</v>
      </c>
      <c r="AX252" s="12" t="s">
        <v>76</v>
      </c>
      <c r="AY252" s="253" t="s">
        <v>190</v>
      </c>
    </row>
    <row r="253" spans="2:51" s="13" customFormat="1" ht="12">
      <c r="B253" s="254"/>
      <c r="C253" s="255"/>
      <c r="D253" s="245" t="s">
        <v>199</v>
      </c>
      <c r="E253" s="256" t="s">
        <v>1</v>
      </c>
      <c r="F253" s="257" t="s">
        <v>2797</v>
      </c>
      <c r="G253" s="255"/>
      <c r="H253" s="258">
        <v>210</v>
      </c>
      <c r="I253" s="259"/>
      <c r="J253" s="255"/>
      <c r="K253" s="255"/>
      <c r="L253" s="260"/>
      <c r="M253" s="261"/>
      <c r="N253" s="262"/>
      <c r="O253" s="262"/>
      <c r="P253" s="262"/>
      <c r="Q253" s="262"/>
      <c r="R253" s="262"/>
      <c r="S253" s="262"/>
      <c r="T253" s="263"/>
      <c r="AT253" s="264" t="s">
        <v>199</v>
      </c>
      <c r="AU253" s="264" t="s">
        <v>85</v>
      </c>
      <c r="AV253" s="13" t="s">
        <v>85</v>
      </c>
      <c r="AW253" s="13" t="s">
        <v>32</v>
      </c>
      <c r="AX253" s="13" t="s">
        <v>76</v>
      </c>
      <c r="AY253" s="264" t="s">
        <v>190</v>
      </c>
    </row>
    <row r="254" spans="2:65" s="1" customFormat="1" ht="16.5" customHeight="1">
      <c r="B254" s="37"/>
      <c r="C254" s="230" t="s">
        <v>351</v>
      </c>
      <c r="D254" s="230" t="s">
        <v>192</v>
      </c>
      <c r="E254" s="231" t="s">
        <v>2801</v>
      </c>
      <c r="F254" s="232" t="s">
        <v>2802</v>
      </c>
      <c r="G254" s="233" t="s">
        <v>398</v>
      </c>
      <c r="H254" s="234">
        <v>4.5</v>
      </c>
      <c r="I254" s="235"/>
      <c r="J254" s="236">
        <f>ROUND(I254*H254,2)</f>
        <v>0</v>
      </c>
      <c r="K254" s="232" t="s">
        <v>196</v>
      </c>
      <c r="L254" s="42"/>
      <c r="M254" s="237" t="s">
        <v>1</v>
      </c>
      <c r="N254" s="238" t="s">
        <v>41</v>
      </c>
      <c r="O254" s="85"/>
      <c r="P254" s="239">
        <f>O254*H254</f>
        <v>0</v>
      </c>
      <c r="Q254" s="239">
        <v>8E-05</v>
      </c>
      <c r="R254" s="239">
        <f>Q254*H254</f>
        <v>0.00036</v>
      </c>
      <c r="S254" s="239">
        <v>0</v>
      </c>
      <c r="T254" s="240">
        <f>S254*H254</f>
        <v>0</v>
      </c>
      <c r="AR254" s="241" t="s">
        <v>197</v>
      </c>
      <c r="AT254" s="241" t="s">
        <v>192</v>
      </c>
      <c r="AU254" s="241" t="s">
        <v>85</v>
      </c>
      <c r="AY254" s="16" t="s">
        <v>190</v>
      </c>
      <c r="BE254" s="242">
        <f>IF(N254="základní",J254,0)</f>
        <v>0</v>
      </c>
      <c r="BF254" s="242">
        <f>IF(N254="snížená",J254,0)</f>
        <v>0</v>
      </c>
      <c r="BG254" s="242">
        <f>IF(N254="zákl. přenesená",J254,0)</f>
        <v>0</v>
      </c>
      <c r="BH254" s="242">
        <f>IF(N254="sníž. přenesená",J254,0)</f>
        <v>0</v>
      </c>
      <c r="BI254" s="242">
        <f>IF(N254="nulová",J254,0)</f>
        <v>0</v>
      </c>
      <c r="BJ254" s="16" t="s">
        <v>83</v>
      </c>
      <c r="BK254" s="242">
        <f>ROUND(I254*H254,2)</f>
        <v>0</v>
      </c>
      <c r="BL254" s="16" t="s">
        <v>197</v>
      </c>
      <c r="BM254" s="241" t="s">
        <v>2803</v>
      </c>
    </row>
    <row r="255" spans="2:51" s="12" customFormat="1" ht="12">
      <c r="B255" s="243"/>
      <c r="C255" s="244"/>
      <c r="D255" s="245" t="s">
        <v>199</v>
      </c>
      <c r="E255" s="246" t="s">
        <v>1</v>
      </c>
      <c r="F255" s="247" t="s">
        <v>2692</v>
      </c>
      <c r="G255" s="244"/>
      <c r="H255" s="246" t="s">
        <v>1</v>
      </c>
      <c r="I255" s="248"/>
      <c r="J255" s="244"/>
      <c r="K255" s="244"/>
      <c r="L255" s="249"/>
      <c r="M255" s="250"/>
      <c r="N255" s="251"/>
      <c r="O255" s="251"/>
      <c r="P255" s="251"/>
      <c r="Q255" s="251"/>
      <c r="R255" s="251"/>
      <c r="S255" s="251"/>
      <c r="T255" s="252"/>
      <c r="AT255" s="253" t="s">
        <v>199</v>
      </c>
      <c r="AU255" s="253" t="s">
        <v>85</v>
      </c>
      <c r="AV255" s="12" t="s">
        <v>83</v>
      </c>
      <c r="AW255" s="12" t="s">
        <v>32</v>
      </c>
      <c r="AX255" s="12" t="s">
        <v>76</v>
      </c>
      <c r="AY255" s="253" t="s">
        <v>190</v>
      </c>
    </row>
    <row r="256" spans="2:51" s="12" customFormat="1" ht="12">
      <c r="B256" s="243"/>
      <c r="C256" s="244"/>
      <c r="D256" s="245" t="s">
        <v>199</v>
      </c>
      <c r="E256" s="246" t="s">
        <v>1</v>
      </c>
      <c r="F256" s="247" t="s">
        <v>344</v>
      </c>
      <c r="G256" s="244"/>
      <c r="H256" s="246" t="s">
        <v>1</v>
      </c>
      <c r="I256" s="248"/>
      <c r="J256" s="244"/>
      <c r="K256" s="244"/>
      <c r="L256" s="249"/>
      <c r="M256" s="250"/>
      <c r="N256" s="251"/>
      <c r="O256" s="251"/>
      <c r="P256" s="251"/>
      <c r="Q256" s="251"/>
      <c r="R256" s="251"/>
      <c r="S256" s="251"/>
      <c r="T256" s="252"/>
      <c r="AT256" s="253" t="s">
        <v>199</v>
      </c>
      <c r="AU256" s="253" t="s">
        <v>85</v>
      </c>
      <c r="AV256" s="12" t="s">
        <v>83</v>
      </c>
      <c r="AW256" s="12" t="s">
        <v>32</v>
      </c>
      <c r="AX256" s="12" t="s">
        <v>76</v>
      </c>
      <c r="AY256" s="253" t="s">
        <v>190</v>
      </c>
    </row>
    <row r="257" spans="2:51" s="13" customFormat="1" ht="12">
      <c r="B257" s="254"/>
      <c r="C257" s="255"/>
      <c r="D257" s="245" t="s">
        <v>199</v>
      </c>
      <c r="E257" s="256" t="s">
        <v>1</v>
      </c>
      <c r="F257" s="257" t="s">
        <v>2804</v>
      </c>
      <c r="G257" s="255"/>
      <c r="H257" s="258">
        <v>4.5</v>
      </c>
      <c r="I257" s="259"/>
      <c r="J257" s="255"/>
      <c r="K257" s="255"/>
      <c r="L257" s="260"/>
      <c r="M257" s="261"/>
      <c r="N257" s="262"/>
      <c r="O257" s="262"/>
      <c r="P257" s="262"/>
      <c r="Q257" s="262"/>
      <c r="R257" s="262"/>
      <c r="S257" s="262"/>
      <c r="T257" s="263"/>
      <c r="AT257" s="264" t="s">
        <v>199</v>
      </c>
      <c r="AU257" s="264" t="s">
        <v>85</v>
      </c>
      <c r="AV257" s="13" t="s">
        <v>85</v>
      </c>
      <c r="AW257" s="13" t="s">
        <v>32</v>
      </c>
      <c r="AX257" s="13" t="s">
        <v>83</v>
      </c>
      <c r="AY257" s="264" t="s">
        <v>190</v>
      </c>
    </row>
    <row r="258" spans="2:65" s="1" customFormat="1" ht="16.5" customHeight="1">
      <c r="B258" s="37"/>
      <c r="C258" s="230" t="s">
        <v>362</v>
      </c>
      <c r="D258" s="230" t="s">
        <v>192</v>
      </c>
      <c r="E258" s="231" t="s">
        <v>2805</v>
      </c>
      <c r="F258" s="232" t="s">
        <v>2806</v>
      </c>
      <c r="G258" s="233" t="s">
        <v>245</v>
      </c>
      <c r="H258" s="234">
        <v>121.8</v>
      </c>
      <c r="I258" s="235"/>
      <c r="J258" s="236">
        <f>ROUND(I258*H258,2)</f>
        <v>0</v>
      </c>
      <c r="K258" s="232" t="s">
        <v>196</v>
      </c>
      <c r="L258" s="42"/>
      <c r="M258" s="237" t="s">
        <v>1</v>
      </c>
      <c r="N258" s="238" t="s">
        <v>41</v>
      </c>
      <c r="O258" s="85"/>
      <c r="P258" s="239">
        <f>O258*H258</f>
        <v>0</v>
      </c>
      <c r="Q258" s="239">
        <v>0</v>
      </c>
      <c r="R258" s="239">
        <f>Q258*H258</f>
        <v>0</v>
      </c>
      <c r="S258" s="239">
        <v>0</v>
      </c>
      <c r="T258" s="240">
        <f>S258*H258</f>
        <v>0</v>
      </c>
      <c r="AR258" s="241" t="s">
        <v>197</v>
      </c>
      <c r="AT258" s="241" t="s">
        <v>192</v>
      </c>
      <c r="AU258" s="241" t="s">
        <v>85</v>
      </c>
      <c r="AY258" s="16" t="s">
        <v>190</v>
      </c>
      <c r="BE258" s="242">
        <f>IF(N258="základní",J258,0)</f>
        <v>0</v>
      </c>
      <c r="BF258" s="242">
        <f>IF(N258="snížená",J258,0)</f>
        <v>0</v>
      </c>
      <c r="BG258" s="242">
        <f>IF(N258="zákl. přenesená",J258,0)</f>
        <v>0</v>
      </c>
      <c r="BH258" s="242">
        <f>IF(N258="sníž. přenesená",J258,0)</f>
        <v>0</v>
      </c>
      <c r="BI258" s="242">
        <f>IF(N258="nulová",J258,0)</f>
        <v>0</v>
      </c>
      <c r="BJ258" s="16" t="s">
        <v>83</v>
      </c>
      <c r="BK258" s="242">
        <f>ROUND(I258*H258,2)</f>
        <v>0</v>
      </c>
      <c r="BL258" s="16" t="s">
        <v>197</v>
      </c>
      <c r="BM258" s="241" t="s">
        <v>2807</v>
      </c>
    </row>
    <row r="259" spans="2:51" s="13" customFormat="1" ht="12">
      <c r="B259" s="254"/>
      <c r="C259" s="255"/>
      <c r="D259" s="245" t="s">
        <v>199</v>
      </c>
      <c r="E259" s="256" t="s">
        <v>1</v>
      </c>
      <c r="F259" s="257" t="s">
        <v>2808</v>
      </c>
      <c r="G259" s="255"/>
      <c r="H259" s="258">
        <v>121.8</v>
      </c>
      <c r="I259" s="259"/>
      <c r="J259" s="255"/>
      <c r="K259" s="255"/>
      <c r="L259" s="260"/>
      <c r="M259" s="261"/>
      <c r="N259" s="262"/>
      <c r="O259" s="262"/>
      <c r="P259" s="262"/>
      <c r="Q259" s="262"/>
      <c r="R259" s="262"/>
      <c r="S259" s="262"/>
      <c r="T259" s="263"/>
      <c r="AT259" s="264" t="s">
        <v>199</v>
      </c>
      <c r="AU259" s="264" t="s">
        <v>85</v>
      </c>
      <c r="AV259" s="13" t="s">
        <v>85</v>
      </c>
      <c r="AW259" s="13" t="s">
        <v>32</v>
      </c>
      <c r="AX259" s="13" t="s">
        <v>76</v>
      </c>
      <c r="AY259" s="264" t="s">
        <v>190</v>
      </c>
    </row>
    <row r="260" spans="2:65" s="1" customFormat="1" ht="24" customHeight="1">
      <c r="B260" s="37"/>
      <c r="C260" s="230" t="s">
        <v>369</v>
      </c>
      <c r="D260" s="230" t="s">
        <v>192</v>
      </c>
      <c r="E260" s="231" t="s">
        <v>2809</v>
      </c>
      <c r="F260" s="232" t="s">
        <v>2810</v>
      </c>
      <c r="G260" s="233" t="s">
        <v>245</v>
      </c>
      <c r="H260" s="234">
        <v>852.6</v>
      </c>
      <c r="I260" s="235"/>
      <c r="J260" s="236">
        <f>ROUND(I260*H260,2)</f>
        <v>0</v>
      </c>
      <c r="K260" s="232" t="s">
        <v>196</v>
      </c>
      <c r="L260" s="42"/>
      <c r="M260" s="237" t="s">
        <v>1</v>
      </c>
      <c r="N260" s="238" t="s">
        <v>41</v>
      </c>
      <c r="O260" s="85"/>
      <c r="P260" s="239">
        <f>O260*H260</f>
        <v>0</v>
      </c>
      <c r="Q260" s="239">
        <v>0</v>
      </c>
      <c r="R260" s="239">
        <f>Q260*H260</f>
        <v>0</v>
      </c>
      <c r="S260" s="239">
        <v>0</v>
      </c>
      <c r="T260" s="240">
        <f>S260*H260</f>
        <v>0</v>
      </c>
      <c r="AR260" s="241" t="s">
        <v>197</v>
      </c>
      <c r="AT260" s="241" t="s">
        <v>192</v>
      </c>
      <c r="AU260" s="241" t="s">
        <v>85</v>
      </c>
      <c r="AY260" s="16" t="s">
        <v>190</v>
      </c>
      <c r="BE260" s="242">
        <f>IF(N260="základní",J260,0)</f>
        <v>0</v>
      </c>
      <c r="BF260" s="242">
        <f>IF(N260="snížená",J260,0)</f>
        <v>0</v>
      </c>
      <c r="BG260" s="242">
        <f>IF(N260="zákl. přenesená",J260,0)</f>
        <v>0</v>
      </c>
      <c r="BH260" s="242">
        <f>IF(N260="sníž. přenesená",J260,0)</f>
        <v>0</v>
      </c>
      <c r="BI260" s="242">
        <f>IF(N260="nulová",J260,0)</f>
        <v>0</v>
      </c>
      <c r="BJ260" s="16" t="s">
        <v>83</v>
      </c>
      <c r="BK260" s="242">
        <f>ROUND(I260*H260,2)</f>
        <v>0</v>
      </c>
      <c r="BL260" s="16" t="s">
        <v>197</v>
      </c>
      <c r="BM260" s="241" t="s">
        <v>2811</v>
      </c>
    </row>
    <row r="261" spans="2:51" s="13" customFormat="1" ht="12">
      <c r="B261" s="254"/>
      <c r="C261" s="255"/>
      <c r="D261" s="245" t="s">
        <v>199</v>
      </c>
      <c r="E261" s="255"/>
      <c r="F261" s="257" t="s">
        <v>2812</v>
      </c>
      <c r="G261" s="255"/>
      <c r="H261" s="258">
        <v>852.6</v>
      </c>
      <c r="I261" s="259"/>
      <c r="J261" s="255"/>
      <c r="K261" s="255"/>
      <c r="L261" s="260"/>
      <c r="M261" s="261"/>
      <c r="N261" s="262"/>
      <c r="O261" s="262"/>
      <c r="P261" s="262"/>
      <c r="Q261" s="262"/>
      <c r="R261" s="262"/>
      <c r="S261" s="262"/>
      <c r="T261" s="263"/>
      <c r="AT261" s="264" t="s">
        <v>199</v>
      </c>
      <c r="AU261" s="264" t="s">
        <v>85</v>
      </c>
      <c r="AV261" s="13" t="s">
        <v>85</v>
      </c>
      <c r="AW261" s="13" t="s">
        <v>4</v>
      </c>
      <c r="AX261" s="13" t="s">
        <v>83</v>
      </c>
      <c r="AY261" s="264" t="s">
        <v>190</v>
      </c>
    </row>
    <row r="262" spans="2:65" s="1" customFormat="1" ht="16.5" customHeight="1">
      <c r="B262" s="37"/>
      <c r="C262" s="230" t="s">
        <v>380</v>
      </c>
      <c r="D262" s="230" t="s">
        <v>192</v>
      </c>
      <c r="E262" s="231" t="s">
        <v>2813</v>
      </c>
      <c r="F262" s="232" t="s">
        <v>2814</v>
      </c>
      <c r="G262" s="233" t="s">
        <v>245</v>
      </c>
      <c r="H262" s="234">
        <v>131.2</v>
      </c>
      <c r="I262" s="235"/>
      <c r="J262" s="236">
        <f>ROUND(I262*H262,2)</f>
        <v>0</v>
      </c>
      <c r="K262" s="232" t="s">
        <v>196</v>
      </c>
      <c r="L262" s="42"/>
      <c r="M262" s="237" t="s">
        <v>1</v>
      </c>
      <c r="N262" s="238" t="s">
        <v>41</v>
      </c>
      <c r="O262" s="85"/>
      <c r="P262" s="239">
        <f>O262*H262</f>
        <v>0</v>
      </c>
      <c r="Q262" s="239">
        <v>0</v>
      </c>
      <c r="R262" s="239">
        <f>Q262*H262</f>
        <v>0</v>
      </c>
      <c r="S262" s="239">
        <v>0</v>
      </c>
      <c r="T262" s="240">
        <f>S262*H262</f>
        <v>0</v>
      </c>
      <c r="AR262" s="241" t="s">
        <v>197</v>
      </c>
      <c r="AT262" s="241" t="s">
        <v>192</v>
      </c>
      <c r="AU262" s="241" t="s">
        <v>85</v>
      </c>
      <c r="AY262" s="16" t="s">
        <v>190</v>
      </c>
      <c r="BE262" s="242">
        <f>IF(N262="základní",J262,0)</f>
        <v>0</v>
      </c>
      <c r="BF262" s="242">
        <f>IF(N262="snížená",J262,0)</f>
        <v>0</v>
      </c>
      <c r="BG262" s="242">
        <f>IF(N262="zákl. přenesená",J262,0)</f>
        <v>0</v>
      </c>
      <c r="BH262" s="242">
        <f>IF(N262="sníž. přenesená",J262,0)</f>
        <v>0</v>
      </c>
      <c r="BI262" s="242">
        <f>IF(N262="nulová",J262,0)</f>
        <v>0</v>
      </c>
      <c r="BJ262" s="16" t="s">
        <v>83</v>
      </c>
      <c r="BK262" s="242">
        <f>ROUND(I262*H262,2)</f>
        <v>0</v>
      </c>
      <c r="BL262" s="16" t="s">
        <v>197</v>
      </c>
      <c r="BM262" s="241" t="s">
        <v>2815</v>
      </c>
    </row>
    <row r="263" spans="2:51" s="13" customFormat="1" ht="12">
      <c r="B263" s="254"/>
      <c r="C263" s="255"/>
      <c r="D263" s="245" t="s">
        <v>199</v>
      </c>
      <c r="E263" s="256" t="s">
        <v>1</v>
      </c>
      <c r="F263" s="257" t="s">
        <v>2816</v>
      </c>
      <c r="G263" s="255"/>
      <c r="H263" s="258">
        <v>131.2</v>
      </c>
      <c r="I263" s="259"/>
      <c r="J263" s="255"/>
      <c r="K263" s="255"/>
      <c r="L263" s="260"/>
      <c r="M263" s="261"/>
      <c r="N263" s="262"/>
      <c r="O263" s="262"/>
      <c r="P263" s="262"/>
      <c r="Q263" s="262"/>
      <c r="R263" s="262"/>
      <c r="S263" s="262"/>
      <c r="T263" s="263"/>
      <c r="AT263" s="264" t="s">
        <v>199</v>
      </c>
      <c r="AU263" s="264" t="s">
        <v>85</v>
      </c>
      <c r="AV263" s="13" t="s">
        <v>85</v>
      </c>
      <c r="AW263" s="13" t="s">
        <v>32</v>
      </c>
      <c r="AX263" s="13" t="s">
        <v>76</v>
      </c>
      <c r="AY263" s="264" t="s">
        <v>190</v>
      </c>
    </row>
    <row r="264" spans="2:65" s="1" customFormat="1" ht="24" customHeight="1">
      <c r="B264" s="37"/>
      <c r="C264" s="230" t="s">
        <v>385</v>
      </c>
      <c r="D264" s="230" t="s">
        <v>192</v>
      </c>
      <c r="E264" s="231" t="s">
        <v>2817</v>
      </c>
      <c r="F264" s="232" t="s">
        <v>2818</v>
      </c>
      <c r="G264" s="233" t="s">
        <v>245</v>
      </c>
      <c r="H264" s="234">
        <v>918.4</v>
      </c>
      <c r="I264" s="235"/>
      <c r="J264" s="236">
        <f>ROUND(I264*H264,2)</f>
        <v>0</v>
      </c>
      <c r="K264" s="232" t="s">
        <v>196</v>
      </c>
      <c r="L264" s="42"/>
      <c r="M264" s="237" t="s">
        <v>1</v>
      </c>
      <c r="N264" s="238" t="s">
        <v>41</v>
      </c>
      <c r="O264" s="85"/>
      <c r="P264" s="239">
        <f>O264*H264</f>
        <v>0</v>
      </c>
      <c r="Q264" s="239">
        <v>0</v>
      </c>
      <c r="R264" s="239">
        <f>Q264*H264</f>
        <v>0</v>
      </c>
      <c r="S264" s="239">
        <v>0</v>
      </c>
      <c r="T264" s="240">
        <f>S264*H264</f>
        <v>0</v>
      </c>
      <c r="AR264" s="241" t="s">
        <v>197</v>
      </c>
      <c r="AT264" s="241" t="s">
        <v>192</v>
      </c>
      <c r="AU264" s="241" t="s">
        <v>85</v>
      </c>
      <c r="AY264" s="16" t="s">
        <v>190</v>
      </c>
      <c r="BE264" s="242">
        <f>IF(N264="základní",J264,0)</f>
        <v>0</v>
      </c>
      <c r="BF264" s="242">
        <f>IF(N264="snížená",J264,0)</f>
        <v>0</v>
      </c>
      <c r="BG264" s="242">
        <f>IF(N264="zákl. přenesená",J264,0)</f>
        <v>0</v>
      </c>
      <c r="BH264" s="242">
        <f>IF(N264="sníž. přenesená",J264,0)</f>
        <v>0</v>
      </c>
      <c r="BI264" s="242">
        <f>IF(N264="nulová",J264,0)</f>
        <v>0</v>
      </c>
      <c r="BJ264" s="16" t="s">
        <v>83</v>
      </c>
      <c r="BK264" s="242">
        <f>ROUND(I264*H264,2)</f>
        <v>0</v>
      </c>
      <c r="BL264" s="16" t="s">
        <v>197</v>
      </c>
      <c r="BM264" s="241" t="s">
        <v>2819</v>
      </c>
    </row>
    <row r="265" spans="2:51" s="13" customFormat="1" ht="12">
      <c r="B265" s="254"/>
      <c r="C265" s="255"/>
      <c r="D265" s="245" t="s">
        <v>199</v>
      </c>
      <c r="E265" s="255"/>
      <c r="F265" s="257" t="s">
        <v>2820</v>
      </c>
      <c r="G265" s="255"/>
      <c r="H265" s="258">
        <v>918.4</v>
      </c>
      <c r="I265" s="259"/>
      <c r="J265" s="255"/>
      <c r="K265" s="255"/>
      <c r="L265" s="260"/>
      <c r="M265" s="261"/>
      <c r="N265" s="262"/>
      <c r="O265" s="262"/>
      <c r="P265" s="262"/>
      <c r="Q265" s="262"/>
      <c r="R265" s="262"/>
      <c r="S265" s="262"/>
      <c r="T265" s="263"/>
      <c r="AT265" s="264" t="s">
        <v>199</v>
      </c>
      <c r="AU265" s="264" t="s">
        <v>85</v>
      </c>
      <c r="AV265" s="13" t="s">
        <v>85</v>
      </c>
      <c r="AW265" s="13" t="s">
        <v>4</v>
      </c>
      <c r="AX265" s="13" t="s">
        <v>83</v>
      </c>
      <c r="AY265" s="264" t="s">
        <v>190</v>
      </c>
    </row>
    <row r="266" spans="2:65" s="1" customFormat="1" ht="24" customHeight="1">
      <c r="B266" s="37"/>
      <c r="C266" s="230" t="s">
        <v>390</v>
      </c>
      <c r="D266" s="230" t="s">
        <v>192</v>
      </c>
      <c r="E266" s="231" t="s">
        <v>2821</v>
      </c>
      <c r="F266" s="232" t="s">
        <v>1159</v>
      </c>
      <c r="G266" s="233" t="s">
        <v>245</v>
      </c>
      <c r="H266" s="234">
        <v>131.2</v>
      </c>
      <c r="I266" s="235"/>
      <c r="J266" s="236">
        <f>ROUND(I266*H266,2)</f>
        <v>0</v>
      </c>
      <c r="K266" s="232" t="s">
        <v>196</v>
      </c>
      <c r="L266" s="42"/>
      <c r="M266" s="237" t="s">
        <v>1</v>
      </c>
      <c r="N266" s="238" t="s">
        <v>41</v>
      </c>
      <c r="O266" s="85"/>
      <c r="P266" s="239">
        <f>O266*H266</f>
        <v>0</v>
      </c>
      <c r="Q266" s="239">
        <v>0</v>
      </c>
      <c r="R266" s="239">
        <f>Q266*H266</f>
        <v>0</v>
      </c>
      <c r="S266" s="239">
        <v>0</v>
      </c>
      <c r="T266" s="240">
        <f>S266*H266</f>
        <v>0</v>
      </c>
      <c r="AR266" s="241" t="s">
        <v>197</v>
      </c>
      <c r="AT266" s="241" t="s">
        <v>192</v>
      </c>
      <c r="AU266" s="241" t="s">
        <v>85</v>
      </c>
      <c r="AY266" s="16" t="s">
        <v>190</v>
      </c>
      <c r="BE266" s="242">
        <f>IF(N266="základní",J266,0)</f>
        <v>0</v>
      </c>
      <c r="BF266" s="242">
        <f>IF(N266="snížená",J266,0)</f>
        <v>0</v>
      </c>
      <c r="BG266" s="242">
        <f>IF(N266="zákl. přenesená",J266,0)</f>
        <v>0</v>
      </c>
      <c r="BH266" s="242">
        <f>IF(N266="sníž. přenesená",J266,0)</f>
        <v>0</v>
      </c>
      <c r="BI266" s="242">
        <f>IF(N266="nulová",J266,0)</f>
        <v>0</v>
      </c>
      <c r="BJ266" s="16" t="s">
        <v>83</v>
      </c>
      <c r="BK266" s="242">
        <f>ROUND(I266*H266,2)</f>
        <v>0</v>
      </c>
      <c r="BL266" s="16" t="s">
        <v>197</v>
      </c>
      <c r="BM266" s="241" t="s">
        <v>2822</v>
      </c>
    </row>
    <row r="267" spans="2:51" s="13" customFormat="1" ht="12">
      <c r="B267" s="254"/>
      <c r="C267" s="255"/>
      <c r="D267" s="245" t="s">
        <v>199</v>
      </c>
      <c r="E267" s="256" t="s">
        <v>1</v>
      </c>
      <c r="F267" s="257" t="s">
        <v>2816</v>
      </c>
      <c r="G267" s="255"/>
      <c r="H267" s="258">
        <v>131.2</v>
      </c>
      <c r="I267" s="259"/>
      <c r="J267" s="255"/>
      <c r="K267" s="255"/>
      <c r="L267" s="260"/>
      <c r="M267" s="261"/>
      <c r="N267" s="262"/>
      <c r="O267" s="262"/>
      <c r="P267" s="262"/>
      <c r="Q267" s="262"/>
      <c r="R267" s="262"/>
      <c r="S267" s="262"/>
      <c r="T267" s="263"/>
      <c r="AT267" s="264" t="s">
        <v>199</v>
      </c>
      <c r="AU267" s="264" t="s">
        <v>85</v>
      </c>
      <c r="AV267" s="13" t="s">
        <v>85</v>
      </c>
      <c r="AW267" s="13" t="s">
        <v>32</v>
      </c>
      <c r="AX267" s="13" t="s">
        <v>76</v>
      </c>
      <c r="AY267" s="264" t="s">
        <v>190</v>
      </c>
    </row>
    <row r="268" spans="2:65" s="1" customFormat="1" ht="24" customHeight="1">
      <c r="B268" s="37"/>
      <c r="C268" s="230" t="s">
        <v>395</v>
      </c>
      <c r="D268" s="230" t="s">
        <v>192</v>
      </c>
      <c r="E268" s="231" t="s">
        <v>2823</v>
      </c>
      <c r="F268" s="232" t="s">
        <v>2824</v>
      </c>
      <c r="G268" s="233" t="s">
        <v>245</v>
      </c>
      <c r="H268" s="234">
        <v>121.8</v>
      </c>
      <c r="I268" s="235"/>
      <c r="J268" s="236">
        <f>ROUND(I268*H268,2)</f>
        <v>0</v>
      </c>
      <c r="K268" s="232" t="s">
        <v>196</v>
      </c>
      <c r="L268" s="42"/>
      <c r="M268" s="237" t="s">
        <v>1</v>
      </c>
      <c r="N268" s="238" t="s">
        <v>41</v>
      </c>
      <c r="O268" s="85"/>
      <c r="P268" s="239">
        <f>O268*H268</f>
        <v>0</v>
      </c>
      <c r="Q268" s="239">
        <v>0</v>
      </c>
      <c r="R268" s="239">
        <f>Q268*H268</f>
        <v>0</v>
      </c>
      <c r="S268" s="239">
        <v>0</v>
      </c>
      <c r="T268" s="240">
        <f>S268*H268</f>
        <v>0</v>
      </c>
      <c r="AR268" s="241" t="s">
        <v>197</v>
      </c>
      <c r="AT268" s="241" t="s">
        <v>192</v>
      </c>
      <c r="AU268" s="241" t="s">
        <v>85</v>
      </c>
      <c r="AY268" s="16" t="s">
        <v>190</v>
      </c>
      <c r="BE268" s="242">
        <f>IF(N268="základní",J268,0)</f>
        <v>0</v>
      </c>
      <c r="BF268" s="242">
        <f>IF(N268="snížená",J268,0)</f>
        <v>0</v>
      </c>
      <c r="BG268" s="242">
        <f>IF(N268="zákl. přenesená",J268,0)</f>
        <v>0</v>
      </c>
      <c r="BH268" s="242">
        <f>IF(N268="sníž. přenesená",J268,0)</f>
        <v>0</v>
      </c>
      <c r="BI268" s="242">
        <f>IF(N268="nulová",J268,0)</f>
        <v>0</v>
      </c>
      <c r="BJ268" s="16" t="s">
        <v>83</v>
      </c>
      <c r="BK268" s="242">
        <f>ROUND(I268*H268,2)</f>
        <v>0</v>
      </c>
      <c r="BL268" s="16" t="s">
        <v>197</v>
      </c>
      <c r="BM268" s="241" t="s">
        <v>2825</v>
      </c>
    </row>
    <row r="269" spans="2:51" s="13" customFormat="1" ht="12">
      <c r="B269" s="254"/>
      <c r="C269" s="255"/>
      <c r="D269" s="245" t="s">
        <v>199</v>
      </c>
      <c r="E269" s="256" t="s">
        <v>1</v>
      </c>
      <c r="F269" s="257" t="s">
        <v>2808</v>
      </c>
      <c r="G269" s="255"/>
      <c r="H269" s="258">
        <v>121.8</v>
      </c>
      <c r="I269" s="259"/>
      <c r="J269" s="255"/>
      <c r="K269" s="255"/>
      <c r="L269" s="260"/>
      <c r="M269" s="261"/>
      <c r="N269" s="262"/>
      <c r="O269" s="262"/>
      <c r="P269" s="262"/>
      <c r="Q269" s="262"/>
      <c r="R269" s="262"/>
      <c r="S269" s="262"/>
      <c r="T269" s="263"/>
      <c r="AT269" s="264" t="s">
        <v>199</v>
      </c>
      <c r="AU269" s="264" t="s">
        <v>85</v>
      </c>
      <c r="AV269" s="13" t="s">
        <v>85</v>
      </c>
      <c r="AW269" s="13" t="s">
        <v>32</v>
      </c>
      <c r="AX269" s="13" t="s">
        <v>76</v>
      </c>
      <c r="AY269" s="264" t="s">
        <v>190</v>
      </c>
    </row>
    <row r="270" spans="2:63" s="11" customFormat="1" ht="22.8" customHeight="1">
      <c r="B270" s="214"/>
      <c r="C270" s="215"/>
      <c r="D270" s="216" t="s">
        <v>75</v>
      </c>
      <c r="E270" s="228" t="s">
        <v>282</v>
      </c>
      <c r="F270" s="228" t="s">
        <v>2826</v>
      </c>
      <c r="G270" s="215"/>
      <c r="H270" s="215"/>
      <c r="I270" s="218"/>
      <c r="J270" s="229">
        <f>BK270</f>
        <v>0</v>
      </c>
      <c r="K270" s="215"/>
      <c r="L270" s="220"/>
      <c r="M270" s="221"/>
      <c r="N270" s="222"/>
      <c r="O270" s="222"/>
      <c r="P270" s="223">
        <f>SUM(P271:P283)</f>
        <v>0</v>
      </c>
      <c r="Q270" s="222"/>
      <c r="R270" s="223">
        <f>SUM(R271:R283)</f>
        <v>0.4</v>
      </c>
      <c r="S270" s="222"/>
      <c r="T270" s="224">
        <f>SUM(T271:T283)</f>
        <v>0</v>
      </c>
      <c r="AR270" s="225" t="s">
        <v>83</v>
      </c>
      <c r="AT270" s="226" t="s">
        <v>75</v>
      </c>
      <c r="AU270" s="226" t="s">
        <v>83</v>
      </c>
      <c r="AY270" s="225" t="s">
        <v>190</v>
      </c>
      <c r="BK270" s="227">
        <f>SUM(BK271:BK283)</f>
        <v>0</v>
      </c>
    </row>
    <row r="271" spans="2:65" s="1" customFormat="1" ht="24" customHeight="1">
      <c r="B271" s="37"/>
      <c r="C271" s="230" t="s">
        <v>401</v>
      </c>
      <c r="D271" s="230" t="s">
        <v>192</v>
      </c>
      <c r="E271" s="231" t="s">
        <v>2827</v>
      </c>
      <c r="F271" s="232" t="s">
        <v>2828</v>
      </c>
      <c r="G271" s="233" t="s">
        <v>255</v>
      </c>
      <c r="H271" s="234">
        <v>400</v>
      </c>
      <c r="I271" s="235"/>
      <c r="J271" s="236">
        <f>ROUND(I271*H271,2)</f>
        <v>0</v>
      </c>
      <c r="K271" s="232" t="s">
        <v>196</v>
      </c>
      <c r="L271" s="42"/>
      <c r="M271" s="237" t="s">
        <v>1</v>
      </c>
      <c r="N271" s="238" t="s">
        <v>41</v>
      </c>
      <c r="O271" s="85"/>
      <c r="P271" s="239">
        <f>O271*H271</f>
        <v>0</v>
      </c>
      <c r="Q271" s="239">
        <v>0</v>
      </c>
      <c r="R271" s="239">
        <f>Q271*H271</f>
        <v>0</v>
      </c>
      <c r="S271" s="239">
        <v>0</v>
      </c>
      <c r="T271" s="240">
        <f>S271*H271</f>
        <v>0</v>
      </c>
      <c r="AR271" s="241" t="s">
        <v>197</v>
      </c>
      <c r="AT271" s="241" t="s">
        <v>192</v>
      </c>
      <c r="AU271" s="241" t="s">
        <v>85</v>
      </c>
      <c r="AY271" s="16" t="s">
        <v>190</v>
      </c>
      <c r="BE271" s="242">
        <f>IF(N271="základní",J271,0)</f>
        <v>0</v>
      </c>
      <c r="BF271" s="242">
        <f>IF(N271="snížená",J271,0)</f>
        <v>0</v>
      </c>
      <c r="BG271" s="242">
        <f>IF(N271="zákl. přenesená",J271,0)</f>
        <v>0</v>
      </c>
      <c r="BH271" s="242">
        <f>IF(N271="sníž. přenesená",J271,0)</f>
        <v>0</v>
      </c>
      <c r="BI271" s="242">
        <f>IF(N271="nulová",J271,0)</f>
        <v>0</v>
      </c>
      <c r="BJ271" s="16" t="s">
        <v>83</v>
      </c>
      <c r="BK271" s="242">
        <f>ROUND(I271*H271,2)</f>
        <v>0</v>
      </c>
      <c r="BL271" s="16" t="s">
        <v>197</v>
      </c>
      <c r="BM271" s="241" t="s">
        <v>2829</v>
      </c>
    </row>
    <row r="272" spans="2:51" s="12" customFormat="1" ht="12">
      <c r="B272" s="243"/>
      <c r="C272" s="244"/>
      <c r="D272" s="245" t="s">
        <v>199</v>
      </c>
      <c r="E272" s="246" t="s">
        <v>1</v>
      </c>
      <c r="F272" s="247" t="s">
        <v>2830</v>
      </c>
      <c r="G272" s="244"/>
      <c r="H272" s="246" t="s">
        <v>1</v>
      </c>
      <c r="I272" s="248"/>
      <c r="J272" s="244"/>
      <c r="K272" s="244"/>
      <c r="L272" s="249"/>
      <c r="M272" s="250"/>
      <c r="N272" s="251"/>
      <c r="O272" s="251"/>
      <c r="P272" s="251"/>
      <c r="Q272" s="251"/>
      <c r="R272" s="251"/>
      <c r="S272" s="251"/>
      <c r="T272" s="252"/>
      <c r="AT272" s="253" t="s">
        <v>199</v>
      </c>
      <c r="AU272" s="253" t="s">
        <v>85</v>
      </c>
      <c r="AV272" s="12" t="s">
        <v>83</v>
      </c>
      <c r="AW272" s="12" t="s">
        <v>32</v>
      </c>
      <c r="AX272" s="12" t="s">
        <v>76</v>
      </c>
      <c r="AY272" s="253" t="s">
        <v>190</v>
      </c>
    </row>
    <row r="273" spans="2:51" s="12" customFormat="1" ht="12">
      <c r="B273" s="243"/>
      <c r="C273" s="244"/>
      <c r="D273" s="245" t="s">
        <v>199</v>
      </c>
      <c r="E273" s="246" t="s">
        <v>1</v>
      </c>
      <c r="F273" s="247" t="s">
        <v>344</v>
      </c>
      <c r="G273" s="244"/>
      <c r="H273" s="246" t="s">
        <v>1</v>
      </c>
      <c r="I273" s="248"/>
      <c r="J273" s="244"/>
      <c r="K273" s="244"/>
      <c r="L273" s="249"/>
      <c r="M273" s="250"/>
      <c r="N273" s="251"/>
      <c r="O273" s="251"/>
      <c r="P273" s="251"/>
      <c r="Q273" s="251"/>
      <c r="R273" s="251"/>
      <c r="S273" s="251"/>
      <c r="T273" s="252"/>
      <c r="AT273" s="253" t="s">
        <v>199</v>
      </c>
      <c r="AU273" s="253" t="s">
        <v>85</v>
      </c>
      <c r="AV273" s="12" t="s">
        <v>83</v>
      </c>
      <c r="AW273" s="12" t="s">
        <v>32</v>
      </c>
      <c r="AX273" s="12" t="s">
        <v>76</v>
      </c>
      <c r="AY273" s="253" t="s">
        <v>190</v>
      </c>
    </row>
    <row r="274" spans="2:51" s="13" customFormat="1" ht="12">
      <c r="B274" s="254"/>
      <c r="C274" s="255"/>
      <c r="D274" s="245" t="s">
        <v>199</v>
      </c>
      <c r="E274" s="256" t="s">
        <v>1</v>
      </c>
      <c r="F274" s="257" t="s">
        <v>2831</v>
      </c>
      <c r="G274" s="255"/>
      <c r="H274" s="258">
        <v>400</v>
      </c>
      <c r="I274" s="259"/>
      <c r="J274" s="255"/>
      <c r="K274" s="255"/>
      <c r="L274" s="260"/>
      <c r="M274" s="261"/>
      <c r="N274" s="262"/>
      <c r="O274" s="262"/>
      <c r="P274" s="262"/>
      <c r="Q274" s="262"/>
      <c r="R274" s="262"/>
      <c r="S274" s="262"/>
      <c r="T274" s="263"/>
      <c r="AT274" s="264" t="s">
        <v>199</v>
      </c>
      <c r="AU274" s="264" t="s">
        <v>85</v>
      </c>
      <c r="AV274" s="13" t="s">
        <v>85</v>
      </c>
      <c r="AW274" s="13" t="s">
        <v>32</v>
      </c>
      <c r="AX274" s="13" t="s">
        <v>76</v>
      </c>
      <c r="AY274" s="264" t="s">
        <v>190</v>
      </c>
    </row>
    <row r="275" spans="2:65" s="1" customFormat="1" ht="16.5" customHeight="1">
      <c r="B275" s="37"/>
      <c r="C275" s="265" t="s">
        <v>406</v>
      </c>
      <c r="D275" s="265" t="s">
        <v>430</v>
      </c>
      <c r="E275" s="266" t="s">
        <v>2832</v>
      </c>
      <c r="F275" s="267" t="s">
        <v>2833</v>
      </c>
      <c r="G275" s="268" t="s">
        <v>881</v>
      </c>
      <c r="H275" s="269">
        <v>400</v>
      </c>
      <c r="I275" s="270"/>
      <c r="J275" s="271">
        <f>ROUND(I275*H275,2)</f>
        <v>0</v>
      </c>
      <c r="K275" s="267" t="s">
        <v>196</v>
      </c>
      <c r="L275" s="272"/>
      <c r="M275" s="273" t="s">
        <v>1</v>
      </c>
      <c r="N275" s="274" t="s">
        <v>41</v>
      </c>
      <c r="O275" s="85"/>
      <c r="P275" s="239">
        <f>O275*H275</f>
        <v>0</v>
      </c>
      <c r="Q275" s="239">
        <v>0.001</v>
      </c>
      <c r="R275" s="239">
        <f>Q275*H275</f>
        <v>0.4</v>
      </c>
      <c r="S275" s="239">
        <v>0</v>
      </c>
      <c r="T275" s="240">
        <f>S275*H275</f>
        <v>0</v>
      </c>
      <c r="AR275" s="241" t="s">
        <v>229</v>
      </c>
      <c r="AT275" s="241" t="s">
        <v>430</v>
      </c>
      <c r="AU275" s="241" t="s">
        <v>85</v>
      </c>
      <c r="AY275" s="16" t="s">
        <v>190</v>
      </c>
      <c r="BE275" s="242">
        <f>IF(N275="základní",J275,0)</f>
        <v>0</v>
      </c>
      <c r="BF275" s="242">
        <f>IF(N275="snížená",J275,0)</f>
        <v>0</v>
      </c>
      <c r="BG275" s="242">
        <f>IF(N275="zákl. přenesená",J275,0)</f>
        <v>0</v>
      </c>
      <c r="BH275" s="242">
        <f>IF(N275="sníž. přenesená",J275,0)</f>
        <v>0</v>
      </c>
      <c r="BI275" s="242">
        <f>IF(N275="nulová",J275,0)</f>
        <v>0</v>
      </c>
      <c r="BJ275" s="16" t="s">
        <v>83</v>
      </c>
      <c r="BK275" s="242">
        <f>ROUND(I275*H275,2)</f>
        <v>0</v>
      </c>
      <c r="BL275" s="16" t="s">
        <v>197</v>
      </c>
      <c r="BM275" s="241" t="s">
        <v>2834</v>
      </c>
    </row>
    <row r="276" spans="2:65" s="1" customFormat="1" ht="16.5" customHeight="1">
      <c r="B276" s="37"/>
      <c r="C276" s="230" t="s">
        <v>417</v>
      </c>
      <c r="D276" s="230" t="s">
        <v>192</v>
      </c>
      <c r="E276" s="231" t="s">
        <v>2835</v>
      </c>
      <c r="F276" s="232" t="s">
        <v>2836</v>
      </c>
      <c r="G276" s="233" t="s">
        <v>255</v>
      </c>
      <c r="H276" s="234">
        <v>400</v>
      </c>
      <c r="I276" s="235"/>
      <c r="J276" s="236">
        <f>ROUND(I276*H276,2)</f>
        <v>0</v>
      </c>
      <c r="K276" s="232" t="s">
        <v>196</v>
      </c>
      <c r="L276" s="42"/>
      <c r="M276" s="237" t="s">
        <v>1</v>
      </c>
      <c r="N276" s="238" t="s">
        <v>41</v>
      </c>
      <c r="O276" s="85"/>
      <c r="P276" s="239">
        <f>O276*H276</f>
        <v>0</v>
      </c>
      <c r="Q276" s="239">
        <v>0</v>
      </c>
      <c r="R276" s="239">
        <f>Q276*H276</f>
        <v>0</v>
      </c>
      <c r="S276" s="239">
        <v>0</v>
      </c>
      <c r="T276" s="240">
        <f>S276*H276</f>
        <v>0</v>
      </c>
      <c r="AR276" s="241" t="s">
        <v>197</v>
      </c>
      <c r="AT276" s="241" t="s">
        <v>192</v>
      </c>
      <c r="AU276" s="241" t="s">
        <v>85</v>
      </c>
      <c r="AY276" s="16" t="s">
        <v>190</v>
      </c>
      <c r="BE276" s="242">
        <f>IF(N276="základní",J276,0)</f>
        <v>0</v>
      </c>
      <c r="BF276" s="242">
        <f>IF(N276="snížená",J276,0)</f>
        <v>0</v>
      </c>
      <c r="BG276" s="242">
        <f>IF(N276="zákl. přenesená",J276,0)</f>
        <v>0</v>
      </c>
      <c r="BH276" s="242">
        <f>IF(N276="sníž. přenesená",J276,0)</f>
        <v>0</v>
      </c>
      <c r="BI276" s="242">
        <f>IF(N276="nulová",J276,0)</f>
        <v>0</v>
      </c>
      <c r="BJ276" s="16" t="s">
        <v>83</v>
      </c>
      <c r="BK276" s="242">
        <f>ROUND(I276*H276,2)</f>
        <v>0</v>
      </c>
      <c r="BL276" s="16" t="s">
        <v>197</v>
      </c>
      <c r="BM276" s="241" t="s">
        <v>2837</v>
      </c>
    </row>
    <row r="277" spans="2:51" s="12" customFormat="1" ht="12">
      <c r="B277" s="243"/>
      <c r="C277" s="244"/>
      <c r="D277" s="245" t="s">
        <v>199</v>
      </c>
      <c r="E277" s="246" t="s">
        <v>1</v>
      </c>
      <c r="F277" s="247" t="s">
        <v>2692</v>
      </c>
      <c r="G277" s="244"/>
      <c r="H277" s="246" t="s">
        <v>1</v>
      </c>
      <c r="I277" s="248"/>
      <c r="J277" s="244"/>
      <c r="K277" s="244"/>
      <c r="L277" s="249"/>
      <c r="M277" s="250"/>
      <c r="N277" s="251"/>
      <c r="O277" s="251"/>
      <c r="P277" s="251"/>
      <c r="Q277" s="251"/>
      <c r="R277" s="251"/>
      <c r="S277" s="251"/>
      <c r="T277" s="252"/>
      <c r="AT277" s="253" t="s">
        <v>199</v>
      </c>
      <c r="AU277" s="253" t="s">
        <v>85</v>
      </c>
      <c r="AV277" s="12" t="s">
        <v>83</v>
      </c>
      <c r="AW277" s="12" t="s">
        <v>32</v>
      </c>
      <c r="AX277" s="12" t="s">
        <v>76</v>
      </c>
      <c r="AY277" s="253" t="s">
        <v>190</v>
      </c>
    </row>
    <row r="278" spans="2:51" s="12" customFormat="1" ht="12">
      <c r="B278" s="243"/>
      <c r="C278" s="244"/>
      <c r="D278" s="245" t="s">
        <v>199</v>
      </c>
      <c r="E278" s="246" t="s">
        <v>1</v>
      </c>
      <c r="F278" s="247" t="s">
        <v>344</v>
      </c>
      <c r="G278" s="244"/>
      <c r="H278" s="246" t="s">
        <v>1</v>
      </c>
      <c r="I278" s="248"/>
      <c r="J278" s="244"/>
      <c r="K278" s="244"/>
      <c r="L278" s="249"/>
      <c r="M278" s="250"/>
      <c r="N278" s="251"/>
      <c r="O278" s="251"/>
      <c r="P278" s="251"/>
      <c r="Q278" s="251"/>
      <c r="R278" s="251"/>
      <c r="S278" s="251"/>
      <c r="T278" s="252"/>
      <c r="AT278" s="253" t="s">
        <v>199</v>
      </c>
      <c r="AU278" s="253" t="s">
        <v>85</v>
      </c>
      <c r="AV278" s="12" t="s">
        <v>83</v>
      </c>
      <c r="AW278" s="12" t="s">
        <v>32</v>
      </c>
      <c r="AX278" s="12" t="s">
        <v>76</v>
      </c>
      <c r="AY278" s="253" t="s">
        <v>190</v>
      </c>
    </row>
    <row r="279" spans="2:51" s="13" customFormat="1" ht="12">
      <c r="B279" s="254"/>
      <c r="C279" s="255"/>
      <c r="D279" s="245" t="s">
        <v>199</v>
      </c>
      <c r="E279" s="256" t="s">
        <v>1</v>
      </c>
      <c r="F279" s="257" t="s">
        <v>2831</v>
      </c>
      <c r="G279" s="255"/>
      <c r="H279" s="258">
        <v>400</v>
      </c>
      <c r="I279" s="259"/>
      <c r="J279" s="255"/>
      <c r="K279" s="255"/>
      <c r="L279" s="260"/>
      <c r="M279" s="261"/>
      <c r="N279" s="262"/>
      <c r="O279" s="262"/>
      <c r="P279" s="262"/>
      <c r="Q279" s="262"/>
      <c r="R279" s="262"/>
      <c r="S279" s="262"/>
      <c r="T279" s="263"/>
      <c r="AT279" s="264" t="s">
        <v>199</v>
      </c>
      <c r="AU279" s="264" t="s">
        <v>85</v>
      </c>
      <c r="AV279" s="13" t="s">
        <v>85</v>
      </c>
      <c r="AW279" s="13" t="s">
        <v>32</v>
      </c>
      <c r="AX279" s="13" t="s">
        <v>83</v>
      </c>
      <c r="AY279" s="264" t="s">
        <v>190</v>
      </c>
    </row>
    <row r="280" spans="2:65" s="1" customFormat="1" ht="24" customHeight="1">
      <c r="B280" s="37"/>
      <c r="C280" s="230" t="s">
        <v>424</v>
      </c>
      <c r="D280" s="230" t="s">
        <v>192</v>
      </c>
      <c r="E280" s="231" t="s">
        <v>2838</v>
      </c>
      <c r="F280" s="232" t="s">
        <v>2839</v>
      </c>
      <c r="G280" s="233" t="s">
        <v>255</v>
      </c>
      <c r="H280" s="234">
        <v>400</v>
      </c>
      <c r="I280" s="235"/>
      <c r="J280" s="236">
        <f>ROUND(I280*H280,2)</f>
        <v>0</v>
      </c>
      <c r="K280" s="232" t="s">
        <v>196</v>
      </c>
      <c r="L280" s="42"/>
      <c r="M280" s="237" t="s">
        <v>1</v>
      </c>
      <c r="N280" s="238" t="s">
        <v>41</v>
      </c>
      <c r="O280" s="85"/>
      <c r="P280" s="239">
        <f>O280*H280</f>
        <v>0</v>
      </c>
      <c r="Q280" s="239">
        <v>0</v>
      </c>
      <c r="R280" s="239">
        <f>Q280*H280</f>
        <v>0</v>
      </c>
      <c r="S280" s="239">
        <v>0</v>
      </c>
      <c r="T280" s="240">
        <f>S280*H280</f>
        <v>0</v>
      </c>
      <c r="AR280" s="241" t="s">
        <v>197</v>
      </c>
      <c r="AT280" s="241" t="s">
        <v>192</v>
      </c>
      <c r="AU280" s="241" t="s">
        <v>85</v>
      </c>
      <c r="AY280" s="16" t="s">
        <v>190</v>
      </c>
      <c r="BE280" s="242">
        <f>IF(N280="základní",J280,0)</f>
        <v>0</v>
      </c>
      <c r="BF280" s="242">
        <f>IF(N280="snížená",J280,0)</f>
        <v>0</v>
      </c>
      <c r="BG280" s="242">
        <f>IF(N280="zákl. přenesená",J280,0)</f>
        <v>0</v>
      </c>
      <c r="BH280" s="242">
        <f>IF(N280="sníž. přenesená",J280,0)</f>
        <v>0</v>
      </c>
      <c r="BI280" s="242">
        <f>IF(N280="nulová",J280,0)</f>
        <v>0</v>
      </c>
      <c r="BJ280" s="16" t="s">
        <v>83</v>
      </c>
      <c r="BK280" s="242">
        <f>ROUND(I280*H280,2)</f>
        <v>0</v>
      </c>
      <c r="BL280" s="16" t="s">
        <v>197</v>
      </c>
      <c r="BM280" s="241" t="s">
        <v>2840</v>
      </c>
    </row>
    <row r="281" spans="2:51" s="12" customFormat="1" ht="12">
      <c r="B281" s="243"/>
      <c r="C281" s="244"/>
      <c r="D281" s="245" t="s">
        <v>199</v>
      </c>
      <c r="E281" s="246" t="s">
        <v>1</v>
      </c>
      <c r="F281" s="247" t="s">
        <v>2692</v>
      </c>
      <c r="G281" s="244"/>
      <c r="H281" s="246" t="s">
        <v>1</v>
      </c>
      <c r="I281" s="248"/>
      <c r="J281" s="244"/>
      <c r="K281" s="244"/>
      <c r="L281" s="249"/>
      <c r="M281" s="250"/>
      <c r="N281" s="251"/>
      <c r="O281" s="251"/>
      <c r="P281" s="251"/>
      <c r="Q281" s="251"/>
      <c r="R281" s="251"/>
      <c r="S281" s="251"/>
      <c r="T281" s="252"/>
      <c r="AT281" s="253" t="s">
        <v>199</v>
      </c>
      <c r="AU281" s="253" t="s">
        <v>85</v>
      </c>
      <c r="AV281" s="12" t="s">
        <v>83</v>
      </c>
      <c r="AW281" s="12" t="s">
        <v>32</v>
      </c>
      <c r="AX281" s="12" t="s">
        <v>76</v>
      </c>
      <c r="AY281" s="253" t="s">
        <v>190</v>
      </c>
    </row>
    <row r="282" spans="2:51" s="12" customFormat="1" ht="12">
      <c r="B282" s="243"/>
      <c r="C282" s="244"/>
      <c r="D282" s="245" t="s">
        <v>199</v>
      </c>
      <c r="E282" s="246" t="s">
        <v>1</v>
      </c>
      <c r="F282" s="247" t="s">
        <v>344</v>
      </c>
      <c r="G282" s="244"/>
      <c r="H282" s="246" t="s">
        <v>1</v>
      </c>
      <c r="I282" s="248"/>
      <c r="J282" s="244"/>
      <c r="K282" s="244"/>
      <c r="L282" s="249"/>
      <c r="M282" s="250"/>
      <c r="N282" s="251"/>
      <c r="O282" s="251"/>
      <c r="P282" s="251"/>
      <c r="Q282" s="251"/>
      <c r="R282" s="251"/>
      <c r="S282" s="251"/>
      <c r="T282" s="252"/>
      <c r="AT282" s="253" t="s">
        <v>199</v>
      </c>
      <c r="AU282" s="253" t="s">
        <v>85</v>
      </c>
      <c r="AV282" s="12" t="s">
        <v>83</v>
      </c>
      <c r="AW282" s="12" t="s">
        <v>32</v>
      </c>
      <c r="AX282" s="12" t="s">
        <v>76</v>
      </c>
      <c r="AY282" s="253" t="s">
        <v>190</v>
      </c>
    </row>
    <row r="283" spans="2:51" s="13" customFormat="1" ht="12">
      <c r="B283" s="254"/>
      <c r="C283" s="255"/>
      <c r="D283" s="245" t="s">
        <v>199</v>
      </c>
      <c r="E283" s="256" t="s">
        <v>1</v>
      </c>
      <c r="F283" s="257" t="s">
        <v>2831</v>
      </c>
      <c r="G283" s="255"/>
      <c r="H283" s="258">
        <v>400</v>
      </c>
      <c r="I283" s="259"/>
      <c r="J283" s="255"/>
      <c r="K283" s="255"/>
      <c r="L283" s="260"/>
      <c r="M283" s="261"/>
      <c r="N283" s="262"/>
      <c r="O283" s="262"/>
      <c r="P283" s="262"/>
      <c r="Q283" s="262"/>
      <c r="R283" s="262"/>
      <c r="S283" s="262"/>
      <c r="T283" s="263"/>
      <c r="AT283" s="264" t="s">
        <v>199</v>
      </c>
      <c r="AU283" s="264" t="s">
        <v>85</v>
      </c>
      <c r="AV283" s="13" t="s">
        <v>85</v>
      </c>
      <c r="AW283" s="13" t="s">
        <v>32</v>
      </c>
      <c r="AX283" s="13" t="s">
        <v>76</v>
      </c>
      <c r="AY283" s="264" t="s">
        <v>190</v>
      </c>
    </row>
    <row r="284" spans="2:63" s="11" customFormat="1" ht="22.8" customHeight="1">
      <c r="B284" s="214"/>
      <c r="C284" s="215"/>
      <c r="D284" s="216" t="s">
        <v>75</v>
      </c>
      <c r="E284" s="228" t="s">
        <v>476</v>
      </c>
      <c r="F284" s="228" t="s">
        <v>2841</v>
      </c>
      <c r="G284" s="215"/>
      <c r="H284" s="215"/>
      <c r="I284" s="218"/>
      <c r="J284" s="229">
        <f>BK284</f>
        <v>0</v>
      </c>
      <c r="K284" s="215"/>
      <c r="L284" s="220"/>
      <c r="M284" s="221"/>
      <c r="N284" s="222"/>
      <c r="O284" s="222"/>
      <c r="P284" s="223">
        <f>SUM(P285:P299)</f>
        <v>0</v>
      </c>
      <c r="Q284" s="222"/>
      <c r="R284" s="223">
        <f>SUM(R285:R299)</f>
        <v>24.1142444</v>
      </c>
      <c r="S284" s="222"/>
      <c r="T284" s="224">
        <f>SUM(T285:T299)</f>
        <v>0</v>
      </c>
      <c r="AR284" s="225" t="s">
        <v>83</v>
      </c>
      <c r="AT284" s="226" t="s">
        <v>75</v>
      </c>
      <c r="AU284" s="226" t="s">
        <v>83</v>
      </c>
      <c r="AY284" s="225" t="s">
        <v>190</v>
      </c>
      <c r="BK284" s="227">
        <f>SUM(BK285:BK299)</f>
        <v>0</v>
      </c>
    </row>
    <row r="285" spans="2:65" s="1" customFormat="1" ht="16.5" customHeight="1">
      <c r="B285" s="37"/>
      <c r="C285" s="230" t="s">
        <v>429</v>
      </c>
      <c r="D285" s="230" t="s">
        <v>192</v>
      </c>
      <c r="E285" s="231" t="s">
        <v>2842</v>
      </c>
      <c r="F285" s="232" t="s">
        <v>2843</v>
      </c>
      <c r="G285" s="233" t="s">
        <v>195</v>
      </c>
      <c r="H285" s="234">
        <v>3.72</v>
      </c>
      <c r="I285" s="235"/>
      <c r="J285" s="236">
        <f>ROUND(I285*H285,2)</f>
        <v>0</v>
      </c>
      <c r="K285" s="232" t="s">
        <v>196</v>
      </c>
      <c r="L285" s="42"/>
      <c r="M285" s="237" t="s">
        <v>1</v>
      </c>
      <c r="N285" s="238" t="s">
        <v>41</v>
      </c>
      <c r="O285" s="85"/>
      <c r="P285" s="239">
        <f>O285*H285</f>
        <v>0</v>
      </c>
      <c r="Q285" s="239">
        <v>1.89077</v>
      </c>
      <c r="R285" s="239">
        <f>Q285*H285</f>
        <v>7.033664400000001</v>
      </c>
      <c r="S285" s="239">
        <v>0</v>
      </c>
      <c r="T285" s="240">
        <f>S285*H285</f>
        <v>0</v>
      </c>
      <c r="AR285" s="241" t="s">
        <v>197</v>
      </c>
      <c r="AT285" s="241" t="s">
        <v>192</v>
      </c>
      <c r="AU285" s="241" t="s">
        <v>85</v>
      </c>
      <c r="AY285" s="16" t="s">
        <v>190</v>
      </c>
      <c r="BE285" s="242">
        <f>IF(N285="základní",J285,0)</f>
        <v>0</v>
      </c>
      <c r="BF285" s="242">
        <f>IF(N285="snížená",J285,0)</f>
        <v>0</v>
      </c>
      <c r="BG285" s="242">
        <f>IF(N285="zákl. přenesená",J285,0)</f>
        <v>0</v>
      </c>
      <c r="BH285" s="242">
        <f>IF(N285="sníž. přenesená",J285,0)</f>
        <v>0</v>
      </c>
      <c r="BI285" s="242">
        <f>IF(N285="nulová",J285,0)</f>
        <v>0</v>
      </c>
      <c r="BJ285" s="16" t="s">
        <v>83</v>
      </c>
      <c r="BK285" s="242">
        <f>ROUND(I285*H285,2)</f>
        <v>0</v>
      </c>
      <c r="BL285" s="16" t="s">
        <v>197</v>
      </c>
      <c r="BM285" s="241" t="s">
        <v>2844</v>
      </c>
    </row>
    <row r="286" spans="2:51" s="12" customFormat="1" ht="12">
      <c r="B286" s="243"/>
      <c r="C286" s="244"/>
      <c r="D286" s="245" t="s">
        <v>199</v>
      </c>
      <c r="E286" s="246" t="s">
        <v>1</v>
      </c>
      <c r="F286" s="247" t="s">
        <v>2692</v>
      </c>
      <c r="G286" s="244"/>
      <c r="H286" s="246" t="s">
        <v>1</v>
      </c>
      <c r="I286" s="248"/>
      <c r="J286" s="244"/>
      <c r="K286" s="244"/>
      <c r="L286" s="249"/>
      <c r="M286" s="250"/>
      <c r="N286" s="251"/>
      <c r="O286" s="251"/>
      <c r="P286" s="251"/>
      <c r="Q286" s="251"/>
      <c r="R286" s="251"/>
      <c r="S286" s="251"/>
      <c r="T286" s="252"/>
      <c r="AT286" s="253" t="s">
        <v>199</v>
      </c>
      <c r="AU286" s="253" t="s">
        <v>85</v>
      </c>
      <c r="AV286" s="12" t="s">
        <v>83</v>
      </c>
      <c r="AW286" s="12" t="s">
        <v>32</v>
      </c>
      <c r="AX286" s="12" t="s">
        <v>76</v>
      </c>
      <c r="AY286" s="253" t="s">
        <v>190</v>
      </c>
    </row>
    <row r="287" spans="2:51" s="12" customFormat="1" ht="12">
      <c r="B287" s="243"/>
      <c r="C287" s="244"/>
      <c r="D287" s="245" t="s">
        <v>199</v>
      </c>
      <c r="E287" s="246" t="s">
        <v>1</v>
      </c>
      <c r="F287" s="247" t="s">
        <v>344</v>
      </c>
      <c r="G287" s="244"/>
      <c r="H287" s="246" t="s">
        <v>1</v>
      </c>
      <c r="I287" s="248"/>
      <c r="J287" s="244"/>
      <c r="K287" s="244"/>
      <c r="L287" s="249"/>
      <c r="M287" s="250"/>
      <c r="N287" s="251"/>
      <c r="O287" s="251"/>
      <c r="P287" s="251"/>
      <c r="Q287" s="251"/>
      <c r="R287" s="251"/>
      <c r="S287" s="251"/>
      <c r="T287" s="252"/>
      <c r="AT287" s="253" t="s">
        <v>199</v>
      </c>
      <c r="AU287" s="253" t="s">
        <v>85</v>
      </c>
      <c r="AV287" s="12" t="s">
        <v>83</v>
      </c>
      <c r="AW287" s="12" t="s">
        <v>32</v>
      </c>
      <c r="AX287" s="12" t="s">
        <v>76</v>
      </c>
      <c r="AY287" s="253" t="s">
        <v>190</v>
      </c>
    </row>
    <row r="288" spans="2:51" s="12" customFormat="1" ht="12">
      <c r="B288" s="243"/>
      <c r="C288" s="244"/>
      <c r="D288" s="245" t="s">
        <v>199</v>
      </c>
      <c r="E288" s="246" t="s">
        <v>1</v>
      </c>
      <c r="F288" s="247" t="s">
        <v>2845</v>
      </c>
      <c r="G288" s="244"/>
      <c r="H288" s="246" t="s">
        <v>1</v>
      </c>
      <c r="I288" s="248"/>
      <c r="J288" s="244"/>
      <c r="K288" s="244"/>
      <c r="L288" s="249"/>
      <c r="M288" s="250"/>
      <c r="N288" s="251"/>
      <c r="O288" s="251"/>
      <c r="P288" s="251"/>
      <c r="Q288" s="251"/>
      <c r="R288" s="251"/>
      <c r="S288" s="251"/>
      <c r="T288" s="252"/>
      <c r="AT288" s="253" t="s">
        <v>199</v>
      </c>
      <c r="AU288" s="253" t="s">
        <v>85</v>
      </c>
      <c r="AV288" s="12" t="s">
        <v>83</v>
      </c>
      <c r="AW288" s="12" t="s">
        <v>32</v>
      </c>
      <c r="AX288" s="12" t="s">
        <v>76</v>
      </c>
      <c r="AY288" s="253" t="s">
        <v>190</v>
      </c>
    </row>
    <row r="289" spans="2:51" s="13" customFormat="1" ht="12">
      <c r="B289" s="254"/>
      <c r="C289" s="255"/>
      <c r="D289" s="245" t="s">
        <v>199</v>
      </c>
      <c r="E289" s="256" t="s">
        <v>1</v>
      </c>
      <c r="F289" s="257" t="s">
        <v>2846</v>
      </c>
      <c r="G289" s="255"/>
      <c r="H289" s="258">
        <v>3.72</v>
      </c>
      <c r="I289" s="259"/>
      <c r="J289" s="255"/>
      <c r="K289" s="255"/>
      <c r="L289" s="260"/>
      <c r="M289" s="261"/>
      <c r="N289" s="262"/>
      <c r="O289" s="262"/>
      <c r="P289" s="262"/>
      <c r="Q289" s="262"/>
      <c r="R289" s="262"/>
      <c r="S289" s="262"/>
      <c r="T289" s="263"/>
      <c r="AT289" s="264" t="s">
        <v>199</v>
      </c>
      <c r="AU289" s="264" t="s">
        <v>85</v>
      </c>
      <c r="AV289" s="13" t="s">
        <v>85</v>
      </c>
      <c r="AW289" s="13" t="s">
        <v>32</v>
      </c>
      <c r="AX289" s="13" t="s">
        <v>76</v>
      </c>
      <c r="AY289" s="264" t="s">
        <v>190</v>
      </c>
    </row>
    <row r="290" spans="2:65" s="1" customFormat="1" ht="24" customHeight="1">
      <c r="B290" s="37"/>
      <c r="C290" s="230" t="s">
        <v>436</v>
      </c>
      <c r="D290" s="230" t="s">
        <v>192</v>
      </c>
      <c r="E290" s="231" t="s">
        <v>2847</v>
      </c>
      <c r="F290" s="232" t="s">
        <v>2848</v>
      </c>
      <c r="G290" s="233" t="s">
        <v>195</v>
      </c>
      <c r="H290" s="234">
        <v>16.74</v>
      </c>
      <c r="I290" s="235"/>
      <c r="J290" s="236">
        <f>ROUND(I290*H290,2)</f>
        <v>0</v>
      </c>
      <c r="K290" s="232" t="s">
        <v>196</v>
      </c>
      <c r="L290" s="42"/>
      <c r="M290" s="237" t="s">
        <v>1</v>
      </c>
      <c r="N290" s="238" t="s">
        <v>41</v>
      </c>
      <c r="O290" s="85"/>
      <c r="P290" s="239">
        <f>O290*H290</f>
        <v>0</v>
      </c>
      <c r="Q290" s="239">
        <v>0</v>
      </c>
      <c r="R290" s="239">
        <f>Q290*H290</f>
        <v>0</v>
      </c>
      <c r="S290" s="239">
        <v>0</v>
      </c>
      <c r="T290" s="240">
        <f>S290*H290</f>
        <v>0</v>
      </c>
      <c r="AR290" s="241" t="s">
        <v>197</v>
      </c>
      <c r="AT290" s="241" t="s">
        <v>192</v>
      </c>
      <c r="AU290" s="241" t="s">
        <v>85</v>
      </c>
      <c r="AY290" s="16" t="s">
        <v>190</v>
      </c>
      <c r="BE290" s="242">
        <f>IF(N290="základní",J290,0)</f>
        <v>0</v>
      </c>
      <c r="BF290" s="242">
        <f>IF(N290="snížená",J290,0)</f>
        <v>0</v>
      </c>
      <c r="BG290" s="242">
        <f>IF(N290="zákl. přenesená",J290,0)</f>
        <v>0</v>
      </c>
      <c r="BH290" s="242">
        <f>IF(N290="sníž. přenesená",J290,0)</f>
        <v>0</v>
      </c>
      <c r="BI290" s="242">
        <f>IF(N290="nulová",J290,0)</f>
        <v>0</v>
      </c>
      <c r="BJ290" s="16" t="s">
        <v>83</v>
      </c>
      <c r="BK290" s="242">
        <f>ROUND(I290*H290,2)</f>
        <v>0</v>
      </c>
      <c r="BL290" s="16" t="s">
        <v>197</v>
      </c>
      <c r="BM290" s="241" t="s">
        <v>2849</v>
      </c>
    </row>
    <row r="291" spans="2:51" s="12" customFormat="1" ht="12">
      <c r="B291" s="243"/>
      <c r="C291" s="244"/>
      <c r="D291" s="245" t="s">
        <v>199</v>
      </c>
      <c r="E291" s="246" t="s">
        <v>1</v>
      </c>
      <c r="F291" s="247" t="s">
        <v>2692</v>
      </c>
      <c r="G291" s="244"/>
      <c r="H291" s="246" t="s">
        <v>1</v>
      </c>
      <c r="I291" s="248"/>
      <c r="J291" s="244"/>
      <c r="K291" s="244"/>
      <c r="L291" s="249"/>
      <c r="M291" s="250"/>
      <c r="N291" s="251"/>
      <c r="O291" s="251"/>
      <c r="P291" s="251"/>
      <c r="Q291" s="251"/>
      <c r="R291" s="251"/>
      <c r="S291" s="251"/>
      <c r="T291" s="252"/>
      <c r="AT291" s="253" t="s">
        <v>199</v>
      </c>
      <c r="AU291" s="253" t="s">
        <v>85</v>
      </c>
      <c r="AV291" s="12" t="s">
        <v>83</v>
      </c>
      <c r="AW291" s="12" t="s">
        <v>32</v>
      </c>
      <c r="AX291" s="12" t="s">
        <v>76</v>
      </c>
      <c r="AY291" s="253" t="s">
        <v>190</v>
      </c>
    </row>
    <row r="292" spans="2:51" s="12" customFormat="1" ht="12">
      <c r="B292" s="243"/>
      <c r="C292" s="244"/>
      <c r="D292" s="245" t="s">
        <v>199</v>
      </c>
      <c r="E292" s="246" t="s">
        <v>1</v>
      </c>
      <c r="F292" s="247" t="s">
        <v>344</v>
      </c>
      <c r="G292" s="244"/>
      <c r="H292" s="246" t="s">
        <v>1</v>
      </c>
      <c r="I292" s="248"/>
      <c r="J292" s="244"/>
      <c r="K292" s="244"/>
      <c r="L292" s="249"/>
      <c r="M292" s="250"/>
      <c r="N292" s="251"/>
      <c r="O292" s="251"/>
      <c r="P292" s="251"/>
      <c r="Q292" s="251"/>
      <c r="R292" s="251"/>
      <c r="S292" s="251"/>
      <c r="T292" s="252"/>
      <c r="AT292" s="253" t="s">
        <v>199</v>
      </c>
      <c r="AU292" s="253" t="s">
        <v>85</v>
      </c>
      <c r="AV292" s="12" t="s">
        <v>83</v>
      </c>
      <c r="AW292" s="12" t="s">
        <v>32</v>
      </c>
      <c r="AX292" s="12" t="s">
        <v>76</v>
      </c>
      <c r="AY292" s="253" t="s">
        <v>190</v>
      </c>
    </row>
    <row r="293" spans="2:51" s="13" customFormat="1" ht="12">
      <c r="B293" s="254"/>
      <c r="C293" s="255"/>
      <c r="D293" s="245" t="s">
        <v>199</v>
      </c>
      <c r="E293" s="256" t="s">
        <v>1</v>
      </c>
      <c r="F293" s="257" t="s">
        <v>2850</v>
      </c>
      <c r="G293" s="255"/>
      <c r="H293" s="258">
        <v>16.74</v>
      </c>
      <c r="I293" s="259"/>
      <c r="J293" s="255"/>
      <c r="K293" s="255"/>
      <c r="L293" s="260"/>
      <c r="M293" s="261"/>
      <c r="N293" s="262"/>
      <c r="O293" s="262"/>
      <c r="P293" s="262"/>
      <c r="Q293" s="262"/>
      <c r="R293" s="262"/>
      <c r="S293" s="262"/>
      <c r="T293" s="263"/>
      <c r="AT293" s="264" t="s">
        <v>199</v>
      </c>
      <c r="AU293" s="264" t="s">
        <v>85</v>
      </c>
      <c r="AV293" s="13" t="s">
        <v>85</v>
      </c>
      <c r="AW293" s="13" t="s">
        <v>32</v>
      </c>
      <c r="AX293" s="13" t="s">
        <v>76</v>
      </c>
      <c r="AY293" s="264" t="s">
        <v>190</v>
      </c>
    </row>
    <row r="294" spans="2:65" s="1" customFormat="1" ht="16.5" customHeight="1">
      <c r="B294" s="37"/>
      <c r="C294" s="265" t="s">
        <v>442</v>
      </c>
      <c r="D294" s="265" t="s">
        <v>430</v>
      </c>
      <c r="E294" s="266" t="s">
        <v>2851</v>
      </c>
      <c r="F294" s="267" t="s">
        <v>2852</v>
      </c>
      <c r="G294" s="268" t="s">
        <v>245</v>
      </c>
      <c r="H294" s="269">
        <v>17.075</v>
      </c>
      <c r="I294" s="270"/>
      <c r="J294" s="271">
        <f>ROUND(I294*H294,2)</f>
        <v>0</v>
      </c>
      <c r="K294" s="267" t="s">
        <v>196</v>
      </c>
      <c r="L294" s="272"/>
      <c r="M294" s="273" t="s">
        <v>1</v>
      </c>
      <c r="N294" s="274" t="s">
        <v>41</v>
      </c>
      <c r="O294" s="85"/>
      <c r="P294" s="239">
        <f>O294*H294</f>
        <v>0</v>
      </c>
      <c r="Q294" s="239">
        <v>1</v>
      </c>
      <c r="R294" s="239">
        <f>Q294*H294</f>
        <v>17.075</v>
      </c>
      <c r="S294" s="239">
        <v>0</v>
      </c>
      <c r="T294" s="240">
        <f>S294*H294</f>
        <v>0</v>
      </c>
      <c r="AR294" s="241" t="s">
        <v>229</v>
      </c>
      <c r="AT294" s="241" t="s">
        <v>430</v>
      </c>
      <c r="AU294" s="241" t="s">
        <v>85</v>
      </c>
      <c r="AY294" s="16" t="s">
        <v>190</v>
      </c>
      <c r="BE294" s="242">
        <f>IF(N294="základní",J294,0)</f>
        <v>0</v>
      </c>
      <c r="BF294" s="242">
        <f>IF(N294="snížená",J294,0)</f>
        <v>0</v>
      </c>
      <c r="BG294" s="242">
        <f>IF(N294="zákl. přenesená",J294,0)</f>
        <v>0</v>
      </c>
      <c r="BH294" s="242">
        <f>IF(N294="sníž. přenesená",J294,0)</f>
        <v>0</v>
      </c>
      <c r="BI294" s="242">
        <f>IF(N294="nulová",J294,0)</f>
        <v>0</v>
      </c>
      <c r="BJ294" s="16" t="s">
        <v>83</v>
      </c>
      <c r="BK294" s="242">
        <f>ROUND(I294*H294,2)</f>
        <v>0</v>
      </c>
      <c r="BL294" s="16" t="s">
        <v>197</v>
      </c>
      <c r="BM294" s="241" t="s">
        <v>2853</v>
      </c>
    </row>
    <row r="295" spans="2:51" s="13" customFormat="1" ht="12">
      <c r="B295" s="254"/>
      <c r="C295" s="255"/>
      <c r="D295" s="245" t="s">
        <v>199</v>
      </c>
      <c r="E295" s="255"/>
      <c r="F295" s="257" t="s">
        <v>2854</v>
      </c>
      <c r="G295" s="255"/>
      <c r="H295" s="258">
        <v>17.075</v>
      </c>
      <c r="I295" s="259"/>
      <c r="J295" s="255"/>
      <c r="K295" s="255"/>
      <c r="L295" s="260"/>
      <c r="M295" s="261"/>
      <c r="N295" s="262"/>
      <c r="O295" s="262"/>
      <c r="P295" s="262"/>
      <c r="Q295" s="262"/>
      <c r="R295" s="262"/>
      <c r="S295" s="262"/>
      <c r="T295" s="263"/>
      <c r="AT295" s="264" t="s">
        <v>199</v>
      </c>
      <c r="AU295" s="264" t="s">
        <v>85</v>
      </c>
      <c r="AV295" s="13" t="s">
        <v>85</v>
      </c>
      <c r="AW295" s="13" t="s">
        <v>4</v>
      </c>
      <c r="AX295" s="13" t="s">
        <v>83</v>
      </c>
      <c r="AY295" s="264" t="s">
        <v>190</v>
      </c>
    </row>
    <row r="296" spans="2:65" s="1" customFormat="1" ht="16.5" customHeight="1">
      <c r="B296" s="37"/>
      <c r="C296" s="230" t="s">
        <v>451</v>
      </c>
      <c r="D296" s="230" t="s">
        <v>192</v>
      </c>
      <c r="E296" s="231" t="s">
        <v>2855</v>
      </c>
      <c r="F296" s="232" t="s">
        <v>2856</v>
      </c>
      <c r="G296" s="233" t="s">
        <v>398</v>
      </c>
      <c r="H296" s="234">
        <v>62</v>
      </c>
      <c r="I296" s="235"/>
      <c r="J296" s="236">
        <f>ROUND(I296*H296,2)</f>
        <v>0</v>
      </c>
      <c r="K296" s="232" t="s">
        <v>196</v>
      </c>
      <c r="L296" s="42"/>
      <c r="M296" s="237" t="s">
        <v>1</v>
      </c>
      <c r="N296" s="238" t="s">
        <v>41</v>
      </c>
      <c r="O296" s="85"/>
      <c r="P296" s="239">
        <f>O296*H296</f>
        <v>0</v>
      </c>
      <c r="Q296" s="239">
        <v>9E-05</v>
      </c>
      <c r="R296" s="239">
        <f>Q296*H296</f>
        <v>0.005580000000000001</v>
      </c>
      <c r="S296" s="239">
        <v>0</v>
      </c>
      <c r="T296" s="240">
        <f>S296*H296</f>
        <v>0</v>
      </c>
      <c r="AR296" s="241" t="s">
        <v>197</v>
      </c>
      <c r="AT296" s="241" t="s">
        <v>192</v>
      </c>
      <c r="AU296" s="241" t="s">
        <v>85</v>
      </c>
      <c r="AY296" s="16" t="s">
        <v>190</v>
      </c>
      <c r="BE296" s="242">
        <f>IF(N296="základní",J296,0)</f>
        <v>0</v>
      </c>
      <c r="BF296" s="242">
        <f>IF(N296="snížená",J296,0)</f>
        <v>0</v>
      </c>
      <c r="BG296" s="242">
        <f>IF(N296="zákl. přenesená",J296,0)</f>
        <v>0</v>
      </c>
      <c r="BH296" s="242">
        <f>IF(N296="sníž. přenesená",J296,0)</f>
        <v>0</v>
      </c>
      <c r="BI296" s="242">
        <f>IF(N296="nulová",J296,0)</f>
        <v>0</v>
      </c>
      <c r="BJ296" s="16" t="s">
        <v>83</v>
      </c>
      <c r="BK296" s="242">
        <f>ROUND(I296*H296,2)</f>
        <v>0</v>
      </c>
      <c r="BL296" s="16" t="s">
        <v>197</v>
      </c>
      <c r="BM296" s="241" t="s">
        <v>2857</v>
      </c>
    </row>
    <row r="297" spans="2:51" s="12" customFormat="1" ht="12">
      <c r="B297" s="243"/>
      <c r="C297" s="244"/>
      <c r="D297" s="245" t="s">
        <v>199</v>
      </c>
      <c r="E297" s="246" t="s">
        <v>1</v>
      </c>
      <c r="F297" s="247" t="s">
        <v>2692</v>
      </c>
      <c r="G297" s="244"/>
      <c r="H297" s="246" t="s">
        <v>1</v>
      </c>
      <c r="I297" s="248"/>
      <c r="J297" s="244"/>
      <c r="K297" s="244"/>
      <c r="L297" s="249"/>
      <c r="M297" s="250"/>
      <c r="N297" s="251"/>
      <c r="O297" s="251"/>
      <c r="P297" s="251"/>
      <c r="Q297" s="251"/>
      <c r="R297" s="251"/>
      <c r="S297" s="251"/>
      <c r="T297" s="252"/>
      <c r="AT297" s="253" t="s">
        <v>199</v>
      </c>
      <c r="AU297" s="253" t="s">
        <v>85</v>
      </c>
      <c r="AV297" s="12" t="s">
        <v>83</v>
      </c>
      <c r="AW297" s="12" t="s">
        <v>32</v>
      </c>
      <c r="AX297" s="12" t="s">
        <v>76</v>
      </c>
      <c r="AY297" s="253" t="s">
        <v>190</v>
      </c>
    </row>
    <row r="298" spans="2:51" s="12" customFormat="1" ht="12">
      <c r="B298" s="243"/>
      <c r="C298" s="244"/>
      <c r="D298" s="245" t="s">
        <v>199</v>
      </c>
      <c r="E298" s="246" t="s">
        <v>1</v>
      </c>
      <c r="F298" s="247" t="s">
        <v>344</v>
      </c>
      <c r="G298" s="244"/>
      <c r="H298" s="246" t="s">
        <v>1</v>
      </c>
      <c r="I298" s="248"/>
      <c r="J298" s="244"/>
      <c r="K298" s="244"/>
      <c r="L298" s="249"/>
      <c r="M298" s="250"/>
      <c r="N298" s="251"/>
      <c r="O298" s="251"/>
      <c r="P298" s="251"/>
      <c r="Q298" s="251"/>
      <c r="R298" s="251"/>
      <c r="S298" s="251"/>
      <c r="T298" s="252"/>
      <c r="AT298" s="253" t="s">
        <v>199</v>
      </c>
      <c r="AU298" s="253" t="s">
        <v>85</v>
      </c>
      <c r="AV298" s="12" t="s">
        <v>83</v>
      </c>
      <c r="AW298" s="12" t="s">
        <v>32</v>
      </c>
      <c r="AX298" s="12" t="s">
        <v>76</v>
      </c>
      <c r="AY298" s="253" t="s">
        <v>190</v>
      </c>
    </row>
    <row r="299" spans="2:51" s="13" customFormat="1" ht="12">
      <c r="B299" s="254"/>
      <c r="C299" s="255"/>
      <c r="D299" s="245" t="s">
        <v>199</v>
      </c>
      <c r="E299" s="256" t="s">
        <v>1</v>
      </c>
      <c r="F299" s="257" t="s">
        <v>2858</v>
      </c>
      <c r="G299" s="255"/>
      <c r="H299" s="258">
        <v>62</v>
      </c>
      <c r="I299" s="259"/>
      <c r="J299" s="255"/>
      <c r="K299" s="255"/>
      <c r="L299" s="260"/>
      <c r="M299" s="261"/>
      <c r="N299" s="262"/>
      <c r="O299" s="262"/>
      <c r="P299" s="262"/>
      <c r="Q299" s="262"/>
      <c r="R299" s="262"/>
      <c r="S299" s="262"/>
      <c r="T299" s="263"/>
      <c r="AT299" s="264" t="s">
        <v>199</v>
      </c>
      <c r="AU299" s="264" t="s">
        <v>85</v>
      </c>
      <c r="AV299" s="13" t="s">
        <v>85</v>
      </c>
      <c r="AW299" s="13" t="s">
        <v>32</v>
      </c>
      <c r="AX299" s="13" t="s">
        <v>76</v>
      </c>
      <c r="AY299" s="264" t="s">
        <v>190</v>
      </c>
    </row>
    <row r="300" spans="2:63" s="11" customFormat="1" ht="22.8" customHeight="1">
      <c r="B300" s="214"/>
      <c r="C300" s="215"/>
      <c r="D300" s="216" t="s">
        <v>75</v>
      </c>
      <c r="E300" s="228" t="s">
        <v>217</v>
      </c>
      <c r="F300" s="228" t="s">
        <v>2859</v>
      </c>
      <c r="G300" s="215"/>
      <c r="H300" s="215"/>
      <c r="I300" s="218"/>
      <c r="J300" s="229">
        <f>BK300</f>
        <v>0</v>
      </c>
      <c r="K300" s="215"/>
      <c r="L300" s="220"/>
      <c r="M300" s="221"/>
      <c r="N300" s="222"/>
      <c r="O300" s="222"/>
      <c r="P300" s="223">
        <f>SUM(P301:P339)</f>
        <v>0</v>
      </c>
      <c r="Q300" s="222"/>
      <c r="R300" s="223">
        <f>SUM(R301:R339)</f>
        <v>72.82007</v>
      </c>
      <c r="S300" s="222"/>
      <c r="T300" s="224">
        <f>SUM(T301:T339)</f>
        <v>0</v>
      </c>
      <c r="AR300" s="225" t="s">
        <v>83</v>
      </c>
      <c r="AT300" s="226" t="s">
        <v>75</v>
      </c>
      <c r="AU300" s="226" t="s">
        <v>83</v>
      </c>
      <c r="AY300" s="225" t="s">
        <v>190</v>
      </c>
      <c r="BK300" s="227">
        <f>SUM(BK301:BK339)</f>
        <v>0</v>
      </c>
    </row>
    <row r="301" spans="2:65" s="1" customFormat="1" ht="16.5" customHeight="1">
      <c r="B301" s="37"/>
      <c r="C301" s="230" t="s">
        <v>455</v>
      </c>
      <c r="D301" s="230" t="s">
        <v>192</v>
      </c>
      <c r="E301" s="231" t="s">
        <v>2860</v>
      </c>
      <c r="F301" s="232" t="s">
        <v>2861</v>
      </c>
      <c r="G301" s="233" t="s">
        <v>255</v>
      </c>
      <c r="H301" s="234">
        <v>34</v>
      </c>
      <c r="I301" s="235"/>
      <c r="J301" s="236">
        <f>ROUND(I301*H301,2)</f>
        <v>0</v>
      </c>
      <c r="K301" s="232" t="s">
        <v>196</v>
      </c>
      <c r="L301" s="42"/>
      <c r="M301" s="237" t="s">
        <v>1</v>
      </c>
      <c r="N301" s="238" t="s">
        <v>41</v>
      </c>
      <c r="O301" s="85"/>
      <c r="P301" s="239">
        <f>O301*H301</f>
        <v>0</v>
      </c>
      <c r="Q301" s="239">
        <v>0</v>
      </c>
      <c r="R301" s="239">
        <f>Q301*H301</f>
        <v>0</v>
      </c>
      <c r="S301" s="239">
        <v>0</v>
      </c>
      <c r="T301" s="240">
        <f>S301*H301</f>
        <v>0</v>
      </c>
      <c r="AR301" s="241" t="s">
        <v>197</v>
      </c>
      <c r="AT301" s="241" t="s">
        <v>192</v>
      </c>
      <c r="AU301" s="241" t="s">
        <v>85</v>
      </c>
      <c r="AY301" s="16" t="s">
        <v>190</v>
      </c>
      <c r="BE301" s="242">
        <f>IF(N301="základní",J301,0)</f>
        <v>0</v>
      </c>
      <c r="BF301" s="242">
        <f>IF(N301="snížená",J301,0)</f>
        <v>0</v>
      </c>
      <c r="BG301" s="242">
        <f>IF(N301="zákl. přenesená",J301,0)</f>
        <v>0</v>
      </c>
      <c r="BH301" s="242">
        <f>IF(N301="sníž. přenesená",J301,0)</f>
        <v>0</v>
      </c>
      <c r="BI301" s="242">
        <f>IF(N301="nulová",J301,0)</f>
        <v>0</v>
      </c>
      <c r="BJ301" s="16" t="s">
        <v>83</v>
      </c>
      <c r="BK301" s="242">
        <f>ROUND(I301*H301,2)</f>
        <v>0</v>
      </c>
      <c r="BL301" s="16" t="s">
        <v>197</v>
      </c>
      <c r="BM301" s="241" t="s">
        <v>2862</v>
      </c>
    </row>
    <row r="302" spans="2:51" s="12" customFormat="1" ht="12">
      <c r="B302" s="243"/>
      <c r="C302" s="244"/>
      <c r="D302" s="245" t="s">
        <v>199</v>
      </c>
      <c r="E302" s="246" t="s">
        <v>1</v>
      </c>
      <c r="F302" s="247" t="s">
        <v>2788</v>
      </c>
      <c r="G302" s="244"/>
      <c r="H302" s="246" t="s">
        <v>1</v>
      </c>
      <c r="I302" s="248"/>
      <c r="J302" s="244"/>
      <c r="K302" s="244"/>
      <c r="L302" s="249"/>
      <c r="M302" s="250"/>
      <c r="N302" s="251"/>
      <c r="O302" s="251"/>
      <c r="P302" s="251"/>
      <c r="Q302" s="251"/>
      <c r="R302" s="251"/>
      <c r="S302" s="251"/>
      <c r="T302" s="252"/>
      <c r="AT302" s="253" t="s">
        <v>199</v>
      </c>
      <c r="AU302" s="253" t="s">
        <v>85</v>
      </c>
      <c r="AV302" s="12" t="s">
        <v>83</v>
      </c>
      <c r="AW302" s="12" t="s">
        <v>32</v>
      </c>
      <c r="AX302" s="12" t="s">
        <v>76</v>
      </c>
      <c r="AY302" s="253" t="s">
        <v>190</v>
      </c>
    </row>
    <row r="303" spans="2:51" s="12" customFormat="1" ht="12">
      <c r="B303" s="243"/>
      <c r="C303" s="244"/>
      <c r="D303" s="245" t="s">
        <v>199</v>
      </c>
      <c r="E303" s="246" t="s">
        <v>1</v>
      </c>
      <c r="F303" s="247" t="s">
        <v>344</v>
      </c>
      <c r="G303" s="244"/>
      <c r="H303" s="246" t="s">
        <v>1</v>
      </c>
      <c r="I303" s="248"/>
      <c r="J303" s="244"/>
      <c r="K303" s="244"/>
      <c r="L303" s="249"/>
      <c r="M303" s="250"/>
      <c r="N303" s="251"/>
      <c r="O303" s="251"/>
      <c r="P303" s="251"/>
      <c r="Q303" s="251"/>
      <c r="R303" s="251"/>
      <c r="S303" s="251"/>
      <c r="T303" s="252"/>
      <c r="AT303" s="253" t="s">
        <v>199</v>
      </c>
      <c r="AU303" s="253" t="s">
        <v>85</v>
      </c>
      <c r="AV303" s="12" t="s">
        <v>83</v>
      </c>
      <c r="AW303" s="12" t="s">
        <v>32</v>
      </c>
      <c r="AX303" s="12" t="s">
        <v>76</v>
      </c>
      <c r="AY303" s="253" t="s">
        <v>190</v>
      </c>
    </row>
    <row r="304" spans="2:51" s="12" customFormat="1" ht="12">
      <c r="B304" s="243"/>
      <c r="C304" s="244"/>
      <c r="D304" s="245" t="s">
        <v>199</v>
      </c>
      <c r="E304" s="246" t="s">
        <v>1</v>
      </c>
      <c r="F304" s="247" t="s">
        <v>2863</v>
      </c>
      <c r="G304" s="244"/>
      <c r="H304" s="246" t="s">
        <v>1</v>
      </c>
      <c r="I304" s="248"/>
      <c r="J304" s="244"/>
      <c r="K304" s="244"/>
      <c r="L304" s="249"/>
      <c r="M304" s="250"/>
      <c r="N304" s="251"/>
      <c r="O304" s="251"/>
      <c r="P304" s="251"/>
      <c r="Q304" s="251"/>
      <c r="R304" s="251"/>
      <c r="S304" s="251"/>
      <c r="T304" s="252"/>
      <c r="AT304" s="253" t="s">
        <v>199</v>
      </c>
      <c r="AU304" s="253" t="s">
        <v>85</v>
      </c>
      <c r="AV304" s="12" t="s">
        <v>83</v>
      </c>
      <c r="AW304" s="12" t="s">
        <v>32</v>
      </c>
      <c r="AX304" s="12" t="s">
        <v>76</v>
      </c>
      <c r="AY304" s="253" t="s">
        <v>190</v>
      </c>
    </row>
    <row r="305" spans="2:51" s="13" customFormat="1" ht="12">
      <c r="B305" s="254"/>
      <c r="C305" s="255"/>
      <c r="D305" s="245" t="s">
        <v>199</v>
      </c>
      <c r="E305" s="256" t="s">
        <v>1</v>
      </c>
      <c r="F305" s="257" t="s">
        <v>2864</v>
      </c>
      <c r="G305" s="255"/>
      <c r="H305" s="258">
        <v>34</v>
      </c>
      <c r="I305" s="259"/>
      <c r="J305" s="255"/>
      <c r="K305" s="255"/>
      <c r="L305" s="260"/>
      <c r="M305" s="261"/>
      <c r="N305" s="262"/>
      <c r="O305" s="262"/>
      <c r="P305" s="262"/>
      <c r="Q305" s="262"/>
      <c r="R305" s="262"/>
      <c r="S305" s="262"/>
      <c r="T305" s="263"/>
      <c r="AT305" s="264" t="s">
        <v>199</v>
      </c>
      <c r="AU305" s="264" t="s">
        <v>85</v>
      </c>
      <c r="AV305" s="13" t="s">
        <v>85</v>
      </c>
      <c r="AW305" s="13" t="s">
        <v>32</v>
      </c>
      <c r="AX305" s="13" t="s">
        <v>76</v>
      </c>
      <c r="AY305" s="264" t="s">
        <v>190</v>
      </c>
    </row>
    <row r="306" spans="2:65" s="1" customFormat="1" ht="16.5" customHeight="1">
      <c r="B306" s="37"/>
      <c r="C306" s="230" t="s">
        <v>463</v>
      </c>
      <c r="D306" s="230" t="s">
        <v>192</v>
      </c>
      <c r="E306" s="231" t="s">
        <v>2865</v>
      </c>
      <c r="F306" s="232" t="s">
        <v>2866</v>
      </c>
      <c r="G306" s="233" t="s">
        <v>255</v>
      </c>
      <c r="H306" s="234">
        <v>11</v>
      </c>
      <c r="I306" s="235"/>
      <c r="J306" s="236">
        <f>ROUND(I306*H306,2)</f>
        <v>0</v>
      </c>
      <c r="K306" s="232" t="s">
        <v>196</v>
      </c>
      <c r="L306" s="42"/>
      <c r="M306" s="237" t="s">
        <v>1</v>
      </c>
      <c r="N306" s="238" t="s">
        <v>41</v>
      </c>
      <c r="O306" s="85"/>
      <c r="P306" s="239">
        <f>O306*H306</f>
        <v>0</v>
      </c>
      <c r="Q306" s="239">
        <v>0</v>
      </c>
      <c r="R306" s="239">
        <f>Q306*H306</f>
        <v>0</v>
      </c>
      <c r="S306" s="239">
        <v>0</v>
      </c>
      <c r="T306" s="240">
        <f>S306*H306</f>
        <v>0</v>
      </c>
      <c r="AR306" s="241" t="s">
        <v>197</v>
      </c>
      <c r="AT306" s="241" t="s">
        <v>192</v>
      </c>
      <c r="AU306" s="241" t="s">
        <v>85</v>
      </c>
      <c r="AY306" s="16" t="s">
        <v>190</v>
      </c>
      <c r="BE306" s="242">
        <f>IF(N306="základní",J306,0)</f>
        <v>0</v>
      </c>
      <c r="BF306" s="242">
        <f>IF(N306="snížená",J306,0)</f>
        <v>0</v>
      </c>
      <c r="BG306" s="242">
        <f>IF(N306="zákl. přenesená",J306,0)</f>
        <v>0</v>
      </c>
      <c r="BH306" s="242">
        <f>IF(N306="sníž. přenesená",J306,0)</f>
        <v>0</v>
      </c>
      <c r="BI306" s="242">
        <f>IF(N306="nulová",J306,0)</f>
        <v>0</v>
      </c>
      <c r="BJ306" s="16" t="s">
        <v>83</v>
      </c>
      <c r="BK306" s="242">
        <f>ROUND(I306*H306,2)</f>
        <v>0</v>
      </c>
      <c r="BL306" s="16" t="s">
        <v>197</v>
      </c>
      <c r="BM306" s="241" t="s">
        <v>2867</v>
      </c>
    </row>
    <row r="307" spans="2:51" s="12" customFormat="1" ht="12">
      <c r="B307" s="243"/>
      <c r="C307" s="244"/>
      <c r="D307" s="245" t="s">
        <v>199</v>
      </c>
      <c r="E307" s="246" t="s">
        <v>1</v>
      </c>
      <c r="F307" s="247" t="s">
        <v>2788</v>
      </c>
      <c r="G307" s="244"/>
      <c r="H307" s="246" t="s">
        <v>1</v>
      </c>
      <c r="I307" s="248"/>
      <c r="J307" s="244"/>
      <c r="K307" s="244"/>
      <c r="L307" s="249"/>
      <c r="M307" s="250"/>
      <c r="N307" s="251"/>
      <c r="O307" s="251"/>
      <c r="P307" s="251"/>
      <c r="Q307" s="251"/>
      <c r="R307" s="251"/>
      <c r="S307" s="251"/>
      <c r="T307" s="252"/>
      <c r="AT307" s="253" t="s">
        <v>199</v>
      </c>
      <c r="AU307" s="253" t="s">
        <v>85</v>
      </c>
      <c r="AV307" s="12" t="s">
        <v>83</v>
      </c>
      <c r="AW307" s="12" t="s">
        <v>32</v>
      </c>
      <c r="AX307" s="12" t="s">
        <v>76</v>
      </c>
      <c r="AY307" s="253" t="s">
        <v>190</v>
      </c>
    </row>
    <row r="308" spans="2:51" s="12" customFormat="1" ht="12">
      <c r="B308" s="243"/>
      <c r="C308" s="244"/>
      <c r="D308" s="245" t="s">
        <v>199</v>
      </c>
      <c r="E308" s="246" t="s">
        <v>1</v>
      </c>
      <c r="F308" s="247" t="s">
        <v>344</v>
      </c>
      <c r="G308" s="244"/>
      <c r="H308" s="246" t="s">
        <v>1</v>
      </c>
      <c r="I308" s="248"/>
      <c r="J308" s="244"/>
      <c r="K308" s="244"/>
      <c r="L308" s="249"/>
      <c r="M308" s="250"/>
      <c r="N308" s="251"/>
      <c r="O308" s="251"/>
      <c r="P308" s="251"/>
      <c r="Q308" s="251"/>
      <c r="R308" s="251"/>
      <c r="S308" s="251"/>
      <c r="T308" s="252"/>
      <c r="AT308" s="253" t="s">
        <v>199</v>
      </c>
      <c r="AU308" s="253" t="s">
        <v>85</v>
      </c>
      <c r="AV308" s="12" t="s">
        <v>83</v>
      </c>
      <c r="AW308" s="12" t="s">
        <v>32</v>
      </c>
      <c r="AX308" s="12" t="s">
        <v>76</v>
      </c>
      <c r="AY308" s="253" t="s">
        <v>190</v>
      </c>
    </row>
    <row r="309" spans="2:51" s="12" customFormat="1" ht="12">
      <c r="B309" s="243"/>
      <c r="C309" s="244"/>
      <c r="D309" s="245" t="s">
        <v>199</v>
      </c>
      <c r="E309" s="246" t="s">
        <v>1</v>
      </c>
      <c r="F309" s="247" t="s">
        <v>2868</v>
      </c>
      <c r="G309" s="244"/>
      <c r="H309" s="246" t="s">
        <v>1</v>
      </c>
      <c r="I309" s="248"/>
      <c r="J309" s="244"/>
      <c r="K309" s="244"/>
      <c r="L309" s="249"/>
      <c r="M309" s="250"/>
      <c r="N309" s="251"/>
      <c r="O309" s="251"/>
      <c r="P309" s="251"/>
      <c r="Q309" s="251"/>
      <c r="R309" s="251"/>
      <c r="S309" s="251"/>
      <c r="T309" s="252"/>
      <c r="AT309" s="253" t="s">
        <v>199</v>
      </c>
      <c r="AU309" s="253" t="s">
        <v>85</v>
      </c>
      <c r="AV309" s="12" t="s">
        <v>83</v>
      </c>
      <c r="AW309" s="12" t="s">
        <v>32</v>
      </c>
      <c r="AX309" s="12" t="s">
        <v>76</v>
      </c>
      <c r="AY309" s="253" t="s">
        <v>190</v>
      </c>
    </row>
    <row r="310" spans="2:51" s="13" customFormat="1" ht="12">
      <c r="B310" s="254"/>
      <c r="C310" s="255"/>
      <c r="D310" s="245" t="s">
        <v>199</v>
      </c>
      <c r="E310" s="256" t="s">
        <v>1</v>
      </c>
      <c r="F310" s="257" t="s">
        <v>2869</v>
      </c>
      <c r="G310" s="255"/>
      <c r="H310" s="258">
        <v>11</v>
      </c>
      <c r="I310" s="259"/>
      <c r="J310" s="255"/>
      <c r="K310" s="255"/>
      <c r="L310" s="260"/>
      <c r="M310" s="261"/>
      <c r="N310" s="262"/>
      <c r="O310" s="262"/>
      <c r="P310" s="262"/>
      <c r="Q310" s="262"/>
      <c r="R310" s="262"/>
      <c r="S310" s="262"/>
      <c r="T310" s="263"/>
      <c r="AT310" s="264" t="s">
        <v>199</v>
      </c>
      <c r="AU310" s="264" t="s">
        <v>85</v>
      </c>
      <c r="AV310" s="13" t="s">
        <v>85</v>
      </c>
      <c r="AW310" s="13" t="s">
        <v>32</v>
      </c>
      <c r="AX310" s="13" t="s">
        <v>76</v>
      </c>
      <c r="AY310" s="264" t="s">
        <v>190</v>
      </c>
    </row>
    <row r="311" spans="2:65" s="1" customFormat="1" ht="16.5" customHeight="1">
      <c r="B311" s="37"/>
      <c r="C311" s="230" t="s">
        <v>470</v>
      </c>
      <c r="D311" s="230" t="s">
        <v>192</v>
      </c>
      <c r="E311" s="231" t="s">
        <v>2870</v>
      </c>
      <c r="F311" s="232" t="s">
        <v>2871</v>
      </c>
      <c r="G311" s="233" t="s">
        <v>255</v>
      </c>
      <c r="H311" s="234">
        <v>189</v>
      </c>
      <c r="I311" s="235"/>
      <c r="J311" s="236">
        <f>ROUND(I311*H311,2)</f>
        <v>0</v>
      </c>
      <c r="K311" s="232" t="s">
        <v>196</v>
      </c>
      <c r="L311" s="42"/>
      <c r="M311" s="237" t="s">
        <v>1</v>
      </c>
      <c r="N311" s="238" t="s">
        <v>41</v>
      </c>
      <c r="O311" s="85"/>
      <c r="P311" s="239">
        <f>O311*H311</f>
        <v>0</v>
      </c>
      <c r="Q311" s="239">
        <v>0</v>
      </c>
      <c r="R311" s="239">
        <f>Q311*H311</f>
        <v>0</v>
      </c>
      <c r="S311" s="239">
        <v>0</v>
      </c>
      <c r="T311" s="240">
        <f>S311*H311</f>
        <v>0</v>
      </c>
      <c r="AR311" s="241" t="s">
        <v>197</v>
      </c>
      <c r="AT311" s="241" t="s">
        <v>192</v>
      </c>
      <c r="AU311" s="241" t="s">
        <v>85</v>
      </c>
      <c r="AY311" s="16" t="s">
        <v>190</v>
      </c>
      <c r="BE311" s="242">
        <f>IF(N311="základní",J311,0)</f>
        <v>0</v>
      </c>
      <c r="BF311" s="242">
        <f>IF(N311="snížená",J311,0)</f>
        <v>0</v>
      </c>
      <c r="BG311" s="242">
        <f>IF(N311="zákl. přenesená",J311,0)</f>
        <v>0</v>
      </c>
      <c r="BH311" s="242">
        <f>IF(N311="sníž. přenesená",J311,0)</f>
        <v>0</v>
      </c>
      <c r="BI311" s="242">
        <f>IF(N311="nulová",J311,0)</f>
        <v>0</v>
      </c>
      <c r="BJ311" s="16" t="s">
        <v>83</v>
      </c>
      <c r="BK311" s="242">
        <f>ROUND(I311*H311,2)</f>
        <v>0</v>
      </c>
      <c r="BL311" s="16" t="s">
        <v>197</v>
      </c>
      <c r="BM311" s="241" t="s">
        <v>2872</v>
      </c>
    </row>
    <row r="312" spans="2:51" s="12" customFormat="1" ht="12">
      <c r="B312" s="243"/>
      <c r="C312" s="244"/>
      <c r="D312" s="245" t="s">
        <v>199</v>
      </c>
      <c r="E312" s="246" t="s">
        <v>1</v>
      </c>
      <c r="F312" s="247" t="s">
        <v>2788</v>
      </c>
      <c r="G312" s="244"/>
      <c r="H312" s="246" t="s">
        <v>1</v>
      </c>
      <c r="I312" s="248"/>
      <c r="J312" s="244"/>
      <c r="K312" s="244"/>
      <c r="L312" s="249"/>
      <c r="M312" s="250"/>
      <c r="N312" s="251"/>
      <c r="O312" s="251"/>
      <c r="P312" s="251"/>
      <c r="Q312" s="251"/>
      <c r="R312" s="251"/>
      <c r="S312" s="251"/>
      <c r="T312" s="252"/>
      <c r="AT312" s="253" t="s">
        <v>199</v>
      </c>
      <c r="AU312" s="253" t="s">
        <v>85</v>
      </c>
      <c r="AV312" s="12" t="s">
        <v>83</v>
      </c>
      <c r="AW312" s="12" t="s">
        <v>32</v>
      </c>
      <c r="AX312" s="12" t="s">
        <v>76</v>
      </c>
      <c r="AY312" s="253" t="s">
        <v>190</v>
      </c>
    </row>
    <row r="313" spans="2:51" s="12" customFormat="1" ht="12">
      <c r="B313" s="243"/>
      <c r="C313" s="244"/>
      <c r="D313" s="245" t="s">
        <v>199</v>
      </c>
      <c r="E313" s="246" t="s">
        <v>1</v>
      </c>
      <c r="F313" s="247" t="s">
        <v>344</v>
      </c>
      <c r="G313" s="244"/>
      <c r="H313" s="246" t="s">
        <v>1</v>
      </c>
      <c r="I313" s="248"/>
      <c r="J313" s="244"/>
      <c r="K313" s="244"/>
      <c r="L313" s="249"/>
      <c r="M313" s="250"/>
      <c r="N313" s="251"/>
      <c r="O313" s="251"/>
      <c r="P313" s="251"/>
      <c r="Q313" s="251"/>
      <c r="R313" s="251"/>
      <c r="S313" s="251"/>
      <c r="T313" s="252"/>
      <c r="AT313" s="253" t="s">
        <v>199</v>
      </c>
      <c r="AU313" s="253" t="s">
        <v>85</v>
      </c>
      <c r="AV313" s="12" t="s">
        <v>83</v>
      </c>
      <c r="AW313" s="12" t="s">
        <v>32</v>
      </c>
      <c r="AX313" s="12" t="s">
        <v>76</v>
      </c>
      <c r="AY313" s="253" t="s">
        <v>190</v>
      </c>
    </row>
    <row r="314" spans="2:51" s="12" customFormat="1" ht="12">
      <c r="B314" s="243"/>
      <c r="C314" s="244"/>
      <c r="D314" s="245" t="s">
        <v>199</v>
      </c>
      <c r="E314" s="246" t="s">
        <v>1</v>
      </c>
      <c r="F314" s="247" t="s">
        <v>2873</v>
      </c>
      <c r="G314" s="244"/>
      <c r="H314" s="246" t="s">
        <v>1</v>
      </c>
      <c r="I314" s="248"/>
      <c r="J314" s="244"/>
      <c r="K314" s="244"/>
      <c r="L314" s="249"/>
      <c r="M314" s="250"/>
      <c r="N314" s="251"/>
      <c r="O314" s="251"/>
      <c r="P314" s="251"/>
      <c r="Q314" s="251"/>
      <c r="R314" s="251"/>
      <c r="S314" s="251"/>
      <c r="T314" s="252"/>
      <c r="AT314" s="253" t="s">
        <v>199</v>
      </c>
      <c r="AU314" s="253" t="s">
        <v>85</v>
      </c>
      <c r="AV314" s="12" t="s">
        <v>83</v>
      </c>
      <c r="AW314" s="12" t="s">
        <v>32</v>
      </c>
      <c r="AX314" s="12" t="s">
        <v>76</v>
      </c>
      <c r="AY314" s="253" t="s">
        <v>190</v>
      </c>
    </row>
    <row r="315" spans="2:51" s="13" customFormat="1" ht="12">
      <c r="B315" s="254"/>
      <c r="C315" s="255"/>
      <c r="D315" s="245" t="s">
        <v>199</v>
      </c>
      <c r="E315" s="256" t="s">
        <v>1</v>
      </c>
      <c r="F315" s="257" t="s">
        <v>2874</v>
      </c>
      <c r="G315" s="255"/>
      <c r="H315" s="258">
        <v>189</v>
      </c>
      <c r="I315" s="259"/>
      <c r="J315" s="255"/>
      <c r="K315" s="255"/>
      <c r="L315" s="260"/>
      <c r="M315" s="261"/>
      <c r="N315" s="262"/>
      <c r="O315" s="262"/>
      <c r="P315" s="262"/>
      <c r="Q315" s="262"/>
      <c r="R315" s="262"/>
      <c r="S315" s="262"/>
      <c r="T315" s="263"/>
      <c r="AT315" s="264" t="s">
        <v>199</v>
      </c>
      <c r="AU315" s="264" t="s">
        <v>85</v>
      </c>
      <c r="AV315" s="13" t="s">
        <v>85</v>
      </c>
      <c r="AW315" s="13" t="s">
        <v>32</v>
      </c>
      <c r="AX315" s="13" t="s">
        <v>76</v>
      </c>
      <c r="AY315" s="264" t="s">
        <v>190</v>
      </c>
    </row>
    <row r="316" spans="2:65" s="1" customFormat="1" ht="24" customHeight="1">
      <c r="B316" s="37"/>
      <c r="C316" s="230" t="s">
        <v>476</v>
      </c>
      <c r="D316" s="230" t="s">
        <v>192</v>
      </c>
      <c r="E316" s="231" t="s">
        <v>2875</v>
      </c>
      <c r="F316" s="232" t="s">
        <v>2876</v>
      </c>
      <c r="G316" s="233" t="s">
        <v>255</v>
      </c>
      <c r="H316" s="234">
        <v>189</v>
      </c>
      <c r="I316" s="235"/>
      <c r="J316" s="236">
        <f>ROUND(I316*H316,2)</f>
        <v>0</v>
      </c>
      <c r="K316" s="232" t="s">
        <v>196</v>
      </c>
      <c r="L316" s="42"/>
      <c r="M316" s="237" t="s">
        <v>1</v>
      </c>
      <c r="N316" s="238" t="s">
        <v>41</v>
      </c>
      <c r="O316" s="85"/>
      <c r="P316" s="239">
        <f>O316*H316</f>
        <v>0</v>
      </c>
      <c r="Q316" s="239">
        <v>0</v>
      </c>
      <c r="R316" s="239">
        <f>Q316*H316</f>
        <v>0</v>
      </c>
      <c r="S316" s="239">
        <v>0</v>
      </c>
      <c r="T316" s="240">
        <f>S316*H316</f>
        <v>0</v>
      </c>
      <c r="AR316" s="241" t="s">
        <v>197</v>
      </c>
      <c r="AT316" s="241" t="s">
        <v>192</v>
      </c>
      <c r="AU316" s="241" t="s">
        <v>85</v>
      </c>
      <c r="AY316" s="16" t="s">
        <v>190</v>
      </c>
      <c r="BE316" s="242">
        <f>IF(N316="základní",J316,0)</f>
        <v>0</v>
      </c>
      <c r="BF316" s="242">
        <f>IF(N316="snížená",J316,0)</f>
        <v>0</v>
      </c>
      <c r="BG316" s="242">
        <f>IF(N316="zákl. přenesená",J316,0)</f>
        <v>0</v>
      </c>
      <c r="BH316" s="242">
        <f>IF(N316="sníž. přenesená",J316,0)</f>
        <v>0</v>
      </c>
      <c r="BI316" s="242">
        <f>IF(N316="nulová",J316,0)</f>
        <v>0</v>
      </c>
      <c r="BJ316" s="16" t="s">
        <v>83</v>
      </c>
      <c r="BK316" s="242">
        <f>ROUND(I316*H316,2)</f>
        <v>0</v>
      </c>
      <c r="BL316" s="16" t="s">
        <v>197</v>
      </c>
      <c r="BM316" s="241" t="s">
        <v>2877</v>
      </c>
    </row>
    <row r="317" spans="2:51" s="12" customFormat="1" ht="12">
      <c r="B317" s="243"/>
      <c r="C317" s="244"/>
      <c r="D317" s="245" t="s">
        <v>199</v>
      </c>
      <c r="E317" s="246" t="s">
        <v>1</v>
      </c>
      <c r="F317" s="247" t="s">
        <v>2788</v>
      </c>
      <c r="G317" s="244"/>
      <c r="H317" s="246" t="s">
        <v>1</v>
      </c>
      <c r="I317" s="248"/>
      <c r="J317" s="244"/>
      <c r="K317" s="244"/>
      <c r="L317" s="249"/>
      <c r="M317" s="250"/>
      <c r="N317" s="251"/>
      <c r="O317" s="251"/>
      <c r="P317" s="251"/>
      <c r="Q317" s="251"/>
      <c r="R317" s="251"/>
      <c r="S317" s="251"/>
      <c r="T317" s="252"/>
      <c r="AT317" s="253" t="s">
        <v>199</v>
      </c>
      <c r="AU317" s="253" t="s">
        <v>85</v>
      </c>
      <c r="AV317" s="12" t="s">
        <v>83</v>
      </c>
      <c r="AW317" s="12" t="s">
        <v>32</v>
      </c>
      <c r="AX317" s="12" t="s">
        <v>76</v>
      </c>
      <c r="AY317" s="253" t="s">
        <v>190</v>
      </c>
    </row>
    <row r="318" spans="2:51" s="12" customFormat="1" ht="12">
      <c r="B318" s="243"/>
      <c r="C318" s="244"/>
      <c r="D318" s="245" t="s">
        <v>199</v>
      </c>
      <c r="E318" s="246" t="s">
        <v>1</v>
      </c>
      <c r="F318" s="247" t="s">
        <v>344</v>
      </c>
      <c r="G318" s="244"/>
      <c r="H318" s="246" t="s">
        <v>1</v>
      </c>
      <c r="I318" s="248"/>
      <c r="J318" s="244"/>
      <c r="K318" s="244"/>
      <c r="L318" s="249"/>
      <c r="M318" s="250"/>
      <c r="N318" s="251"/>
      <c r="O318" s="251"/>
      <c r="P318" s="251"/>
      <c r="Q318" s="251"/>
      <c r="R318" s="251"/>
      <c r="S318" s="251"/>
      <c r="T318" s="252"/>
      <c r="AT318" s="253" t="s">
        <v>199</v>
      </c>
      <c r="AU318" s="253" t="s">
        <v>85</v>
      </c>
      <c r="AV318" s="12" t="s">
        <v>83</v>
      </c>
      <c r="AW318" s="12" t="s">
        <v>32</v>
      </c>
      <c r="AX318" s="12" t="s">
        <v>76</v>
      </c>
      <c r="AY318" s="253" t="s">
        <v>190</v>
      </c>
    </row>
    <row r="319" spans="2:51" s="12" customFormat="1" ht="12">
      <c r="B319" s="243"/>
      <c r="C319" s="244"/>
      <c r="D319" s="245" t="s">
        <v>199</v>
      </c>
      <c r="E319" s="246" t="s">
        <v>1</v>
      </c>
      <c r="F319" s="247" t="s">
        <v>2873</v>
      </c>
      <c r="G319" s="244"/>
      <c r="H319" s="246" t="s">
        <v>1</v>
      </c>
      <c r="I319" s="248"/>
      <c r="J319" s="244"/>
      <c r="K319" s="244"/>
      <c r="L319" s="249"/>
      <c r="M319" s="250"/>
      <c r="N319" s="251"/>
      <c r="O319" s="251"/>
      <c r="P319" s="251"/>
      <c r="Q319" s="251"/>
      <c r="R319" s="251"/>
      <c r="S319" s="251"/>
      <c r="T319" s="252"/>
      <c r="AT319" s="253" t="s">
        <v>199</v>
      </c>
      <c r="AU319" s="253" t="s">
        <v>85</v>
      </c>
      <c r="AV319" s="12" t="s">
        <v>83</v>
      </c>
      <c r="AW319" s="12" t="s">
        <v>32</v>
      </c>
      <c r="AX319" s="12" t="s">
        <v>76</v>
      </c>
      <c r="AY319" s="253" t="s">
        <v>190</v>
      </c>
    </row>
    <row r="320" spans="2:51" s="13" customFormat="1" ht="12">
      <c r="B320" s="254"/>
      <c r="C320" s="255"/>
      <c r="D320" s="245" t="s">
        <v>199</v>
      </c>
      <c r="E320" s="256" t="s">
        <v>1</v>
      </c>
      <c r="F320" s="257" t="s">
        <v>2874</v>
      </c>
      <c r="G320" s="255"/>
      <c r="H320" s="258">
        <v>189</v>
      </c>
      <c r="I320" s="259"/>
      <c r="J320" s="255"/>
      <c r="K320" s="255"/>
      <c r="L320" s="260"/>
      <c r="M320" s="261"/>
      <c r="N320" s="262"/>
      <c r="O320" s="262"/>
      <c r="P320" s="262"/>
      <c r="Q320" s="262"/>
      <c r="R320" s="262"/>
      <c r="S320" s="262"/>
      <c r="T320" s="263"/>
      <c r="AT320" s="264" t="s">
        <v>199</v>
      </c>
      <c r="AU320" s="264" t="s">
        <v>85</v>
      </c>
      <c r="AV320" s="13" t="s">
        <v>85</v>
      </c>
      <c r="AW320" s="13" t="s">
        <v>32</v>
      </c>
      <c r="AX320" s="13" t="s">
        <v>76</v>
      </c>
      <c r="AY320" s="264" t="s">
        <v>190</v>
      </c>
    </row>
    <row r="321" spans="2:65" s="1" customFormat="1" ht="24" customHeight="1">
      <c r="B321" s="37"/>
      <c r="C321" s="230" t="s">
        <v>483</v>
      </c>
      <c r="D321" s="230" t="s">
        <v>192</v>
      </c>
      <c r="E321" s="231" t="s">
        <v>2878</v>
      </c>
      <c r="F321" s="232" t="s">
        <v>2879</v>
      </c>
      <c r="G321" s="233" t="s">
        <v>255</v>
      </c>
      <c r="H321" s="234">
        <v>34</v>
      </c>
      <c r="I321" s="235"/>
      <c r="J321" s="236">
        <f>ROUND(I321*H321,2)</f>
        <v>0</v>
      </c>
      <c r="K321" s="232" t="s">
        <v>196</v>
      </c>
      <c r="L321" s="42"/>
      <c r="M321" s="237" t="s">
        <v>1</v>
      </c>
      <c r="N321" s="238" t="s">
        <v>41</v>
      </c>
      <c r="O321" s="85"/>
      <c r="P321" s="239">
        <f>O321*H321</f>
        <v>0</v>
      </c>
      <c r="Q321" s="239">
        <v>0.08425</v>
      </c>
      <c r="R321" s="239">
        <f>Q321*H321</f>
        <v>2.8645</v>
      </c>
      <c r="S321" s="239">
        <v>0</v>
      </c>
      <c r="T321" s="240">
        <f>S321*H321</f>
        <v>0</v>
      </c>
      <c r="AR321" s="241" t="s">
        <v>197</v>
      </c>
      <c r="AT321" s="241" t="s">
        <v>192</v>
      </c>
      <c r="AU321" s="241" t="s">
        <v>85</v>
      </c>
      <c r="AY321" s="16" t="s">
        <v>190</v>
      </c>
      <c r="BE321" s="242">
        <f>IF(N321="základní",J321,0)</f>
        <v>0</v>
      </c>
      <c r="BF321" s="242">
        <f>IF(N321="snížená",J321,0)</f>
        <v>0</v>
      </c>
      <c r="BG321" s="242">
        <f>IF(N321="zákl. přenesená",J321,0)</f>
        <v>0</v>
      </c>
      <c r="BH321" s="242">
        <f>IF(N321="sníž. přenesená",J321,0)</f>
        <v>0</v>
      </c>
      <c r="BI321" s="242">
        <f>IF(N321="nulová",J321,0)</f>
        <v>0</v>
      </c>
      <c r="BJ321" s="16" t="s">
        <v>83</v>
      </c>
      <c r="BK321" s="242">
        <f>ROUND(I321*H321,2)</f>
        <v>0</v>
      </c>
      <c r="BL321" s="16" t="s">
        <v>197</v>
      </c>
      <c r="BM321" s="241" t="s">
        <v>2880</v>
      </c>
    </row>
    <row r="322" spans="2:51" s="12" customFormat="1" ht="12">
      <c r="B322" s="243"/>
      <c r="C322" s="244"/>
      <c r="D322" s="245" t="s">
        <v>199</v>
      </c>
      <c r="E322" s="246" t="s">
        <v>1</v>
      </c>
      <c r="F322" s="247" t="s">
        <v>2788</v>
      </c>
      <c r="G322" s="244"/>
      <c r="H322" s="246" t="s">
        <v>1</v>
      </c>
      <c r="I322" s="248"/>
      <c r="J322" s="244"/>
      <c r="K322" s="244"/>
      <c r="L322" s="249"/>
      <c r="M322" s="250"/>
      <c r="N322" s="251"/>
      <c r="O322" s="251"/>
      <c r="P322" s="251"/>
      <c r="Q322" s="251"/>
      <c r="R322" s="251"/>
      <c r="S322" s="251"/>
      <c r="T322" s="252"/>
      <c r="AT322" s="253" t="s">
        <v>199</v>
      </c>
      <c r="AU322" s="253" t="s">
        <v>85</v>
      </c>
      <c r="AV322" s="12" t="s">
        <v>83</v>
      </c>
      <c r="AW322" s="12" t="s">
        <v>32</v>
      </c>
      <c r="AX322" s="12" t="s">
        <v>76</v>
      </c>
      <c r="AY322" s="253" t="s">
        <v>190</v>
      </c>
    </row>
    <row r="323" spans="2:51" s="12" customFormat="1" ht="12">
      <c r="B323" s="243"/>
      <c r="C323" s="244"/>
      <c r="D323" s="245" t="s">
        <v>199</v>
      </c>
      <c r="E323" s="246" t="s">
        <v>1</v>
      </c>
      <c r="F323" s="247" t="s">
        <v>344</v>
      </c>
      <c r="G323" s="244"/>
      <c r="H323" s="246" t="s">
        <v>1</v>
      </c>
      <c r="I323" s="248"/>
      <c r="J323" s="244"/>
      <c r="K323" s="244"/>
      <c r="L323" s="249"/>
      <c r="M323" s="250"/>
      <c r="N323" s="251"/>
      <c r="O323" s="251"/>
      <c r="P323" s="251"/>
      <c r="Q323" s="251"/>
      <c r="R323" s="251"/>
      <c r="S323" s="251"/>
      <c r="T323" s="252"/>
      <c r="AT323" s="253" t="s">
        <v>199</v>
      </c>
      <c r="AU323" s="253" t="s">
        <v>85</v>
      </c>
      <c r="AV323" s="12" t="s">
        <v>83</v>
      </c>
      <c r="AW323" s="12" t="s">
        <v>32</v>
      </c>
      <c r="AX323" s="12" t="s">
        <v>76</v>
      </c>
      <c r="AY323" s="253" t="s">
        <v>190</v>
      </c>
    </row>
    <row r="324" spans="2:51" s="12" customFormat="1" ht="12">
      <c r="B324" s="243"/>
      <c r="C324" s="244"/>
      <c r="D324" s="245" t="s">
        <v>199</v>
      </c>
      <c r="E324" s="246" t="s">
        <v>1</v>
      </c>
      <c r="F324" s="247" t="s">
        <v>2863</v>
      </c>
      <c r="G324" s="244"/>
      <c r="H324" s="246" t="s">
        <v>1</v>
      </c>
      <c r="I324" s="248"/>
      <c r="J324" s="244"/>
      <c r="K324" s="244"/>
      <c r="L324" s="249"/>
      <c r="M324" s="250"/>
      <c r="N324" s="251"/>
      <c r="O324" s="251"/>
      <c r="P324" s="251"/>
      <c r="Q324" s="251"/>
      <c r="R324" s="251"/>
      <c r="S324" s="251"/>
      <c r="T324" s="252"/>
      <c r="AT324" s="253" t="s">
        <v>199</v>
      </c>
      <c r="AU324" s="253" t="s">
        <v>85</v>
      </c>
      <c r="AV324" s="12" t="s">
        <v>83</v>
      </c>
      <c r="AW324" s="12" t="s">
        <v>32</v>
      </c>
      <c r="AX324" s="12" t="s">
        <v>76</v>
      </c>
      <c r="AY324" s="253" t="s">
        <v>190</v>
      </c>
    </row>
    <row r="325" spans="2:51" s="13" customFormat="1" ht="12">
      <c r="B325" s="254"/>
      <c r="C325" s="255"/>
      <c r="D325" s="245" t="s">
        <v>199</v>
      </c>
      <c r="E325" s="256" t="s">
        <v>1</v>
      </c>
      <c r="F325" s="257" t="s">
        <v>2864</v>
      </c>
      <c r="G325" s="255"/>
      <c r="H325" s="258">
        <v>34</v>
      </c>
      <c r="I325" s="259"/>
      <c r="J325" s="255"/>
      <c r="K325" s="255"/>
      <c r="L325" s="260"/>
      <c r="M325" s="261"/>
      <c r="N325" s="262"/>
      <c r="O325" s="262"/>
      <c r="P325" s="262"/>
      <c r="Q325" s="262"/>
      <c r="R325" s="262"/>
      <c r="S325" s="262"/>
      <c r="T325" s="263"/>
      <c r="AT325" s="264" t="s">
        <v>199</v>
      </c>
      <c r="AU325" s="264" t="s">
        <v>85</v>
      </c>
      <c r="AV325" s="13" t="s">
        <v>85</v>
      </c>
      <c r="AW325" s="13" t="s">
        <v>32</v>
      </c>
      <c r="AX325" s="13" t="s">
        <v>83</v>
      </c>
      <c r="AY325" s="264" t="s">
        <v>190</v>
      </c>
    </row>
    <row r="326" spans="2:65" s="1" customFormat="1" ht="16.5" customHeight="1">
      <c r="B326" s="37"/>
      <c r="C326" s="265" t="s">
        <v>490</v>
      </c>
      <c r="D326" s="265" t="s">
        <v>430</v>
      </c>
      <c r="E326" s="266" t="s">
        <v>2881</v>
      </c>
      <c r="F326" s="267" t="s">
        <v>2882</v>
      </c>
      <c r="G326" s="268" t="s">
        <v>255</v>
      </c>
      <c r="H326" s="269">
        <v>35.7</v>
      </c>
      <c r="I326" s="270"/>
      <c r="J326" s="271">
        <f>ROUND(I326*H326,2)</f>
        <v>0</v>
      </c>
      <c r="K326" s="267" t="s">
        <v>196</v>
      </c>
      <c r="L326" s="272"/>
      <c r="M326" s="273" t="s">
        <v>1</v>
      </c>
      <c r="N326" s="274" t="s">
        <v>41</v>
      </c>
      <c r="O326" s="85"/>
      <c r="P326" s="239">
        <f>O326*H326</f>
        <v>0</v>
      </c>
      <c r="Q326" s="239">
        <v>0.131</v>
      </c>
      <c r="R326" s="239">
        <f>Q326*H326</f>
        <v>4.6767</v>
      </c>
      <c r="S326" s="239">
        <v>0</v>
      </c>
      <c r="T326" s="240">
        <f>S326*H326</f>
        <v>0</v>
      </c>
      <c r="AR326" s="241" t="s">
        <v>229</v>
      </c>
      <c r="AT326" s="241" t="s">
        <v>430</v>
      </c>
      <c r="AU326" s="241" t="s">
        <v>85</v>
      </c>
      <c r="AY326" s="16" t="s">
        <v>190</v>
      </c>
      <c r="BE326" s="242">
        <f>IF(N326="základní",J326,0)</f>
        <v>0</v>
      </c>
      <c r="BF326" s="242">
        <f>IF(N326="snížená",J326,0)</f>
        <v>0</v>
      </c>
      <c r="BG326" s="242">
        <f>IF(N326="zákl. přenesená",J326,0)</f>
        <v>0</v>
      </c>
      <c r="BH326" s="242">
        <f>IF(N326="sníž. přenesená",J326,0)</f>
        <v>0</v>
      </c>
      <c r="BI326" s="242">
        <f>IF(N326="nulová",J326,0)</f>
        <v>0</v>
      </c>
      <c r="BJ326" s="16" t="s">
        <v>83</v>
      </c>
      <c r="BK326" s="242">
        <f>ROUND(I326*H326,2)</f>
        <v>0</v>
      </c>
      <c r="BL326" s="16" t="s">
        <v>197</v>
      </c>
      <c r="BM326" s="241" t="s">
        <v>2883</v>
      </c>
    </row>
    <row r="327" spans="2:51" s="13" customFormat="1" ht="12">
      <c r="B327" s="254"/>
      <c r="C327" s="255"/>
      <c r="D327" s="245" t="s">
        <v>199</v>
      </c>
      <c r="E327" s="255"/>
      <c r="F327" s="257" t="s">
        <v>2884</v>
      </c>
      <c r="G327" s="255"/>
      <c r="H327" s="258">
        <v>35.7</v>
      </c>
      <c r="I327" s="259"/>
      <c r="J327" s="255"/>
      <c r="K327" s="255"/>
      <c r="L327" s="260"/>
      <c r="M327" s="261"/>
      <c r="N327" s="262"/>
      <c r="O327" s="262"/>
      <c r="P327" s="262"/>
      <c r="Q327" s="262"/>
      <c r="R327" s="262"/>
      <c r="S327" s="262"/>
      <c r="T327" s="263"/>
      <c r="AT327" s="264" t="s">
        <v>199</v>
      </c>
      <c r="AU327" s="264" t="s">
        <v>85</v>
      </c>
      <c r="AV327" s="13" t="s">
        <v>85</v>
      </c>
      <c r="AW327" s="13" t="s">
        <v>4</v>
      </c>
      <c r="AX327" s="13" t="s">
        <v>83</v>
      </c>
      <c r="AY327" s="264" t="s">
        <v>190</v>
      </c>
    </row>
    <row r="328" spans="2:65" s="1" customFormat="1" ht="24" customHeight="1">
      <c r="B328" s="37"/>
      <c r="C328" s="230" t="s">
        <v>504</v>
      </c>
      <c r="D328" s="230" t="s">
        <v>192</v>
      </c>
      <c r="E328" s="231" t="s">
        <v>2885</v>
      </c>
      <c r="F328" s="232" t="s">
        <v>2886</v>
      </c>
      <c r="G328" s="233" t="s">
        <v>255</v>
      </c>
      <c r="H328" s="234">
        <v>189</v>
      </c>
      <c r="I328" s="235"/>
      <c r="J328" s="236">
        <f>ROUND(I328*H328,2)</f>
        <v>0</v>
      </c>
      <c r="K328" s="232" t="s">
        <v>196</v>
      </c>
      <c r="L328" s="42"/>
      <c r="M328" s="237" t="s">
        <v>1</v>
      </c>
      <c r="N328" s="238" t="s">
        <v>41</v>
      </c>
      <c r="O328" s="85"/>
      <c r="P328" s="239">
        <f>O328*H328</f>
        <v>0</v>
      </c>
      <c r="Q328" s="239">
        <v>0.10503</v>
      </c>
      <c r="R328" s="239">
        <f>Q328*H328</f>
        <v>19.85067</v>
      </c>
      <c r="S328" s="239">
        <v>0</v>
      </c>
      <c r="T328" s="240">
        <f>S328*H328</f>
        <v>0</v>
      </c>
      <c r="AR328" s="241" t="s">
        <v>197</v>
      </c>
      <c r="AT328" s="241" t="s">
        <v>192</v>
      </c>
      <c r="AU328" s="241" t="s">
        <v>85</v>
      </c>
      <c r="AY328" s="16" t="s">
        <v>190</v>
      </c>
      <c r="BE328" s="242">
        <f>IF(N328="základní",J328,0)</f>
        <v>0</v>
      </c>
      <c r="BF328" s="242">
        <f>IF(N328="snížená",J328,0)</f>
        <v>0</v>
      </c>
      <c r="BG328" s="242">
        <f>IF(N328="zákl. přenesená",J328,0)</f>
        <v>0</v>
      </c>
      <c r="BH328" s="242">
        <f>IF(N328="sníž. přenesená",J328,0)</f>
        <v>0</v>
      </c>
      <c r="BI328" s="242">
        <f>IF(N328="nulová",J328,0)</f>
        <v>0</v>
      </c>
      <c r="BJ328" s="16" t="s">
        <v>83</v>
      </c>
      <c r="BK328" s="242">
        <f>ROUND(I328*H328,2)</f>
        <v>0</v>
      </c>
      <c r="BL328" s="16" t="s">
        <v>197</v>
      </c>
      <c r="BM328" s="241" t="s">
        <v>2887</v>
      </c>
    </row>
    <row r="329" spans="2:51" s="12" customFormat="1" ht="12">
      <c r="B329" s="243"/>
      <c r="C329" s="244"/>
      <c r="D329" s="245" t="s">
        <v>199</v>
      </c>
      <c r="E329" s="246" t="s">
        <v>1</v>
      </c>
      <c r="F329" s="247" t="s">
        <v>2830</v>
      </c>
      <c r="G329" s="244"/>
      <c r="H329" s="246" t="s">
        <v>1</v>
      </c>
      <c r="I329" s="248"/>
      <c r="J329" s="244"/>
      <c r="K329" s="244"/>
      <c r="L329" s="249"/>
      <c r="M329" s="250"/>
      <c r="N329" s="251"/>
      <c r="O329" s="251"/>
      <c r="P329" s="251"/>
      <c r="Q329" s="251"/>
      <c r="R329" s="251"/>
      <c r="S329" s="251"/>
      <c r="T329" s="252"/>
      <c r="AT329" s="253" t="s">
        <v>199</v>
      </c>
      <c r="AU329" s="253" t="s">
        <v>85</v>
      </c>
      <c r="AV329" s="12" t="s">
        <v>83</v>
      </c>
      <c r="AW329" s="12" t="s">
        <v>32</v>
      </c>
      <c r="AX329" s="12" t="s">
        <v>76</v>
      </c>
      <c r="AY329" s="253" t="s">
        <v>190</v>
      </c>
    </row>
    <row r="330" spans="2:51" s="12" customFormat="1" ht="12">
      <c r="B330" s="243"/>
      <c r="C330" s="244"/>
      <c r="D330" s="245" t="s">
        <v>199</v>
      </c>
      <c r="E330" s="246" t="s">
        <v>1</v>
      </c>
      <c r="F330" s="247" t="s">
        <v>344</v>
      </c>
      <c r="G330" s="244"/>
      <c r="H330" s="246" t="s">
        <v>1</v>
      </c>
      <c r="I330" s="248"/>
      <c r="J330" s="244"/>
      <c r="K330" s="244"/>
      <c r="L330" s="249"/>
      <c r="M330" s="250"/>
      <c r="N330" s="251"/>
      <c r="O330" s="251"/>
      <c r="P330" s="251"/>
      <c r="Q330" s="251"/>
      <c r="R330" s="251"/>
      <c r="S330" s="251"/>
      <c r="T330" s="252"/>
      <c r="AT330" s="253" t="s">
        <v>199</v>
      </c>
      <c r="AU330" s="253" t="s">
        <v>85</v>
      </c>
      <c r="AV330" s="12" t="s">
        <v>83</v>
      </c>
      <c r="AW330" s="12" t="s">
        <v>32</v>
      </c>
      <c r="AX330" s="12" t="s">
        <v>76</v>
      </c>
      <c r="AY330" s="253" t="s">
        <v>190</v>
      </c>
    </row>
    <row r="331" spans="2:51" s="13" customFormat="1" ht="12">
      <c r="B331" s="254"/>
      <c r="C331" s="255"/>
      <c r="D331" s="245" t="s">
        <v>199</v>
      </c>
      <c r="E331" s="256" t="s">
        <v>1</v>
      </c>
      <c r="F331" s="257" t="s">
        <v>2874</v>
      </c>
      <c r="G331" s="255"/>
      <c r="H331" s="258">
        <v>189</v>
      </c>
      <c r="I331" s="259"/>
      <c r="J331" s="255"/>
      <c r="K331" s="255"/>
      <c r="L331" s="260"/>
      <c r="M331" s="261"/>
      <c r="N331" s="262"/>
      <c r="O331" s="262"/>
      <c r="P331" s="262"/>
      <c r="Q331" s="262"/>
      <c r="R331" s="262"/>
      <c r="S331" s="262"/>
      <c r="T331" s="263"/>
      <c r="AT331" s="264" t="s">
        <v>199</v>
      </c>
      <c r="AU331" s="264" t="s">
        <v>85</v>
      </c>
      <c r="AV331" s="13" t="s">
        <v>85</v>
      </c>
      <c r="AW331" s="13" t="s">
        <v>32</v>
      </c>
      <c r="AX331" s="13" t="s">
        <v>83</v>
      </c>
      <c r="AY331" s="264" t="s">
        <v>190</v>
      </c>
    </row>
    <row r="332" spans="2:65" s="1" customFormat="1" ht="24" customHeight="1">
      <c r="B332" s="37"/>
      <c r="C332" s="265" t="s">
        <v>435</v>
      </c>
      <c r="D332" s="265" t="s">
        <v>430</v>
      </c>
      <c r="E332" s="266" t="s">
        <v>2888</v>
      </c>
      <c r="F332" s="267" t="s">
        <v>2889</v>
      </c>
      <c r="G332" s="268" t="s">
        <v>255</v>
      </c>
      <c r="H332" s="269">
        <v>198.45</v>
      </c>
      <c r="I332" s="270"/>
      <c r="J332" s="271">
        <f>ROUND(I332*H332,2)</f>
        <v>0</v>
      </c>
      <c r="K332" s="267" t="s">
        <v>196</v>
      </c>
      <c r="L332" s="272"/>
      <c r="M332" s="273" t="s">
        <v>1</v>
      </c>
      <c r="N332" s="274" t="s">
        <v>41</v>
      </c>
      <c r="O332" s="85"/>
      <c r="P332" s="239">
        <f>O332*H332</f>
        <v>0</v>
      </c>
      <c r="Q332" s="239">
        <v>0.216</v>
      </c>
      <c r="R332" s="239">
        <f>Q332*H332</f>
        <v>42.865199999999994</v>
      </c>
      <c r="S332" s="239">
        <v>0</v>
      </c>
      <c r="T332" s="240">
        <f>S332*H332</f>
        <v>0</v>
      </c>
      <c r="AR332" s="241" t="s">
        <v>229</v>
      </c>
      <c r="AT332" s="241" t="s">
        <v>430</v>
      </c>
      <c r="AU332" s="241" t="s">
        <v>85</v>
      </c>
      <c r="AY332" s="16" t="s">
        <v>190</v>
      </c>
      <c r="BE332" s="242">
        <f>IF(N332="základní",J332,0)</f>
        <v>0</v>
      </c>
      <c r="BF332" s="242">
        <f>IF(N332="snížená",J332,0)</f>
        <v>0</v>
      </c>
      <c r="BG332" s="242">
        <f>IF(N332="zákl. přenesená",J332,0)</f>
        <v>0</v>
      </c>
      <c r="BH332" s="242">
        <f>IF(N332="sníž. přenesená",J332,0)</f>
        <v>0</v>
      </c>
      <c r="BI332" s="242">
        <f>IF(N332="nulová",J332,0)</f>
        <v>0</v>
      </c>
      <c r="BJ332" s="16" t="s">
        <v>83</v>
      </c>
      <c r="BK332" s="242">
        <f>ROUND(I332*H332,2)</f>
        <v>0</v>
      </c>
      <c r="BL332" s="16" t="s">
        <v>197</v>
      </c>
      <c r="BM332" s="241" t="s">
        <v>2890</v>
      </c>
    </row>
    <row r="333" spans="2:51" s="13" customFormat="1" ht="12">
      <c r="B333" s="254"/>
      <c r="C333" s="255"/>
      <c r="D333" s="245" t="s">
        <v>199</v>
      </c>
      <c r="E333" s="255"/>
      <c r="F333" s="257" t="s">
        <v>2891</v>
      </c>
      <c r="G333" s="255"/>
      <c r="H333" s="258">
        <v>198.45</v>
      </c>
      <c r="I333" s="259"/>
      <c r="J333" s="255"/>
      <c r="K333" s="255"/>
      <c r="L333" s="260"/>
      <c r="M333" s="261"/>
      <c r="N333" s="262"/>
      <c r="O333" s="262"/>
      <c r="P333" s="262"/>
      <c r="Q333" s="262"/>
      <c r="R333" s="262"/>
      <c r="S333" s="262"/>
      <c r="T333" s="263"/>
      <c r="AT333" s="264" t="s">
        <v>199</v>
      </c>
      <c r="AU333" s="264" t="s">
        <v>85</v>
      </c>
      <c r="AV333" s="13" t="s">
        <v>85</v>
      </c>
      <c r="AW333" s="13" t="s">
        <v>4</v>
      </c>
      <c r="AX333" s="13" t="s">
        <v>83</v>
      </c>
      <c r="AY333" s="264" t="s">
        <v>190</v>
      </c>
    </row>
    <row r="334" spans="2:65" s="1" customFormat="1" ht="24" customHeight="1">
      <c r="B334" s="37"/>
      <c r="C334" s="230" t="s">
        <v>524</v>
      </c>
      <c r="D334" s="230" t="s">
        <v>192</v>
      </c>
      <c r="E334" s="231" t="s">
        <v>2892</v>
      </c>
      <c r="F334" s="232" t="s">
        <v>2893</v>
      </c>
      <c r="G334" s="233" t="s">
        <v>255</v>
      </c>
      <c r="H334" s="234">
        <v>11</v>
      </c>
      <c r="I334" s="235"/>
      <c r="J334" s="236">
        <f>ROUND(I334*H334,2)</f>
        <v>0</v>
      </c>
      <c r="K334" s="232" t="s">
        <v>196</v>
      </c>
      <c r="L334" s="42"/>
      <c r="M334" s="237" t="s">
        <v>1</v>
      </c>
      <c r="N334" s="238" t="s">
        <v>41</v>
      </c>
      <c r="O334" s="85"/>
      <c r="P334" s="239">
        <f>O334*H334</f>
        <v>0</v>
      </c>
      <c r="Q334" s="239">
        <v>0.101</v>
      </c>
      <c r="R334" s="239">
        <f>Q334*H334</f>
        <v>1.111</v>
      </c>
      <c r="S334" s="239">
        <v>0</v>
      </c>
      <c r="T334" s="240">
        <f>S334*H334</f>
        <v>0</v>
      </c>
      <c r="AR334" s="241" t="s">
        <v>197</v>
      </c>
      <c r="AT334" s="241" t="s">
        <v>192</v>
      </c>
      <c r="AU334" s="241" t="s">
        <v>85</v>
      </c>
      <c r="AY334" s="16" t="s">
        <v>190</v>
      </c>
      <c r="BE334" s="242">
        <f>IF(N334="základní",J334,0)</f>
        <v>0</v>
      </c>
      <c r="BF334" s="242">
        <f>IF(N334="snížená",J334,0)</f>
        <v>0</v>
      </c>
      <c r="BG334" s="242">
        <f>IF(N334="zákl. přenesená",J334,0)</f>
        <v>0</v>
      </c>
      <c r="BH334" s="242">
        <f>IF(N334="sníž. přenesená",J334,0)</f>
        <v>0</v>
      </c>
      <c r="BI334" s="242">
        <f>IF(N334="nulová",J334,0)</f>
        <v>0</v>
      </c>
      <c r="BJ334" s="16" t="s">
        <v>83</v>
      </c>
      <c r="BK334" s="242">
        <f>ROUND(I334*H334,2)</f>
        <v>0</v>
      </c>
      <c r="BL334" s="16" t="s">
        <v>197</v>
      </c>
      <c r="BM334" s="241" t="s">
        <v>2894</v>
      </c>
    </row>
    <row r="335" spans="2:51" s="12" customFormat="1" ht="12">
      <c r="B335" s="243"/>
      <c r="C335" s="244"/>
      <c r="D335" s="245" t="s">
        <v>199</v>
      </c>
      <c r="E335" s="246" t="s">
        <v>1</v>
      </c>
      <c r="F335" s="247" t="s">
        <v>2788</v>
      </c>
      <c r="G335" s="244"/>
      <c r="H335" s="246" t="s">
        <v>1</v>
      </c>
      <c r="I335" s="248"/>
      <c r="J335" s="244"/>
      <c r="K335" s="244"/>
      <c r="L335" s="249"/>
      <c r="M335" s="250"/>
      <c r="N335" s="251"/>
      <c r="O335" s="251"/>
      <c r="P335" s="251"/>
      <c r="Q335" s="251"/>
      <c r="R335" s="251"/>
      <c r="S335" s="251"/>
      <c r="T335" s="252"/>
      <c r="AT335" s="253" t="s">
        <v>199</v>
      </c>
      <c r="AU335" s="253" t="s">
        <v>85</v>
      </c>
      <c r="AV335" s="12" t="s">
        <v>83</v>
      </c>
      <c r="AW335" s="12" t="s">
        <v>32</v>
      </c>
      <c r="AX335" s="12" t="s">
        <v>76</v>
      </c>
      <c r="AY335" s="253" t="s">
        <v>190</v>
      </c>
    </row>
    <row r="336" spans="2:51" s="12" customFormat="1" ht="12">
      <c r="B336" s="243"/>
      <c r="C336" s="244"/>
      <c r="D336" s="245" t="s">
        <v>199</v>
      </c>
      <c r="E336" s="246" t="s">
        <v>1</v>
      </c>
      <c r="F336" s="247" t="s">
        <v>344</v>
      </c>
      <c r="G336" s="244"/>
      <c r="H336" s="246" t="s">
        <v>1</v>
      </c>
      <c r="I336" s="248"/>
      <c r="J336" s="244"/>
      <c r="K336" s="244"/>
      <c r="L336" s="249"/>
      <c r="M336" s="250"/>
      <c r="N336" s="251"/>
      <c r="O336" s="251"/>
      <c r="P336" s="251"/>
      <c r="Q336" s="251"/>
      <c r="R336" s="251"/>
      <c r="S336" s="251"/>
      <c r="T336" s="252"/>
      <c r="AT336" s="253" t="s">
        <v>199</v>
      </c>
      <c r="AU336" s="253" t="s">
        <v>85</v>
      </c>
      <c r="AV336" s="12" t="s">
        <v>83</v>
      </c>
      <c r="AW336" s="12" t="s">
        <v>32</v>
      </c>
      <c r="AX336" s="12" t="s">
        <v>76</v>
      </c>
      <c r="AY336" s="253" t="s">
        <v>190</v>
      </c>
    </row>
    <row r="337" spans="2:51" s="12" customFormat="1" ht="12">
      <c r="B337" s="243"/>
      <c r="C337" s="244"/>
      <c r="D337" s="245" t="s">
        <v>199</v>
      </c>
      <c r="E337" s="246" t="s">
        <v>1</v>
      </c>
      <c r="F337" s="247" t="s">
        <v>2895</v>
      </c>
      <c r="G337" s="244"/>
      <c r="H337" s="246" t="s">
        <v>1</v>
      </c>
      <c r="I337" s="248"/>
      <c r="J337" s="244"/>
      <c r="K337" s="244"/>
      <c r="L337" s="249"/>
      <c r="M337" s="250"/>
      <c r="N337" s="251"/>
      <c r="O337" s="251"/>
      <c r="P337" s="251"/>
      <c r="Q337" s="251"/>
      <c r="R337" s="251"/>
      <c r="S337" s="251"/>
      <c r="T337" s="252"/>
      <c r="AT337" s="253" t="s">
        <v>199</v>
      </c>
      <c r="AU337" s="253" t="s">
        <v>85</v>
      </c>
      <c r="AV337" s="12" t="s">
        <v>83</v>
      </c>
      <c r="AW337" s="12" t="s">
        <v>32</v>
      </c>
      <c r="AX337" s="12" t="s">
        <v>76</v>
      </c>
      <c r="AY337" s="253" t="s">
        <v>190</v>
      </c>
    </row>
    <row r="338" spans="2:51" s="13" customFormat="1" ht="12">
      <c r="B338" s="254"/>
      <c r="C338" s="255"/>
      <c r="D338" s="245" t="s">
        <v>199</v>
      </c>
      <c r="E338" s="256" t="s">
        <v>1</v>
      </c>
      <c r="F338" s="257" t="s">
        <v>2869</v>
      </c>
      <c r="G338" s="255"/>
      <c r="H338" s="258">
        <v>11</v>
      </c>
      <c r="I338" s="259"/>
      <c r="J338" s="255"/>
      <c r="K338" s="255"/>
      <c r="L338" s="260"/>
      <c r="M338" s="261"/>
      <c r="N338" s="262"/>
      <c r="O338" s="262"/>
      <c r="P338" s="262"/>
      <c r="Q338" s="262"/>
      <c r="R338" s="262"/>
      <c r="S338" s="262"/>
      <c r="T338" s="263"/>
      <c r="AT338" s="264" t="s">
        <v>199</v>
      </c>
      <c r="AU338" s="264" t="s">
        <v>85</v>
      </c>
      <c r="AV338" s="13" t="s">
        <v>85</v>
      </c>
      <c r="AW338" s="13" t="s">
        <v>32</v>
      </c>
      <c r="AX338" s="13" t="s">
        <v>83</v>
      </c>
      <c r="AY338" s="264" t="s">
        <v>190</v>
      </c>
    </row>
    <row r="339" spans="2:65" s="1" customFormat="1" ht="16.5" customHeight="1">
      <c r="B339" s="37"/>
      <c r="C339" s="265" t="s">
        <v>528</v>
      </c>
      <c r="D339" s="265" t="s">
        <v>430</v>
      </c>
      <c r="E339" s="266" t="s">
        <v>2896</v>
      </c>
      <c r="F339" s="267" t="s">
        <v>2897</v>
      </c>
      <c r="G339" s="268" t="s">
        <v>255</v>
      </c>
      <c r="H339" s="269">
        <v>11</v>
      </c>
      <c r="I339" s="270"/>
      <c r="J339" s="271">
        <f>ROUND(I339*H339,2)</f>
        <v>0</v>
      </c>
      <c r="K339" s="267" t="s">
        <v>196</v>
      </c>
      <c r="L339" s="272"/>
      <c r="M339" s="273" t="s">
        <v>1</v>
      </c>
      <c r="N339" s="274" t="s">
        <v>41</v>
      </c>
      <c r="O339" s="85"/>
      <c r="P339" s="239">
        <f>O339*H339</f>
        <v>0</v>
      </c>
      <c r="Q339" s="239">
        <v>0.132</v>
      </c>
      <c r="R339" s="239">
        <f>Q339*H339</f>
        <v>1.452</v>
      </c>
      <c r="S339" s="239">
        <v>0</v>
      </c>
      <c r="T339" s="240">
        <f>S339*H339</f>
        <v>0</v>
      </c>
      <c r="AR339" s="241" t="s">
        <v>229</v>
      </c>
      <c r="AT339" s="241" t="s">
        <v>430</v>
      </c>
      <c r="AU339" s="241" t="s">
        <v>85</v>
      </c>
      <c r="AY339" s="16" t="s">
        <v>190</v>
      </c>
      <c r="BE339" s="242">
        <f>IF(N339="základní",J339,0)</f>
        <v>0</v>
      </c>
      <c r="BF339" s="242">
        <f>IF(N339="snížená",J339,0)</f>
        <v>0</v>
      </c>
      <c r="BG339" s="242">
        <f>IF(N339="zákl. přenesená",J339,0)</f>
        <v>0</v>
      </c>
      <c r="BH339" s="242">
        <f>IF(N339="sníž. přenesená",J339,0)</f>
        <v>0</v>
      </c>
      <c r="BI339" s="242">
        <f>IF(N339="nulová",J339,0)</f>
        <v>0</v>
      </c>
      <c r="BJ339" s="16" t="s">
        <v>83</v>
      </c>
      <c r="BK339" s="242">
        <f>ROUND(I339*H339,2)</f>
        <v>0</v>
      </c>
      <c r="BL339" s="16" t="s">
        <v>197</v>
      </c>
      <c r="BM339" s="241" t="s">
        <v>2898</v>
      </c>
    </row>
    <row r="340" spans="2:63" s="11" customFormat="1" ht="22.8" customHeight="1">
      <c r="B340" s="214"/>
      <c r="C340" s="215"/>
      <c r="D340" s="216" t="s">
        <v>75</v>
      </c>
      <c r="E340" s="228" t="s">
        <v>221</v>
      </c>
      <c r="F340" s="228" t="s">
        <v>487</v>
      </c>
      <c r="G340" s="215"/>
      <c r="H340" s="215"/>
      <c r="I340" s="218"/>
      <c r="J340" s="229">
        <f>BK340</f>
        <v>0</v>
      </c>
      <c r="K340" s="215"/>
      <c r="L340" s="220"/>
      <c r="M340" s="221"/>
      <c r="N340" s="222"/>
      <c r="O340" s="222"/>
      <c r="P340" s="223">
        <f>SUM(P341:P350)</f>
        <v>0</v>
      </c>
      <c r="Q340" s="222"/>
      <c r="R340" s="223">
        <f>SUM(R341:R350)</f>
        <v>1.5247896</v>
      </c>
      <c r="S340" s="222"/>
      <c r="T340" s="224">
        <f>SUM(T341:T350)</f>
        <v>0</v>
      </c>
      <c r="AR340" s="225" t="s">
        <v>83</v>
      </c>
      <c r="AT340" s="226" t="s">
        <v>75</v>
      </c>
      <c r="AU340" s="226" t="s">
        <v>83</v>
      </c>
      <c r="AY340" s="225" t="s">
        <v>190</v>
      </c>
      <c r="BK340" s="227">
        <f>SUM(BK341:BK350)</f>
        <v>0</v>
      </c>
    </row>
    <row r="341" spans="2:65" s="1" customFormat="1" ht="24" customHeight="1">
      <c r="B341" s="37"/>
      <c r="C341" s="230" t="s">
        <v>533</v>
      </c>
      <c r="D341" s="230" t="s">
        <v>192</v>
      </c>
      <c r="E341" s="231" t="s">
        <v>2899</v>
      </c>
      <c r="F341" s="232" t="s">
        <v>2900</v>
      </c>
      <c r="G341" s="233" t="s">
        <v>255</v>
      </c>
      <c r="H341" s="234">
        <v>100</v>
      </c>
      <c r="I341" s="235"/>
      <c r="J341" s="236">
        <f>ROUND(I341*H341,2)</f>
        <v>0</v>
      </c>
      <c r="K341" s="232" t="s">
        <v>196</v>
      </c>
      <c r="L341" s="42"/>
      <c r="M341" s="237" t="s">
        <v>1</v>
      </c>
      <c r="N341" s="238" t="s">
        <v>41</v>
      </c>
      <c r="O341" s="85"/>
      <c r="P341" s="239">
        <f>O341*H341</f>
        <v>0</v>
      </c>
      <c r="Q341" s="239">
        <v>0.00532</v>
      </c>
      <c r="R341" s="239">
        <f>Q341*H341</f>
        <v>0.532</v>
      </c>
      <c r="S341" s="239">
        <v>0</v>
      </c>
      <c r="T341" s="240">
        <f>S341*H341</f>
        <v>0</v>
      </c>
      <c r="AR341" s="241" t="s">
        <v>197</v>
      </c>
      <c r="AT341" s="241" t="s">
        <v>192</v>
      </c>
      <c r="AU341" s="241" t="s">
        <v>85</v>
      </c>
      <c r="AY341" s="16" t="s">
        <v>190</v>
      </c>
      <c r="BE341" s="242">
        <f>IF(N341="základní",J341,0)</f>
        <v>0</v>
      </c>
      <c r="BF341" s="242">
        <f>IF(N341="snížená",J341,0)</f>
        <v>0</v>
      </c>
      <c r="BG341" s="242">
        <f>IF(N341="zákl. přenesená",J341,0)</f>
        <v>0</v>
      </c>
      <c r="BH341" s="242">
        <f>IF(N341="sníž. přenesená",J341,0)</f>
        <v>0</v>
      </c>
      <c r="BI341" s="242">
        <f>IF(N341="nulová",J341,0)</f>
        <v>0</v>
      </c>
      <c r="BJ341" s="16" t="s">
        <v>83</v>
      </c>
      <c r="BK341" s="242">
        <f>ROUND(I341*H341,2)</f>
        <v>0</v>
      </c>
      <c r="BL341" s="16" t="s">
        <v>197</v>
      </c>
      <c r="BM341" s="241" t="s">
        <v>2901</v>
      </c>
    </row>
    <row r="342" spans="2:51" s="12" customFormat="1" ht="12">
      <c r="B342" s="243"/>
      <c r="C342" s="244"/>
      <c r="D342" s="245" t="s">
        <v>199</v>
      </c>
      <c r="E342" s="246" t="s">
        <v>1</v>
      </c>
      <c r="F342" s="247" t="s">
        <v>2788</v>
      </c>
      <c r="G342" s="244"/>
      <c r="H342" s="246" t="s">
        <v>1</v>
      </c>
      <c r="I342" s="248"/>
      <c r="J342" s="244"/>
      <c r="K342" s="244"/>
      <c r="L342" s="249"/>
      <c r="M342" s="250"/>
      <c r="N342" s="251"/>
      <c r="O342" s="251"/>
      <c r="P342" s="251"/>
      <c r="Q342" s="251"/>
      <c r="R342" s="251"/>
      <c r="S342" s="251"/>
      <c r="T342" s="252"/>
      <c r="AT342" s="253" t="s">
        <v>199</v>
      </c>
      <c r="AU342" s="253" t="s">
        <v>85</v>
      </c>
      <c r="AV342" s="12" t="s">
        <v>83</v>
      </c>
      <c r="AW342" s="12" t="s">
        <v>32</v>
      </c>
      <c r="AX342" s="12" t="s">
        <v>76</v>
      </c>
      <c r="AY342" s="253" t="s">
        <v>190</v>
      </c>
    </row>
    <row r="343" spans="2:51" s="12" customFormat="1" ht="12">
      <c r="B343" s="243"/>
      <c r="C343" s="244"/>
      <c r="D343" s="245" t="s">
        <v>199</v>
      </c>
      <c r="E343" s="246" t="s">
        <v>1</v>
      </c>
      <c r="F343" s="247" t="s">
        <v>344</v>
      </c>
      <c r="G343" s="244"/>
      <c r="H343" s="246" t="s">
        <v>1</v>
      </c>
      <c r="I343" s="248"/>
      <c r="J343" s="244"/>
      <c r="K343" s="244"/>
      <c r="L343" s="249"/>
      <c r="M343" s="250"/>
      <c r="N343" s="251"/>
      <c r="O343" s="251"/>
      <c r="P343" s="251"/>
      <c r="Q343" s="251"/>
      <c r="R343" s="251"/>
      <c r="S343" s="251"/>
      <c r="T343" s="252"/>
      <c r="AT343" s="253" t="s">
        <v>199</v>
      </c>
      <c r="AU343" s="253" t="s">
        <v>85</v>
      </c>
      <c r="AV343" s="12" t="s">
        <v>83</v>
      </c>
      <c r="AW343" s="12" t="s">
        <v>32</v>
      </c>
      <c r="AX343" s="12" t="s">
        <v>76</v>
      </c>
      <c r="AY343" s="253" t="s">
        <v>190</v>
      </c>
    </row>
    <row r="344" spans="2:51" s="12" customFormat="1" ht="12">
      <c r="B344" s="243"/>
      <c r="C344" s="244"/>
      <c r="D344" s="245" t="s">
        <v>199</v>
      </c>
      <c r="E344" s="246" t="s">
        <v>1</v>
      </c>
      <c r="F344" s="247" t="s">
        <v>2902</v>
      </c>
      <c r="G344" s="244"/>
      <c r="H344" s="246" t="s">
        <v>1</v>
      </c>
      <c r="I344" s="248"/>
      <c r="J344" s="244"/>
      <c r="K344" s="244"/>
      <c r="L344" s="249"/>
      <c r="M344" s="250"/>
      <c r="N344" s="251"/>
      <c r="O344" s="251"/>
      <c r="P344" s="251"/>
      <c r="Q344" s="251"/>
      <c r="R344" s="251"/>
      <c r="S344" s="251"/>
      <c r="T344" s="252"/>
      <c r="AT344" s="253" t="s">
        <v>199</v>
      </c>
      <c r="AU344" s="253" t="s">
        <v>85</v>
      </c>
      <c r="AV344" s="12" t="s">
        <v>83</v>
      </c>
      <c r="AW344" s="12" t="s">
        <v>32</v>
      </c>
      <c r="AX344" s="12" t="s">
        <v>76</v>
      </c>
      <c r="AY344" s="253" t="s">
        <v>190</v>
      </c>
    </row>
    <row r="345" spans="2:51" s="13" customFormat="1" ht="12">
      <c r="B345" s="254"/>
      <c r="C345" s="255"/>
      <c r="D345" s="245" t="s">
        <v>199</v>
      </c>
      <c r="E345" s="256" t="s">
        <v>1</v>
      </c>
      <c r="F345" s="257" t="s">
        <v>2903</v>
      </c>
      <c r="G345" s="255"/>
      <c r="H345" s="258">
        <v>100</v>
      </c>
      <c r="I345" s="259"/>
      <c r="J345" s="255"/>
      <c r="K345" s="255"/>
      <c r="L345" s="260"/>
      <c r="M345" s="261"/>
      <c r="N345" s="262"/>
      <c r="O345" s="262"/>
      <c r="P345" s="262"/>
      <c r="Q345" s="262"/>
      <c r="R345" s="262"/>
      <c r="S345" s="262"/>
      <c r="T345" s="263"/>
      <c r="AT345" s="264" t="s">
        <v>199</v>
      </c>
      <c r="AU345" s="264" t="s">
        <v>85</v>
      </c>
      <c r="AV345" s="13" t="s">
        <v>85</v>
      </c>
      <c r="AW345" s="13" t="s">
        <v>32</v>
      </c>
      <c r="AX345" s="13" t="s">
        <v>83</v>
      </c>
      <c r="AY345" s="264" t="s">
        <v>190</v>
      </c>
    </row>
    <row r="346" spans="2:65" s="1" customFormat="1" ht="24" customHeight="1">
      <c r="B346" s="37"/>
      <c r="C346" s="230" t="s">
        <v>550</v>
      </c>
      <c r="D346" s="230" t="s">
        <v>192</v>
      </c>
      <c r="E346" s="231" t="s">
        <v>2904</v>
      </c>
      <c r="F346" s="232" t="s">
        <v>2905</v>
      </c>
      <c r="G346" s="233" t="s">
        <v>195</v>
      </c>
      <c r="H346" s="234">
        <v>0.44</v>
      </c>
      <c r="I346" s="235"/>
      <c r="J346" s="236">
        <f>ROUND(I346*H346,2)</f>
        <v>0</v>
      </c>
      <c r="K346" s="232" t="s">
        <v>196</v>
      </c>
      <c r="L346" s="42"/>
      <c r="M346" s="237" t="s">
        <v>1</v>
      </c>
      <c r="N346" s="238" t="s">
        <v>41</v>
      </c>
      <c r="O346" s="85"/>
      <c r="P346" s="239">
        <f>O346*H346</f>
        <v>0</v>
      </c>
      <c r="Q346" s="239">
        <v>2.25634</v>
      </c>
      <c r="R346" s="239">
        <f>Q346*H346</f>
        <v>0.9927895999999999</v>
      </c>
      <c r="S346" s="239">
        <v>0</v>
      </c>
      <c r="T346" s="240">
        <f>S346*H346</f>
        <v>0</v>
      </c>
      <c r="AR346" s="241" t="s">
        <v>197</v>
      </c>
      <c r="AT346" s="241" t="s">
        <v>192</v>
      </c>
      <c r="AU346" s="241" t="s">
        <v>85</v>
      </c>
      <c r="AY346" s="16" t="s">
        <v>190</v>
      </c>
      <c r="BE346" s="242">
        <f>IF(N346="základní",J346,0)</f>
        <v>0</v>
      </c>
      <c r="BF346" s="242">
        <f>IF(N346="snížená",J346,0)</f>
        <v>0</v>
      </c>
      <c r="BG346" s="242">
        <f>IF(N346="zákl. přenesená",J346,0)</f>
        <v>0</v>
      </c>
      <c r="BH346" s="242">
        <f>IF(N346="sníž. přenesená",J346,0)</f>
        <v>0</v>
      </c>
      <c r="BI346" s="242">
        <f>IF(N346="nulová",J346,0)</f>
        <v>0</v>
      </c>
      <c r="BJ346" s="16" t="s">
        <v>83</v>
      </c>
      <c r="BK346" s="242">
        <f>ROUND(I346*H346,2)</f>
        <v>0</v>
      </c>
      <c r="BL346" s="16" t="s">
        <v>197</v>
      </c>
      <c r="BM346" s="241" t="s">
        <v>2906</v>
      </c>
    </row>
    <row r="347" spans="2:51" s="12" customFormat="1" ht="12">
      <c r="B347" s="243"/>
      <c r="C347" s="244"/>
      <c r="D347" s="245" t="s">
        <v>199</v>
      </c>
      <c r="E347" s="246" t="s">
        <v>1</v>
      </c>
      <c r="F347" s="247" t="s">
        <v>2788</v>
      </c>
      <c r="G347" s="244"/>
      <c r="H347" s="246" t="s">
        <v>1</v>
      </c>
      <c r="I347" s="248"/>
      <c r="J347" s="244"/>
      <c r="K347" s="244"/>
      <c r="L347" s="249"/>
      <c r="M347" s="250"/>
      <c r="N347" s="251"/>
      <c r="O347" s="251"/>
      <c r="P347" s="251"/>
      <c r="Q347" s="251"/>
      <c r="R347" s="251"/>
      <c r="S347" s="251"/>
      <c r="T347" s="252"/>
      <c r="AT347" s="253" t="s">
        <v>199</v>
      </c>
      <c r="AU347" s="253" t="s">
        <v>85</v>
      </c>
      <c r="AV347" s="12" t="s">
        <v>83</v>
      </c>
      <c r="AW347" s="12" t="s">
        <v>32</v>
      </c>
      <c r="AX347" s="12" t="s">
        <v>76</v>
      </c>
      <c r="AY347" s="253" t="s">
        <v>190</v>
      </c>
    </row>
    <row r="348" spans="2:51" s="12" customFormat="1" ht="12">
      <c r="B348" s="243"/>
      <c r="C348" s="244"/>
      <c r="D348" s="245" t="s">
        <v>199</v>
      </c>
      <c r="E348" s="246" t="s">
        <v>1</v>
      </c>
      <c r="F348" s="247" t="s">
        <v>344</v>
      </c>
      <c r="G348" s="244"/>
      <c r="H348" s="246" t="s">
        <v>1</v>
      </c>
      <c r="I348" s="248"/>
      <c r="J348" s="244"/>
      <c r="K348" s="244"/>
      <c r="L348" s="249"/>
      <c r="M348" s="250"/>
      <c r="N348" s="251"/>
      <c r="O348" s="251"/>
      <c r="P348" s="251"/>
      <c r="Q348" s="251"/>
      <c r="R348" s="251"/>
      <c r="S348" s="251"/>
      <c r="T348" s="252"/>
      <c r="AT348" s="253" t="s">
        <v>199</v>
      </c>
      <c r="AU348" s="253" t="s">
        <v>85</v>
      </c>
      <c r="AV348" s="12" t="s">
        <v>83</v>
      </c>
      <c r="AW348" s="12" t="s">
        <v>32</v>
      </c>
      <c r="AX348" s="12" t="s">
        <v>76</v>
      </c>
      <c r="AY348" s="253" t="s">
        <v>190</v>
      </c>
    </row>
    <row r="349" spans="2:51" s="12" customFormat="1" ht="12">
      <c r="B349" s="243"/>
      <c r="C349" s="244"/>
      <c r="D349" s="245" t="s">
        <v>199</v>
      </c>
      <c r="E349" s="246" t="s">
        <v>1</v>
      </c>
      <c r="F349" s="247" t="s">
        <v>2895</v>
      </c>
      <c r="G349" s="244"/>
      <c r="H349" s="246" t="s">
        <v>1</v>
      </c>
      <c r="I349" s="248"/>
      <c r="J349" s="244"/>
      <c r="K349" s="244"/>
      <c r="L349" s="249"/>
      <c r="M349" s="250"/>
      <c r="N349" s="251"/>
      <c r="O349" s="251"/>
      <c r="P349" s="251"/>
      <c r="Q349" s="251"/>
      <c r="R349" s="251"/>
      <c r="S349" s="251"/>
      <c r="T349" s="252"/>
      <c r="AT349" s="253" t="s">
        <v>199</v>
      </c>
      <c r="AU349" s="253" t="s">
        <v>85</v>
      </c>
      <c r="AV349" s="12" t="s">
        <v>83</v>
      </c>
      <c r="AW349" s="12" t="s">
        <v>32</v>
      </c>
      <c r="AX349" s="12" t="s">
        <v>76</v>
      </c>
      <c r="AY349" s="253" t="s">
        <v>190</v>
      </c>
    </row>
    <row r="350" spans="2:51" s="13" customFormat="1" ht="12">
      <c r="B350" s="254"/>
      <c r="C350" s="255"/>
      <c r="D350" s="245" t="s">
        <v>199</v>
      </c>
      <c r="E350" s="256" t="s">
        <v>1</v>
      </c>
      <c r="F350" s="257" t="s">
        <v>2907</v>
      </c>
      <c r="G350" s="255"/>
      <c r="H350" s="258">
        <v>0.44</v>
      </c>
      <c r="I350" s="259"/>
      <c r="J350" s="255"/>
      <c r="K350" s="255"/>
      <c r="L350" s="260"/>
      <c r="M350" s="261"/>
      <c r="N350" s="262"/>
      <c r="O350" s="262"/>
      <c r="P350" s="262"/>
      <c r="Q350" s="262"/>
      <c r="R350" s="262"/>
      <c r="S350" s="262"/>
      <c r="T350" s="263"/>
      <c r="AT350" s="264" t="s">
        <v>199</v>
      </c>
      <c r="AU350" s="264" t="s">
        <v>85</v>
      </c>
      <c r="AV350" s="13" t="s">
        <v>85</v>
      </c>
      <c r="AW350" s="13" t="s">
        <v>32</v>
      </c>
      <c r="AX350" s="13" t="s">
        <v>76</v>
      </c>
      <c r="AY350" s="264" t="s">
        <v>190</v>
      </c>
    </row>
    <row r="351" spans="2:63" s="11" customFormat="1" ht="22.8" customHeight="1">
      <c r="B351" s="214"/>
      <c r="C351" s="215"/>
      <c r="D351" s="216" t="s">
        <v>75</v>
      </c>
      <c r="E351" s="228" t="s">
        <v>229</v>
      </c>
      <c r="F351" s="228" t="s">
        <v>2908</v>
      </c>
      <c r="G351" s="215"/>
      <c r="H351" s="215"/>
      <c r="I351" s="218"/>
      <c r="J351" s="229">
        <f>BK351</f>
        <v>0</v>
      </c>
      <c r="K351" s="215"/>
      <c r="L351" s="220"/>
      <c r="M351" s="221"/>
      <c r="N351" s="222"/>
      <c r="O351" s="222"/>
      <c r="P351" s="223">
        <f>SUM(P352:P409)</f>
        <v>0</v>
      </c>
      <c r="Q351" s="222"/>
      <c r="R351" s="223">
        <f>SUM(R352:R409)</f>
        <v>49.30523499999999</v>
      </c>
      <c r="S351" s="222"/>
      <c r="T351" s="224">
        <f>SUM(T352:T409)</f>
        <v>0</v>
      </c>
      <c r="AR351" s="225" t="s">
        <v>83</v>
      </c>
      <c r="AT351" s="226" t="s">
        <v>75</v>
      </c>
      <c r="AU351" s="226" t="s">
        <v>83</v>
      </c>
      <c r="AY351" s="225" t="s">
        <v>190</v>
      </c>
      <c r="BK351" s="227">
        <f>SUM(BK352:BK409)</f>
        <v>0</v>
      </c>
    </row>
    <row r="352" spans="2:65" s="1" customFormat="1" ht="24" customHeight="1">
      <c r="B352" s="37"/>
      <c r="C352" s="230" t="s">
        <v>554</v>
      </c>
      <c r="D352" s="230" t="s">
        <v>192</v>
      </c>
      <c r="E352" s="231" t="s">
        <v>2909</v>
      </c>
      <c r="F352" s="232" t="s">
        <v>2910</v>
      </c>
      <c r="G352" s="233" t="s">
        <v>195</v>
      </c>
      <c r="H352" s="234">
        <v>26.051</v>
      </c>
      <c r="I352" s="235"/>
      <c r="J352" s="236">
        <f>ROUND(I352*H352,2)</f>
        <v>0</v>
      </c>
      <c r="K352" s="232" t="s">
        <v>445</v>
      </c>
      <c r="L352" s="42"/>
      <c r="M352" s="237" t="s">
        <v>1</v>
      </c>
      <c r="N352" s="238" t="s">
        <v>41</v>
      </c>
      <c r="O352" s="85"/>
      <c r="P352" s="239">
        <f>O352*H352</f>
        <v>0</v>
      </c>
      <c r="Q352" s="239">
        <v>1.665</v>
      </c>
      <c r="R352" s="239">
        <f>Q352*H352</f>
        <v>43.374915</v>
      </c>
      <c r="S352" s="239">
        <v>0</v>
      </c>
      <c r="T352" s="240">
        <f>S352*H352</f>
        <v>0</v>
      </c>
      <c r="AR352" s="241" t="s">
        <v>197</v>
      </c>
      <c r="AT352" s="241" t="s">
        <v>192</v>
      </c>
      <c r="AU352" s="241" t="s">
        <v>85</v>
      </c>
      <c r="AY352" s="16" t="s">
        <v>190</v>
      </c>
      <c r="BE352" s="242">
        <f>IF(N352="základní",J352,0)</f>
        <v>0</v>
      </c>
      <c r="BF352" s="242">
        <f>IF(N352="snížená",J352,0)</f>
        <v>0</v>
      </c>
      <c r="BG352" s="242">
        <f>IF(N352="zákl. přenesená",J352,0)</f>
        <v>0</v>
      </c>
      <c r="BH352" s="242">
        <f>IF(N352="sníž. přenesená",J352,0)</f>
        <v>0</v>
      </c>
      <c r="BI352" s="242">
        <f>IF(N352="nulová",J352,0)</f>
        <v>0</v>
      </c>
      <c r="BJ352" s="16" t="s">
        <v>83</v>
      </c>
      <c r="BK352" s="242">
        <f>ROUND(I352*H352,2)</f>
        <v>0</v>
      </c>
      <c r="BL352" s="16" t="s">
        <v>197</v>
      </c>
      <c r="BM352" s="241" t="s">
        <v>2911</v>
      </c>
    </row>
    <row r="353" spans="2:51" s="12" customFormat="1" ht="12">
      <c r="B353" s="243"/>
      <c r="C353" s="244"/>
      <c r="D353" s="245" t="s">
        <v>199</v>
      </c>
      <c r="E353" s="246" t="s">
        <v>1</v>
      </c>
      <c r="F353" s="247" t="s">
        <v>2912</v>
      </c>
      <c r="G353" s="244"/>
      <c r="H353" s="246" t="s">
        <v>1</v>
      </c>
      <c r="I353" s="248"/>
      <c r="J353" s="244"/>
      <c r="K353" s="244"/>
      <c r="L353" s="249"/>
      <c r="M353" s="250"/>
      <c r="N353" s="251"/>
      <c r="O353" s="251"/>
      <c r="P353" s="251"/>
      <c r="Q353" s="251"/>
      <c r="R353" s="251"/>
      <c r="S353" s="251"/>
      <c r="T353" s="252"/>
      <c r="AT353" s="253" t="s">
        <v>199</v>
      </c>
      <c r="AU353" s="253" t="s">
        <v>85</v>
      </c>
      <c r="AV353" s="12" t="s">
        <v>83</v>
      </c>
      <c r="AW353" s="12" t="s">
        <v>32</v>
      </c>
      <c r="AX353" s="12" t="s">
        <v>76</v>
      </c>
      <c r="AY353" s="253" t="s">
        <v>190</v>
      </c>
    </row>
    <row r="354" spans="2:51" s="12" customFormat="1" ht="12">
      <c r="B354" s="243"/>
      <c r="C354" s="244"/>
      <c r="D354" s="245" t="s">
        <v>199</v>
      </c>
      <c r="E354" s="246" t="s">
        <v>1</v>
      </c>
      <c r="F354" s="247" t="s">
        <v>344</v>
      </c>
      <c r="G354" s="244"/>
      <c r="H354" s="246" t="s">
        <v>1</v>
      </c>
      <c r="I354" s="248"/>
      <c r="J354" s="244"/>
      <c r="K354" s="244"/>
      <c r="L354" s="249"/>
      <c r="M354" s="250"/>
      <c r="N354" s="251"/>
      <c r="O354" s="251"/>
      <c r="P354" s="251"/>
      <c r="Q354" s="251"/>
      <c r="R354" s="251"/>
      <c r="S354" s="251"/>
      <c r="T354" s="252"/>
      <c r="AT354" s="253" t="s">
        <v>199</v>
      </c>
      <c r="AU354" s="253" t="s">
        <v>85</v>
      </c>
      <c r="AV354" s="12" t="s">
        <v>83</v>
      </c>
      <c r="AW354" s="12" t="s">
        <v>32</v>
      </c>
      <c r="AX354" s="12" t="s">
        <v>76</v>
      </c>
      <c r="AY354" s="253" t="s">
        <v>190</v>
      </c>
    </row>
    <row r="355" spans="2:51" s="13" customFormat="1" ht="12">
      <c r="B355" s="254"/>
      <c r="C355" s="255"/>
      <c r="D355" s="245" t="s">
        <v>199</v>
      </c>
      <c r="E355" s="256" t="s">
        <v>1</v>
      </c>
      <c r="F355" s="257" t="s">
        <v>2913</v>
      </c>
      <c r="G355" s="255"/>
      <c r="H355" s="258">
        <v>5.25</v>
      </c>
      <c r="I355" s="259"/>
      <c r="J355" s="255"/>
      <c r="K355" s="255"/>
      <c r="L355" s="260"/>
      <c r="M355" s="261"/>
      <c r="N355" s="262"/>
      <c r="O355" s="262"/>
      <c r="P355" s="262"/>
      <c r="Q355" s="262"/>
      <c r="R355" s="262"/>
      <c r="S355" s="262"/>
      <c r="T355" s="263"/>
      <c r="AT355" s="264" t="s">
        <v>199</v>
      </c>
      <c r="AU355" s="264" t="s">
        <v>85</v>
      </c>
      <c r="AV355" s="13" t="s">
        <v>85</v>
      </c>
      <c r="AW355" s="13" t="s">
        <v>32</v>
      </c>
      <c r="AX355" s="13" t="s">
        <v>76</v>
      </c>
      <c r="AY355" s="264" t="s">
        <v>190</v>
      </c>
    </row>
    <row r="356" spans="2:51" s="13" customFormat="1" ht="12">
      <c r="B356" s="254"/>
      <c r="C356" s="255"/>
      <c r="D356" s="245" t="s">
        <v>199</v>
      </c>
      <c r="E356" s="256" t="s">
        <v>1</v>
      </c>
      <c r="F356" s="257" t="s">
        <v>2914</v>
      </c>
      <c r="G356" s="255"/>
      <c r="H356" s="258">
        <v>20.801</v>
      </c>
      <c r="I356" s="259"/>
      <c r="J356" s="255"/>
      <c r="K356" s="255"/>
      <c r="L356" s="260"/>
      <c r="M356" s="261"/>
      <c r="N356" s="262"/>
      <c r="O356" s="262"/>
      <c r="P356" s="262"/>
      <c r="Q356" s="262"/>
      <c r="R356" s="262"/>
      <c r="S356" s="262"/>
      <c r="T356" s="263"/>
      <c r="AT356" s="264" t="s">
        <v>199</v>
      </c>
      <c r="AU356" s="264" t="s">
        <v>85</v>
      </c>
      <c r="AV356" s="13" t="s">
        <v>85</v>
      </c>
      <c r="AW356" s="13" t="s">
        <v>32</v>
      </c>
      <c r="AX356" s="13" t="s">
        <v>76</v>
      </c>
      <c r="AY356" s="264" t="s">
        <v>190</v>
      </c>
    </row>
    <row r="357" spans="2:65" s="1" customFormat="1" ht="24" customHeight="1">
      <c r="B357" s="37"/>
      <c r="C357" s="230" t="s">
        <v>558</v>
      </c>
      <c r="D357" s="230" t="s">
        <v>192</v>
      </c>
      <c r="E357" s="231" t="s">
        <v>2915</v>
      </c>
      <c r="F357" s="232" t="s">
        <v>2916</v>
      </c>
      <c r="G357" s="233" t="s">
        <v>255</v>
      </c>
      <c r="H357" s="234">
        <v>12</v>
      </c>
      <c r="I357" s="235"/>
      <c r="J357" s="236">
        <f>ROUND(I357*H357,2)</f>
        <v>0</v>
      </c>
      <c r="K357" s="232" t="s">
        <v>196</v>
      </c>
      <c r="L357" s="42"/>
      <c r="M357" s="237" t="s">
        <v>1</v>
      </c>
      <c r="N357" s="238" t="s">
        <v>41</v>
      </c>
      <c r="O357" s="85"/>
      <c r="P357" s="239">
        <f>O357*H357</f>
        <v>0</v>
      </c>
      <c r="Q357" s="239">
        <v>0.00017</v>
      </c>
      <c r="R357" s="239">
        <f>Q357*H357</f>
        <v>0.00204</v>
      </c>
      <c r="S357" s="239">
        <v>0</v>
      </c>
      <c r="T357" s="240">
        <f>S357*H357</f>
        <v>0</v>
      </c>
      <c r="AR357" s="241" t="s">
        <v>197</v>
      </c>
      <c r="AT357" s="241" t="s">
        <v>192</v>
      </c>
      <c r="AU357" s="241" t="s">
        <v>85</v>
      </c>
      <c r="AY357" s="16" t="s">
        <v>190</v>
      </c>
      <c r="BE357" s="242">
        <f>IF(N357="základní",J357,0)</f>
        <v>0</v>
      </c>
      <c r="BF357" s="242">
        <f>IF(N357="snížená",J357,0)</f>
        <v>0</v>
      </c>
      <c r="BG357" s="242">
        <f>IF(N357="zákl. přenesená",J357,0)</f>
        <v>0</v>
      </c>
      <c r="BH357" s="242">
        <f>IF(N357="sníž. přenesená",J357,0)</f>
        <v>0</v>
      </c>
      <c r="BI357" s="242">
        <f>IF(N357="nulová",J357,0)</f>
        <v>0</v>
      </c>
      <c r="BJ357" s="16" t="s">
        <v>83</v>
      </c>
      <c r="BK357" s="242">
        <f>ROUND(I357*H357,2)</f>
        <v>0</v>
      </c>
      <c r="BL357" s="16" t="s">
        <v>197</v>
      </c>
      <c r="BM357" s="241" t="s">
        <v>2917</v>
      </c>
    </row>
    <row r="358" spans="2:51" s="12" customFormat="1" ht="12">
      <c r="B358" s="243"/>
      <c r="C358" s="244"/>
      <c r="D358" s="245" t="s">
        <v>199</v>
      </c>
      <c r="E358" s="246" t="s">
        <v>1</v>
      </c>
      <c r="F358" s="247" t="s">
        <v>2912</v>
      </c>
      <c r="G358" s="244"/>
      <c r="H358" s="246" t="s">
        <v>1</v>
      </c>
      <c r="I358" s="248"/>
      <c r="J358" s="244"/>
      <c r="K358" s="244"/>
      <c r="L358" s="249"/>
      <c r="M358" s="250"/>
      <c r="N358" s="251"/>
      <c r="O358" s="251"/>
      <c r="P358" s="251"/>
      <c r="Q358" s="251"/>
      <c r="R358" s="251"/>
      <c r="S358" s="251"/>
      <c r="T358" s="252"/>
      <c r="AT358" s="253" t="s">
        <v>199</v>
      </c>
      <c r="AU358" s="253" t="s">
        <v>85</v>
      </c>
      <c r="AV358" s="12" t="s">
        <v>83</v>
      </c>
      <c r="AW358" s="12" t="s">
        <v>32</v>
      </c>
      <c r="AX358" s="12" t="s">
        <v>76</v>
      </c>
      <c r="AY358" s="253" t="s">
        <v>190</v>
      </c>
    </row>
    <row r="359" spans="2:51" s="12" customFormat="1" ht="12">
      <c r="B359" s="243"/>
      <c r="C359" s="244"/>
      <c r="D359" s="245" t="s">
        <v>199</v>
      </c>
      <c r="E359" s="246" t="s">
        <v>1</v>
      </c>
      <c r="F359" s="247" t="s">
        <v>344</v>
      </c>
      <c r="G359" s="244"/>
      <c r="H359" s="246" t="s">
        <v>1</v>
      </c>
      <c r="I359" s="248"/>
      <c r="J359" s="244"/>
      <c r="K359" s="244"/>
      <c r="L359" s="249"/>
      <c r="M359" s="250"/>
      <c r="N359" s="251"/>
      <c r="O359" s="251"/>
      <c r="P359" s="251"/>
      <c r="Q359" s="251"/>
      <c r="R359" s="251"/>
      <c r="S359" s="251"/>
      <c r="T359" s="252"/>
      <c r="AT359" s="253" t="s">
        <v>199</v>
      </c>
      <c r="AU359" s="253" t="s">
        <v>85</v>
      </c>
      <c r="AV359" s="12" t="s">
        <v>83</v>
      </c>
      <c r="AW359" s="12" t="s">
        <v>32</v>
      </c>
      <c r="AX359" s="12" t="s">
        <v>76</v>
      </c>
      <c r="AY359" s="253" t="s">
        <v>190</v>
      </c>
    </row>
    <row r="360" spans="2:51" s="12" customFormat="1" ht="12">
      <c r="B360" s="243"/>
      <c r="C360" s="244"/>
      <c r="D360" s="245" t="s">
        <v>199</v>
      </c>
      <c r="E360" s="246" t="s">
        <v>1</v>
      </c>
      <c r="F360" s="247" t="s">
        <v>2717</v>
      </c>
      <c r="G360" s="244"/>
      <c r="H360" s="246" t="s">
        <v>1</v>
      </c>
      <c r="I360" s="248"/>
      <c r="J360" s="244"/>
      <c r="K360" s="244"/>
      <c r="L360" s="249"/>
      <c r="M360" s="250"/>
      <c r="N360" s="251"/>
      <c r="O360" s="251"/>
      <c r="P360" s="251"/>
      <c r="Q360" s="251"/>
      <c r="R360" s="251"/>
      <c r="S360" s="251"/>
      <c r="T360" s="252"/>
      <c r="AT360" s="253" t="s">
        <v>199</v>
      </c>
      <c r="AU360" s="253" t="s">
        <v>85</v>
      </c>
      <c r="AV360" s="12" t="s">
        <v>83</v>
      </c>
      <c r="AW360" s="12" t="s">
        <v>32</v>
      </c>
      <c r="AX360" s="12" t="s">
        <v>76</v>
      </c>
      <c r="AY360" s="253" t="s">
        <v>190</v>
      </c>
    </row>
    <row r="361" spans="2:51" s="13" customFormat="1" ht="12">
      <c r="B361" s="254"/>
      <c r="C361" s="255"/>
      <c r="D361" s="245" t="s">
        <v>199</v>
      </c>
      <c r="E361" s="256" t="s">
        <v>1</v>
      </c>
      <c r="F361" s="257" t="s">
        <v>2918</v>
      </c>
      <c r="G361" s="255"/>
      <c r="H361" s="258">
        <v>12</v>
      </c>
      <c r="I361" s="259"/>
      <c r="J361" s="255"/>
      <c r="K361" s="255"/>
      <c r="L361" s="260"/>
      <c r="M361" s="261"/>
      <c r="N361" s="262"/>
      <c r="O361" s="262"/>
      <c r="P361" s="262"/>
      <c r="Q361" s="262"/>
      <c r="R361" s="262"/>
      <c r="S361" s="262"/>
      <c r="T361" s="263"/>
      <c r="AT361" s="264" t="s">
        <v>199</v>
      </c>
      <c r="AU361" s="264" t="s">
        <v>85</v>
      </c>
      <c r="AV361" s="13" t="s">
        <v>85</v>
      </c>
      <c r="AW361" s="13" t="s">
        <v>32</v>
      </c>
      <c r="AX361" s="13" t="s">
        <v>83</v>
      </c>
      <c r="AY361" s="264" t="s">
        <v>190</v>
      </c>
    </row>
    <row r="362" spans="2:65" s="1" customFormat="1" ht="24" customHeight="1">
      <c r="B362" s="37"/>
      <c r="C362" s="265" t="s">
        <v>562</v>
      </c>
      <c r="D362" s="265" t="s">
        <v>430</v>
      </c>
      <c r="E362" s="266" t="s">
        <v>2919</v>
      </c>
      <c r="F362" s="267" t="s">
        <v>2920</v>
      </c>
      <c r="G362" s="268" t="s">
        <v>255</v>
      </c>
      <c r="H362" s="269">
        <v>12</v>
      </c>
      <c r="I362" s="270"/>
      <c r="J362" s="271">
        <f>ROUND(I362*H362,2)</f>
        <v>0</v>
      </c>
      <c r="K362" s="267" t="s">
        <v>196</v>
      </c>
      <c r="L362" s="272"/>
      <c r="M362" s="273" t="s">
        <v>1</v>
      </c>
      <c r="N362" s="274" t="s">
        <v>41</v>
      </c>
      <c r="O362" s="85"/>
      <c r="P362" s="239">
        <f>O362*H362</f>
        <v>0</v>
      </c>
      <c r="Q362" s="239">
        <v>0.0001</v>
      </c>
      <c r="R362" s="239">
        <f>Q362*H362</f>
        <v>0.0012000000000000001</v>
      </c>
      <c r="S362" s="239">
        <v>0</v>
      </c>
      <c r="T362" s="240">
        <f>S362*H362</f>
        <v>0</v>
      </c>
      <c r="AR362" s="241" t="s">
        <v>229</v>
      </c>
      <c r="AT362" s="241" t="s">
        <v>430</v>
      </c>
      <c r="AU362" s="241" t="s">
        <v>85</v>
      </c>
      <c r="AY362" s="16" t="s">
        <v>190</v>
      </c>
      <c r="BE362" s="242">
        <f>IF(N362="základní",J362,0)</f>
        <v>0</v>
      </c>
      <c r="BF362" s="242">
        <f>IF(N362="snížená",J362,0)</f>
        <v>0</v>
      </c>
      <c r="BG362" s="242">
        <f>IF(N362="zákl. přenesená",J362,0)</f>
        <v>0</v>
      </c>
      <c r="BH362" s="242">
        <f>IF(N362="sníž. přenesená",J362,0)</f>
        <v>0</v>
      </c>
      <c r="BI362" s="242">
        <f>IF(N362="nulová",J362,0)</f>
        <v>0</v>
      </c>
      <c r="BJ362" s="16" t="s">
        <v>83</v>
      </c>
      <c r="BK362" s="242">
        <f>ROUND(I362*H362,2)</f>
        <v>0</v>
      </c>
      <c r="BL362" s="16" t="s">
        <v>197</v>
      </c>
      <c r="BM362" s="241" t="s">
        <v>2921</v>
      </c>
    </row>
    <row r="363" spans="2:65" s="1" customFormat="1" ht="24" customHeight="1">
      <c r="B363" s="37"/>
      <c r="C363" s="230" t="s">
        <v>568</v>
      </c>
      <c r="D363" s="230" t="s">
        <v>192</v>
      </c>
      <c r="E363" s="231" t="s">
        <v>2922</v>
      </c>
      <c r="F363" s="232" t="s">
        <v>2923</v>
      </c>
      <c r="G363" s="233" t="s">
        <v>398</v>
      </c>
      <c r="H363" s="234">
        <v>21</v>
      </c>
      <c r="I363" s="235"/>
      <c r="J363" s="236">
        <f>ROUND(I363*H363,2)</f>
        <v>0</v>
      </c>
      <c r="K363" s="232" t="s">
        <v>196</v>
      </c>
      <c r="L363" s="42"/>
      <c r="M363" s="237" t="s">
        <v>1</v>
      </c>
      <c r="N363" s="238" t="s">
        <v>41</v>
      </c>
      <c r="O363" s="85"/>
      <c r="P363" s="239">
        <f>O363*H363</f>
        <v>0</v>
      </c>
      <c r="Q363" s="239">
        <v>0.00049</v>
      </c>
      <c r="R363" s="239">
        <f>Q363*H363</f>
        <v>0.01029</v>
      </c>
      <c r="S363" s="239">
        <v>0</v>
      </c>
      <c r="T363" s="240">
        <f>S363*H363</f>
        <v>0</v>
      </c>
      <c r="AR363" s="241" t="s">
        <v>197</v>
      </c>
      <c r="AT363" s="241" t="s">
        <v>192</v>
      </c>
      <c r="AU363" s="241" t="s">
        <v>85</v>
      </c>
      <c r="AY363" s="16" t="s">
        <v>190</v>
      </c>
      <c r="BE363" s="242">
        <f>IF(N363="základní",J363,0)</f>
        <v>0</v>
      </c>
      <c r="BF363" s="242">
        <f>IF(N363="snížená",J363,0)</f>
        <v>0</v>
      </c>
      <c r="BG363" s="242">
        <f>IF(N363="zákl. přenesená",J363,0)</f>
        <v>0</v>
      </c>
      <c r="BH363" s="242">
        <f>IF(N363="sníž. přenesená",J363,0)</f>
        <v>0</v>
      </c>
      <c r="BI363" s="242">
        <f>IF(N363="nulová",J363,0)</f>
        <v>0</v>
      </c>
      <c r="BJ363" s="16" t="s">
        <v>83</v>
      </c>
      <c r="BK363" s="242">
        <f>ROUND(I363*H363,2)</f>
        <v>0</v>
      </c>
      <c r="BL363" s="16" t="s">
        <v>197</v>
      </c>
      <c r="BM363" s="241" t="s">
        <v>2924</v>
      </c>
    </row>
    <row r="364" spans="2:51" s="12" customFormat="1" ht="12">
      <c r="B364" s="243"/>
      <c r="C364" s="244"/>
      <c r="D364" s="245" t="s">
        <v>199</v>
      </c>
      <c r="E364" s="246" t="s">
        <v>1</v>
      </c>
      <c r="F364" s="247" t="s">
        <v>2925</v>
      </c>
      <c r="G364" s="244"/>
      <c r="H364" s="246" t="s">
        <v>1</v>
      </c>
      <c r="I364" s="248"/>
      <c r="J364" s="244"/>
      <c r="K364" s="244"/>
      <c r="L364" s="249"/>
      <c r="M364" s="250"/>
      <c r="N364" s="251"/>
      <c r="O364" s="251"/>
      <c r="P364" s="251"/>
      <c r="Q364" s="251"/>
      <c r="R364" s="251"/>
      <c r="S364" s="251"/>
      <c r="T364" s="252"/>
      <c r="AT364" s="253" t="s">
        <v>199</v>
      </c>
      <c r="AU364" s="253" t="s">
        <v>85</v>
      </c>
      <c r="AV364" s="12" t="s">
        <v>83</v>
      </c>
      <c r="AW364" s="12" t="s">
        <v>32</v>
      </c>
      <c r="AX364" s="12" t="s">
        <v>76</v>
      </c>
      <c r="AY364" s="253" t="s">
        <v>190</v>
      </c>
    </row>
    <row r="365" spans="2:51" s="12" customFormat="1" ht="12">
      <c r="B365" s="243"/>
      <c r="C365" s="244"/>
      <c r="D365" s="245" t="s">
        <v>199</v>
      </c>
      <c r="E365" s="246" t="s">
        <v>1</v>
      </c>
      <c r="F365" s="247" t="s">
        <v>344</v>
      </c>
      <c r="G365" s="244"/>
      <c r="H365" s="246" t="s">
        <v>1</v>
      </c>
      <c r="I365" s="248"/>
      <c r="J365" s="244"/>
      <c r="K365" s="244"/>
      <c r="L365" s="249"/>
      <c r="M365" s="250"/>
      <c r="N365" s="251"/>
      <c r="O365" s="251"/>
      <c r="P365" s="251"/>
      <c r="Q365" s="251"/>
      <c r="R365" s="251"/>
      <c r="S365" s="251"/>
      <c r="T365" s="252"/>
      <c r="AT365" s="253" t="s">
        <v>199</v>
      </c>
      <c r="AU365" s="253" t="s">
        <v>85</v>
      </c>
      <c r="AV365" s="12" t="s">
        <v>83</v>
      </c>
      <c r="AW365" s="12" t="s">
        <v>32</v>
      </c>
      <c r="AX365" s="12" t="s">
        <v>76</v>
      </c>
      <c r="AY365" s="253" t="s">
        <v>190</v>
      </c>
    </row>
    <row r="366" spans="2:51" s="13" customFormat="1" ht="12">
      <c r="B366" s="254"/>
      <c r="C366" s="255"/>
      <c r="D366" s="245" t="s">
        <v>199</v>
      </c>
      <c r="E366" s="256" t="s">
        <v>1</v>
      </c>
      <c r="F366" s="257" t="s">
        <v>2926</v>
      </c>
      <c r="G366" s="255"/>
      <c r="H366" s="258">
        <v>21</v>
      </c>
      <c r="I366" s="259"/>
      <c r="J366" s="255"/>
      <c r="K366" s="255"/>
      <c r="L366" s="260"/>
      <c r="M366" s="261"/>
      <c r="N366" s="262"/>
      <c r="O366" s="262"/>
      <c r="P366" s="262"/>
      <c r="Q366" s="262"/>
      <c r="R366" s="262"/>
      <c r="S366" s="262"/>
      <c r="T366" s="263"/>
      <c r="AT366" s="264" t="s">
        <v>199</v>
      </c>
      <c r="AU366" s="264" t="s">
        <v>85</v>
      </c>
      <c r="AV366" s="13" t="s">
        <v>85</v>
      </c>
      <c r="AW366" s="13" t="s">
        <v>32</v>
      </c>
      <c r="AX366" s="13" t="s">
        <v>76</v>
      </c>
      <c r="AY366" s="264" t="s">
        <v>190</v>
      </c>
    </row>
    <row r="367" spans="2:65" s="1" customFormat="1" ht="24" customHeight="1">
      <c r="B367" s="37"/>
      <c r="C367" s="230" t="s">
        <v>574</v>
      </c>
      <c r="D367" s="230" t="s">
        <v>192</v>
      </c>
      <c r="E367" s="231" t="s">
        <v>2927</v>
      </c>
      <c r="F367" s="232" t="s">
        <v>2928</v>
      </c>
      <c r="G367" s="233" t="s">
        <v>398</v>
      </c>
      <c r="H367" s="234">
        <v>62</v>
      </c>
      <c r="I367" s="235"/>
      <c r="J367" s="236">
        <f>ROUND(I367*H367,2)</f>
        <v>0</v>
      </c>
      <c r="K367" s="232" t="s">
        <v>196</v>
      </c>
      <c r="L367" s="42"/>
      <c r="M367" s="237" t="s">
        <v>1</v>
      </c>
      <c r="N367" s="238" t="s">
        <v>41</v>
      </c>
      <c r="O367" s="85"/>
      <c r="P367" s="239">
        <f>O367*H367</f>
        <v>0</v>
      </c>
      <c r="Q367" s="239">
        <v>0.00268</v>
      </c>
      <c r="R367" s="239">
        <f>Q367*H367</f>
        <v>0.16616</v>
      </c>
      <c r="S367" s="239">
        <v>0</v>
      </c>
      <c r="T367" s="240">
        <f>S367*H367</f>
        <v>0</v>
      </c>
      <c r="AR367" s="241" t="s">
        <v>197</v>
      </c>
      <c r="AT367" s="241" t="s">
        <v>192</v>
      </c>
      <c r="AU367" s="241" t="s">
        <v>85</v>
      </c>
      <c r="AY367" s="16" t="s">
        <v>190</v>
      </c>
      <c r="BE367" s="242">
        <f>IF(N367="základní",J367,0)</f>
        <v>0</v>
      </c>
      <c r="BF367" s="242">
        <f>IF(N367="snížená",J367,0)</f>
        <v>0</v>
      </c>
      <c r="BG367" s="242">
        <f>IF(N367="zákl. přenesená",J367,0)</f>
        <v>0</v>
      </c>
      <c r="BH367" s="242">
        <f>IF(N367="sníž. přenesená",J367,0)</f>
        <v>0</v>
      </c>
      <c r="BI367" s="242">
        <f>IF(N367="nulová",J367,0)</f>
        <v>0</v>
      </c>
      <c r="BJ367" s="16" t="s">
        <v>83</v>
      </c>
      <c r="BK367" s="242">
        <f>ROUND(I367*H367,2)</f>
        <v>0</v>
      </c>
      <c r="BL367" s="16" t="s">
        <v>197</v>
      </c>
      <c r="BM367" s="241" t="s">
        <v>2929</v>
      </c>
    </row>
    <row r="368" spans="2:51" s="12" customFormat="1" ht="12">
      <c r="B368" s="243"/>
      <c r="C368" s="244"/>
      <c r="D368" s="245" t="s">
        <v>199</v>
      </c>
      <c r="E368" s="246" t="s">
        <v>1</v>
      </c>
      <c r="F368" s="247" t="s">
        <v>2930</v>
      </c>
      <c r="G368" s="244"/>
      <c r="H368" s="246" t="s">
        <v>1</v>
      </c>
      <c r="I368" s="248"/>
      <c r="J368" s="244"/>
      <c r="K368" s="244"/>
      <c r="L368" s="249"/>
      <c r="M368" s="250"/>
      <c r="N368" s="251"/>
      <c r="O368" s="251"/>
      <c r="P368" s="251"/>
      <c r="Q368" s="251"/>
      <c r="R368" s="251"/>
      <c r="S368" s="251"/>
      <c r="T368" s="252"/>
      <c r="AT368" s="253" t="s">
        <v>199</v>
      </c>
      <c r="AU368" s="253" t="s">
        <v>85</v>
      </c>
      <c r="AV368" s="12" t="s">
        <v>83</v>
      </c>
      <c r="AW368" s="12" t="s">
        <v>32</v>
      </c>
      <c r="AX368" s="12" t="s">
        <v>76</v>
      </c>
      <c r="AY368" s="253" t="s">
        <v>190</v>
      </c>
    </row>
    <row r="369" spans="2:51" s="12" customFormat="1" ht="12">
      <c r="B369" s="243"/>
      <c r="C369" s="244"/>
      <c r="D369" s="245" t="s">
        <v>199</v>
      </c>
      <c r="E369" s="246" t="s">
        <v>1</v>
      </c>
      <c r="F369" s="247" t="s">
        <v>2931</v>
      </c>
      <c r="G369" s="244"/>
      <c r="H369" s="246" t="s">
        <v>1</v>
      </c>
      <c r="I369" s="248"/>
      <c r="J369" s="244"/>
      <c r="K369" s="244"/>
      <c r="L369" s="249"/>
      <c r="M369" s="250"/>
      <c r="N369" s="251"/>
      <c r="O369" s="251"/>
      <c r="P369" s="251"/>
      <c r="Q369" s="251"/>
      <c r="R369" s="251"/>
      <c r="S369" s="251"/>
      <c r="T369" s="252"/>
      <c r="AT369" s="253" t="s">
        <v>199</v>
      </c>
      <c r="AU369" s="253" t="s">
        <v>85</v>
      </c>
      <c r="AV369" s="12" t="s">
        <v>83</v>
      </c>
      <c r="AW369" s="12" t="s">
        <v>32</v>
      </c>
      <c r="AX369" s="12" t="s">
        <v>76</v>
      </c>
      <c r="AY369" s="253" t="s">
        <v>190</v>
      </c>
    </row>
    <row r="370" spans="2:51" s="13" customFormat="1" ht="12">
      <c r="B370" s="254"/>
      <c r="C370" s="255"/>
      <c r="D370" s="245" t="s">
        <v>199</v>
      </c>
      <c r="E370" s="256" t="s">
        <v>1</v>
      </c>
      <c r="F370" s="257" t="s">
        <v>2858</v>
      </c>
      <c r="G370" s="255"/>
      <c r="H370" s="258">
        <v>62</v>
      </c>
      <c r="I370" s="259"/>
      <c r="J370" s="255"/>
      <c r="K370" s="255"/>
      <c r="L370" s="260"/>
      <c r="M370" s="261"/>
      <c r="N370" s="262"/>
      <c r="O370" s="262"/>
      <c r="P370" s="262"/>
      <c r="Q370" s="262"/>
      <c r="R370" s="262"/>
      <c r="S370" s="262"/>
      <c r="T370" s="263"/>
      <c r="AT370" s="264" t="s">
        <v>199</v>
      </c>
      <c r="AU370" s="264" t="s">
        <v>85</v>
      </c>
      <c r="AV370" s="13" t="s">
        <v>85</v>
      </c>
      <c r="AW370" s="13" t="s">
        <v>32</v>
      </c>
      <c r="AX370" s="13" t="s">
        <v>76</v>
      </c>
      <c r="AY370" s="264" t="s">
        <v>190</v>
      </c>
    </row>
    <row r="371" spans="2:65" s="1" customFormat="1" ht="24" customHeight="1">
      <c r="B371" s="37"/>
      <c r="C371" s="230" t="s">
        <v>578</v>
      </c>
      <c r="D371" s="230" t="s">
        <v>192</v>
      </c>
      <c r="E371" s="231" t="s">
        <v>2932</v>
      </c>
      <c r="F371" s="232" t="s">
        <v>2933</v>
      </c>
      <c r="G371" s="233" t="s">
        <v>427</v>
      </c>
      <c r="H371" s="234">
        <v>4</v>
      </c>
      <c r="I371" s="235"/>
      <c r="J371" s="236">
        <f>ROUND(I371*H371,2)</f>
        <v>0</v>
      </c>
      <c r="K371" s="232" t="s">
        <v>196</v>
      </c>
      <c r="L371" s="42"/>
      <c r="M371" s="237" t="s">
        <v>1</v>
      </c>
      <c r="N371" s="238" t="s">
        <v>41</v>
      </c>
      <c r="O371" s="85"/>
      <c r="P371" s="239">
        <f>O371*H371</f>
        <v>0</v>
      </c>
      <c r="Q371" s="239">
        <v>0.0011</v>
      </c>
      <c r="R371" s="239">
        <f>Q371*H371</f>
        <v>0.0044</v>
      </c>
      <c r="S371" s="239">
        <v>0</v>
      </c>
      <c r="T371" s="240">
        <f>S371*H371</f>
        <v>0</v>
      </c>
      <c r="AR371" s="241" t="s">
        <v>197</v>
      </c>
      <c r="AT371" s="241" t="s">
        <v>192</v>
      </c>
      <c r="AU371" s="241" t="s">
        <v>85</v>
      </c>
      <c r="AY371" s="16" t="s">
        <v>190</v>
      </c>
      <c r="BE371" s="242">
        <f>IF(N371="základní",J371,0)</f>
        <v>0</v>
      </c>
      <c r="BF371" s="242">
        <f>IF(N371="snížená",J371,0)</f>
        <v>0</v>
      </c>
      <c r="BG371" s="242">
        <f>IF(N371="zákl. přenesená",J371,0)</f>
        <v>0</v>
      </c>
      <c r="BH371" s="242">
        <f>IF(N371="sníž. přenesená",J371,0)</f>
        <v>0</v>
      </c>
      <c r="BI371" s="242">
        <f>IF(N371="nulová",J371,0)</f>
        <v>0</v>
      </c>
      <c r="BJ371" s="16" t="s">
        <v>83</v>
      </c>
      <c r="BK371" s="242">
        <f>ROUND(I371*H371,2)</f>
        <v>0</v>
      </c>
      <c r="BL371" s="16" t="s">
        <v>197</v>
      </c>
      <c r="BM371" s="241" t="s">
        <v>2934</v>
      </c>
    </row>
    <row r="372" spans="2:51" s="12" customFormat="1" ht="12">
      <c r="B372" s="243"/>
      <c r="C372" s="244"/>
      <c r="D372" s="245" t="s">
        <v>199</v>
      </c>
      <c r="E372" s="246" t="s">
        <v>1</v>
      </c>
      <c r="F372" s="247" t="s">
        <v>2930</v>
      </c>
      <c r="G372" s="244"/>
      <c r="H372" s="246" t="s">
        <v>1</v>
      </c>
      <c r="I372" s="248"/>
      <c r="J372" s="244"/>
      <c r="K372" s="244"/>
      <c r="L372" s="249"/>
      <c r="M372" s="250"/>
      <c r="N372" s="251"/>
      <c r="O372" s="251"/>
      <c r="P372" s="251"/>
      <c r="Q372" s="251"/>
      <c r="R372" s="251"/>
      <c r="S372" s="251"/>
      <c r="T372" s="252"/>
      <c r="AT372" s="253" t="s">
        <v>199</v>
      </c>
      <c r="AU372" s="253" t="s">
        <v>85</v>
      </c>
      <c r="AV372" s="12" t="s">
        <v>83</v>
      </c>
      <c r="AW372" s="12" t="s">
        <v>32</v>
      </c>
      <c r="AX372" s="12" t="s">
        <v>76</v>
      </c>
      <c r="AY372" s="253" t="s">
        <v>190</v>
      </c>
    </row>
    <row r="373" spans="2:51" s="13" customFormat="1" ht="12">
      <c r="B373" s="254"/>
      <c r="C373" s="255"/>
      <c r="D373" s="245" t="s">
        <v>199</v>
      </c>
      <c r="E373" s="256" t="s">
        <v>1</v>
      </c>
      <c r="F373" s="257" t="s">
        <v>197</v>
      </c>
      <c r="G373" s="255"/>
      <c r="H373" s="258">
        <v>4</v>
      </c>
      <c r="I373" s="259"/>
      <c r="J373" s="255"/>
      <c r="K373" s="255"/>
      <c r="L373" s="260"/>
      <c r="M373" s="261"/>
      <c r="N373" s="262"/>
      <c r="O373" s="262"/>
      <c r="P373" s="262"/>
      <c r="Q373" s="262"/>
      <c r="R373" s="262"/>
      <c r="S373" s="262"/>
      <c r="T373" s="263"/>
      <c r="AT373" s="264" t="s">
        <v>199</v>
      </c>
      <c r="AU373" s="264" t="s">
        <v>85</v>
      </c>
      <c r="AV373" s="13" t="s">
        <v>85</v>
      </c>
      <c r="AW373" s="13" t="s">
        <v>32</v>
      </c>
      <c r="AX373" s="13" t="s">
        <v>83</v>
      </c>
      <c r="AY373" s="264" t="s">
        <v>190</v>
      </c>
    </row>
    <row r="374" spans="2:65" s="1" customFormat="1" ht="16.5" customHeight="1">
      <c r="B374" s="37"/>
      <c r="C374" s="230" t="s">
        <v>583</v>
      </c>
      <c r="D374" s="230" t="s">
        <v>192</v>
      </c>
      <c r="E374" s="231" t="s">
        <v>2935</v>
      </c>
      <c r="F374" s="232" t="s">
        <v>2936</v>
      </c>
      <c r="G374" s="233" t="s">
        <v>427</v>
      </c>
      <c r="H374" s="234">
        <v>1</v>
      </c>
      <c r="I374" s="235"/>
      <c r="J374" s="236">
        <f>ROUND(I374*H374,2)</f>
        <v>0</v>
      </c>
      <c r="K374" s="232" t="s">
        <v>196</v>
      </c>
      <c r="L374" s="42"/>
      <c r="M374" s="237" t="s">
        <v>1</v>
      </c>
      <c r="N374" s="238" t="s">
        <v>41</v>
      </c>
      <c r="O374" s="85"/>
      <c r="P374" s="239">
        <f>O374*H374</f>
        <v>0</v>
      </c>
      <c r="Q374" s="239">
        <v>0.02003</v>
      </c>
      <c r="R374" s="239">
        <f>Q374*H374</f>
        <v>0.02003</v>
      </c>
      <c r="S374" s="239">
        <v>0</v>
      </c>
      <c r="T374" s="240">
        <f>S374*H374</f>
        <v>0</v>
      </c>
      <c r="AR374" s="241" t="s">
        <v>197</v>
      </c>
      <c r="AT374" s="241" t="s">
        <v>192</v>
      </c>
      <c r="AU374" s="241" t="s">
        <v>85</v>
      </c>
      <c r="AY374" s="16" t="s">
        <v>190</v>
      </c>
      <c r="BE374" s="242">
        <f>IF(N374="základní",J374,0)</f>
        <v>0</v>
      </c>
      <c r="BF374" s="242">
        <f>IF(N374="snížená",J374,0)</f>
        <v>0</v>
      </c>
      <c r="BG374" s="242">
        <f>IF(N374="zákl. přenesená",J374,0)</f>
        <v>0</v>
      </c>
      <c r="BH374" s="242">
        <f>IF(N374="sníž. přenesená",J374,0)</f>
        <v>0</v>
      </c>
      <c r="BI374" s="242">
        <f>IF(N374="nulová",J374,0)</f>
        <v>0</v>
      </c>
      <c r="BJ374" s="16" t="s">
        <v>83</v>
      </c>
      <c r="BK374" s="242">
        <f>ROUND(I374*H374,2)</f>
        <v>0</v>
      </c>
      <c r="BL374" s="16" t="s">
        <v>197</v>
      </c>
      <c r="BM374" s="241" t="s">
        <v>2937</v>
      </c>
    </row>
    <row r="375" spans="2:51" s="12" customFormat="1" ht="12">
      <c r="B375" s="243"/>
      <c r="C375" s="244"/>
      <c r="D375" s="245" t="s">
        <v>199</v>
      </c>
      <c r="E375" s="246" t="s">
        <v>1</v>
      </c>
      <c r="F375" s="247" t="s">
        <v>2930</v>
      </c>
      <c r="G375" s="244"/>
      <c r="H375" s="246" t="s">
        <v>1</v>
      </c>
      <c r="I375" s="248"/>
      <c r="J375" s="244"/>
      <c r="K375" s="244"/>
      <c r="L375" s="249"/>
      <c r="M375" s="250"/>
      <c r="N375" s="251"/>
      <c r="O375" s="251"/>
      <c r="P375" s="251"/>
      <c r="Q375" s="251"/>
      <c r="R375" s="251"/>
      <c r="S375" s="251"/>
      <c r="T375" s="252"/>
      <c r="AT375" s="253" t="s">
        <v>199</v>
      </c>
      <c r="AU375" s="253" t="s">
        <v>85</v>
      </c>
      <c r="AV375" s="12" t="s">
        <v>83</v>
      </c>
      <c r="AW375" s="12" t="s">
        <v>32</v>
      </c>
      <c r="AX375" s="12" t="s">
        <v>76</v>
      </c>
      <c r="AY375" s="253" t="s">
        <v>190</v>
      </c>
    </row>
    <row r="376" spans="2:51" s="13" customFormat="1" ht="12">
      <c r="B376" s="254"/>
      <c r="C376" s="255"/>
      <c r="D376" s="245" t="s">
        <v>199</v>
      </c>
      <c r="E376" s="256" t="s">
        <v>1</v>
      </c>
      <c r="F376" s="257" t="s">
        <v>83</v>
      </c>
      <c r="G376" s="255"/>
      <c r="H376" s="258">
        <v>1</v>
      </c>
      <c r="I376" s="259"/>
      <c r="J376" s="255"/>
      <c r="K376" s="255"/>
      <c r="L376" s="260"/>
      <c r="M376" s="261"/>
      <c r="N376" s="262"/>
      <c r="O376" s="262"/>
      <c r="P376" s="262"/>
      <c r="Q376" s="262"/>
      <c r="R376" s="262"/>
      <c r="S376" s="262"/>
      <c r="T376" s="263"/>
      <c r="AT376" s="264" t="s">
        <v>199</v>
      </c>
      <c r="AU376" s="264" t="s">
        <v>85</v>
      </c>
      <c r="AV376" s="13" t="s">
        <v>85</v>
      </c>
      <c r="AW376" s="13" t="s">
        <v>32</v>
      </c>
      <c r="AX376" s="13" t="s">
        <v>83</v>
      </c>
      <c r="AY376" s="264" t="s">
        <v>190</v>
      </c>
    </row>
    <row r="377" spans="2:65" s="1" customFormat="1" ht="16.5" customHeight="1">
      <c r="B377" s="37"/>
      <c r="C377" s="230" t="s">
        <v>488</v>
      </c>
      <c r="D377" s="230" t="s">
        <v>192</v>
      </c>
      <c r="E377" s="231" t="s">
        <v>2938</v>
      </c>
      <c r="F377" s="232" t="s">
        <v>2939</v>
      </c>
      <c r="G377" s="233" t="s">
        <v>427</v>
      </c>
      <c r="H377" s="234">
        <v>1</v>
      </c>
      <c r="I377" s="235"/>
      <c r="J377" s="236">
        <f>ROUND(I377*H377,2)</f>
        <v>0</v>
      </c>
      <c r="K377" s="232" t="s">
        <v>196</v>
      </c>
      <c r="L377" s="42"/>
      <c r="M377" s="237" t="s">
        <v>1</v>
      </c>
      <c r="N377" s="238" t="s">
        <v>41</v>
      </c>
      <c r="O377" s="85"/>
      <c r="P377" s="239">
        <f>O377*H377</f>
        <v>0</v>
      </c>
      <c r="Q377" s="239">
        <v>1.12181</v>
      </c>
      <c r="R377" s="239">
        <f>Q377*H377</f>
        <v>1.12181</v>
      </c>
      <c r="S377" s="239">
        <v>0</v>
      </c>
      <c r="T377" s="240">
        <f>S377*H377</f>
        <v>0</v>
      </c>
      <c r="AR377" s="241" t="s">
        <v>197</v>
      </c>
      <c r="AT377" s="241" t="s">
        <v>192</v>
      </c>
      <c r="AU377" s="241" t="s">
        <v>85</v>
      </c>
      <c r="AY377" s="16" t="s">
        <v>190</v>
      </c>
      <c r="BE377" s="242">
        <f>IF(N377="základní",J377,0)</f>
        <v>0</v>
      </c>
      <c r="BF377" s="242">
        <f>IF(N377="snížená",J377,0)</f>
        <v>0</v>
      </c>
      <c r="BG377" s="242">
        <f>IF(N377="zákl. přenesená",J377,0)</f>
        <v>0</v>
      </c>
      <c r="BH377" s="242">
        <f>IF(N377="sníž. přenesená",J377,0)</f>
        <v>0</v>
      </c>
      <c r="BI377" s="242">
        <f>IF(N377="nulová",J377,0)</f>
        <v>0</v>
      </c>
      <c r="BJ377" s="16" t="s">
        <v>83</v>
      </c>
      <c r="BK377" s="242">
        <f>ROUND(I377*H377,2)</f>
        <v>0</v>
      </c>
      <c r="BL377" s="16" t="s">
        <v>197</v>
      </c>
      <c r="BM377" s="241" t="s">
        <v>2940</v>
      </c>
    </row>
    <row r="378" spans="2:51" s="13" customFormat="1" ht="12">
      <c r="B378" s="254"/>
      <c r="C378" s="255"/>
      <c r="D378" s="245" t="s">
        <v>199</v>
      </c>
      <c r="E378" s="256" t="s">
        <v>1</v>
      </c>
      <c r="F378" s="257" t="s">
        <v>83</v>
      </c>
      <c r="G378" s="255"/>
      <c r="H378" s="258">
        <v>1</v>
      </c>
      <c r="I378" s="259"/>
      <c r="J378" s="255"/>
      <c r="K378" s="255"/>
      <c r="L378" s="260"/>
      <c r="M378" s="261"/>
      <c r="N378" s="262"/>
      <c r="O378" s="262"/>
      <c r="P378" s="262"/>
      <c r="Q378" s="262"/>
      <c r="R378" s="262"/>
      <c r="S378" s="262"/>
      <c r="T378" s="263"/>
      <c r="AT378" s="264" t="s">
        <v>199</v>
      </c>
      <c r="AU378" s="264" t="s">
        <v>85</v>
      </c>
      <c r="AV378" s="13" t="s">
        <v>85</v>
      </c>
      <c r="AW378" s="13" t="s">
        <v>32</v>
      </c>
      <c r="AX378" s="13" t="s">
        <v>83</v>
      </c>
      <c r="AY378" s="264" t="s">
        <v>190</v>
      </c>
    </row>
    <row r="379" spans="2:65" s="1" customFormat="1" ht="24" customHeight="1">
      <c r="B379" s="37"/>
      <c r="C379" s="265" t="s">
        <v>587</v>
      </c>
      <c r="D379" s="265" t="s">
        <v>430</v>
      </c>
      <c r="E379" s="266" t="s">
        <v>2941</v>
      </c>
      <c r="F379" s="267" t="s">
        <v>2942</v>
      </c>
      <c r="G379" s="268" t="s">
        <v>427</v>
      </c>
      <c r="H379" s="269">
        <v>1</v>
      </c>
      <c r="I379" s="270"/>
      <c r="J379" s="271">
        <f>ROUND(I379*H379,2)</f>
        <v>0</v>
      </c>
      <c r="K379" s="267" t="s">
        <v>196</v>
      </c>
      <c r="L379" s="272"/>
      <c r="M379" s="273" t="s">
        <v>1</v>
      </c>
      <c r="N379" s="274" t="s">
        <v>41</v>
      </c>
      <c r="O379" s="85"/>
      <c r="P379" s="239">
        <f>O379*H379</f>
        <v>0</v>
      </c>
      <c r="Q379" s="239">
        <v>0.0022</v>
      </c>
      <c r="R379" s="239">
        <f>Q379*H379</f>
        <v>0.0022</v>
      </c>
      <c r="S379" s="239">
        <v>0</v>
      </c>
      <c r="T379" s="240">
        <f>S379*H379</f>
        <v>0</v>
      </c>
      <c r="AR379" s="241" t="s">
        <v>229</v>
      </c>
      <c r="AT379" s="241" t="s">
        <v>430</v>
      </c>
      <c r="AU379" s="241" t="s">
        <v>85</v>
      </c>
      <c r="AY379" s="16" t="s">
        <v>190</v>
      </c>
      <c r="BE379" s="242">
        <f>IF(N379="základní",J379,0)</f>
        <v>0</v>
      </c>
      <c r="BF379" s="242">
        <f>IF(N379="snížená",J379,0)</f>
        <v>0</v>
      </c>
      <c r="BG379" s="242">
        <f>IF(N379="zákl. přenesená",J379,0)</f>
        <v>0</v>
      </c>
      <c r="BH379" s="242">
        <f>IF(N379="sníž. přenesená",J379,0)</f>
        <v>0</v>
      </c>
      <c r="BI379" s="242">
        <f>IF(N379="nulová",J379,0)</f>
        <v>0</v>
      </c>
      <c r="BJ379" s="16" t="s">
        <v>83</v>
      </c>
      <c r="BK379" s="242">
        <f>ROUND(I379*H379,2)</f>
        <v>0</v>
      </c>
      <c r="BL379" s="16" t="s">
        <v>197</v>
      </c>
      <c r="BM379" s="241" t="s">
        <v>2943</v>
      </c>
    </row>
    <row r="380" spans="2:51" s="13" customFormat="1" ht="12">
      <c r="B380" s="254"/>
      <c r="C380" s="255"/>
      <c r="D380" s="245" t="s">
        <v>199</v>
      </c>
      <c r="E380" s="256" t="s">
        <v>1</v>
      </c>
      <c r="F380" s="257" t="s">
        <v>83</v>
      </c>
      <c r="G380" s="255"/>
      <c r="H380" s="258">
        <v>1</v>
      </c>
      <c r="I380" s="259"/>
      <c r="J380" s="255"/>
      <c r="K380" s="255"/>
      <c r="L380" s="260"/>
      <c r="M380" s="261"/>
      <c r="N380" s="262"/>
      <c r="O380" s="262"/>
      <c r="P380" s="262"/>
      <c r="Q380" s="262"/>
      <c r="R380" s="262"/>
      <c r="S380" s="262"/>
      <c r="T380" s="263"/>
      <c r="AT380" s="264" t="s">
        <v>199</v>
      </c>
      <c r="AU380" s="264" t="s">
        <v>85</v>
      </c>
      <c r="AV380" s="13" t="s">
        <v>85</v>
      </c>
      <c r="AW380" s="13" t="s">
        <v>32</v>
      </c>
      <c r="AX380" s="13" t="s">
        <v>83</v>
      </c>
      <c r="AY380" s="264" t="s">
        <v>190</v>
      </c>
    </row>
    <row r="381" spans="2:65" s="1" customFormat="1" ht="24" customHeight="1">
      <c r="B381" s="37"/>
      <c r="C381" s="265" t="s">
        <v>595</v>
      </c>
      <c r="D381" s="265" t="s">
        <v>430</v>
      </c>
      <c r="E381" s="266" t="s">
        <v>2944</v>
      </c>
      <c r="F381" s="267" t="s">
        <v>2945</v>
      </c>
      <c r="G381" s="268" t="s">
        <v>427</v>
      </c>
      <c r="H381" s="269">
        <v>2</v>
      </c>
      <c r="I381" s="270"/>
      <c r="J381" s="271">
        <f>ROUND(I381*H381,2)</f>
        <v>0</v>
      </c>
      <c r="K381" s="267" t="s">
        <v>196</v>
      </c>
      <c r="L381" s="272"/>
      <c r="M381" s="273" t="s">
        <v>1</v>
      </c>
      <c r="N381" s="274" t="s">
        <v>41</v>
      </c>
      <c r="O381" s="85"/>
      <c r="P381" s="239">
        <f>O381*H381</f>
        <v>0</v>
      </c>
      <c r="Q381" s="239">
        <v>0.00165</v>
      </c>
      <c r="R381" s="239">
        <f>Q381*H381</f>
        <v>0.0033</v>
      </c>
      <c r="S381" s="239">
        <v>0</v>
      </c>
      <c r="T381" s="240">
        <f>S381*H381</f>
        <v>0</v>
      </c>
      <c r="AR381" s="241" t="s">
        <v>229</v>
      </c>
      <c r="AT381" s="241" t="s">
        <v>430</v>
      </c>
      <c r="AU381" s="241" t="s">
        <v>85</v>
      </c>
      <c r="AY381" s="16" t="s">
        <v>190</v>
      </c>
      <c r="BE381" s="242">
        <f>IF(N381="základní",J381,0)</f>
        <v>0</v>
      </c>
      <c r="BF381" s="242">
        <f>IF(N381="snížená",J381,0)</f>
        <v>0</v>
      </c>
      <c r="BG381" s="242">
        <f>IF(N381="zákl. přenesená",J381,0)</f>
        <v>0</v>
      </c>
      <c r="BH381" s="242">
        <f>IF(N381="sníž. přenesená",J381,0)</f>
        <v>0</v>
      </c>
      <c r="BI381" s="242">
        <f>IF(N381="nulová",J381,0)</f>
        <v>0</v>
      </c>
      <c r="BJ381" s="16" t="s">
        <v>83</v>
      </c>
      <c r="BK381" s="242">
        <f>ROUND(I381*H381,2)</f>
        <v>0</v>
      </c>
      <c r="BL381" s="16" t="s">
        <v>197</v>
      </c>
      <c r="BM381" s="241" t="s">
        <v>2946</v>
      </c>
    </row>
    <row r="382" spans="2:51" s="13" customFormat="1" ht="12">
      <c r="B382" s="254"/>
      <c r="C382" s="255"/>
      <c r="D382" s="245" t="s">
        <v>199</v>
      </c>
      <c r="E382" s="256" t="s">
        <v>1</v>
      </c>
      <c r="F382" s="257" t="s">
        <v>85</v>
      </c>
      <c r="G382" s="255"/>
      <c r="H382" s="258">
        <v>2</v>
      </c>
      <c r="I382" s="259"/>
      <c r="J382" s="255"/>
      <c r="K382" s="255"/>
      <c r="L382" s="260"/>
      <c r="M382" s="261"/>
      <c r="N382" s="262"/>
      <c r="O382" s="262"/>
      <c r="P382" s="262"/>
      <c r="Q382" s="262"/>
      <c r="R382" s="262"/>
      <c r="S382" s="262"/>
      <c r="T382" s="263"/>
      <c r="AT382" s="264" t="s">
        <v>199</v>
      </c>
      <c r="AU382" s="264" t="s">
        <v>85</v>
      </c>
      <c r="AV382" s="13" t="s">
        <v>85</v>
      </c>
      <c r="AW382" s="13" t="s">
        <v>32</v>
      </c>
      <c r="AX382" s="13" t="s">
        <v>83</v>
      </c>
      <c r="AY382" s="264" t="s">
        <v>190</v>
      </c>
    </row>
    <row r="383" spans="2:65" s="1" customFormat="1" ht="24" customHeight="1">
      <c r="B383" s="37"/>
      <c r="C383" s="230" t="s">
        <v>600</v>
      </c>
      <c r="D383" s="230" t="s">
        <v>192</v>
      </c>
      <c r="E383" s="231" t="s">
        <v>2947</v>
      </c>
      <c r="F383" s="232" t="s">
        <v>2948</v>
      </c>
      <c r="G383" s="233" t="s">
        <v>427</v>
      </c>
      <c r="H383" s="234">
        <v>6</v>
      </c>
      <c r="I383" s="235"/>
      <c r="J383" s="236">
        <f>ROUND(I383*H383,2)</f>
        <v>0</v>
      </c>
      <c r="K383" s="232" t="s">
        <v>196</v>
      </c>
      <c r="L383" s="42"/>
      <c r="M383" s="237" t="s">
        <v>1</v>
      </c>
      <c r="N383" s="238" t="s">
        <v>41</v>
      </c>
      <c r="O383" s="85"/>
      <c r="P383" s="239">
        <f>O383*H383</f>
        <v>0</v>
      </c>
      <c r="Q383" s="239">
        <v>0.00918</v>
      </c>
      <c r="R383" s="239">
        <f>Q383*H383</f>
        <v>0.055080000000000004</v>
      </c>
      <c r="S383" s="239">
        <v>0</v>
      </c>
      <c r="T383" s="240">
        <f>S383*H383</f>
        <v>0</v>
      </c>
      <c r="AR383" s="241" t="s">
        <v>197</v>
      </c>
      <c r="AT383" s="241" t="s">
        <v>192</v>
      </c>
      <c r="AU383" s="241" t="s">
        <v>85</v>
      </c>
      <c r="AY383" s="16" t="s">
        <v>190</v>
      </c>
      <c r="BE383" s="242">
        <f>IF(N383="základní",J383,0)</f>
        <v>0</v>
      </c>
      <c r="BF383" s="242">
        <f>IF(N383="snížená",J383,0)</f>
        <v>0</v>
      </c>
      <c r="BG383" s="242">
        <f>IF(N383="zákl. přenesená",J383,0)</f>
        <v>0</v>
      </c>
      <c r="BH383" s="242">
        <f>IF(N383="sníž. přenesená",J383,0)</f>
        <v>0</v>
      </c>
      <c r="BI383" s="242">
        <f>IF(N383="nulová",J383,0)</f>
        <v>0</v>
      </c>
      <c r="BJ383" s="16" t="s">
        <v>83</v>
      </c>
      <c r="BK383" s="242">
        <f>ROUND(I383*H383,2)</f>
        <v>0</v>
      </c>
      <c r="BL383" s="16" t="s">
        <v>197</v>
      </c>
      <c r="BM383" s="241" t="s">
        <v>2949</v>
      </c>
    </row>
    <row r="384" spans="2:51" s="12" customFormat="1" ht="12">
      <c r="B384" s="243"/>
      <c r="C384" s="244"/>
      <c r="D384" s="245" t="s">
        <v>199</v>
      </c>
      <c r="E384" s="246" t="s">
        <v>1</v>
      </c>
      <c r="F384" s="247" t="s">
        <v>2930</v>
      </c>
      <c r="G384" s="244"/>
      <c r="H384" s="246" t="s">
        <v>1</v>
      </c>
      <c r="I384" s="248"/>
      <c r="J384" s="244"/>
      <c r="K384" s="244"/>
      <c r="L384" s="249"/>
      <c r="M384" s="250"/>
      <c r="N384" s="251"/>
      <c r="O384" s="251"/>
      <c r="P384" s="251"/>
      <c r="Q384" s="251"/>
      <c r="R384" s="251"/>
      <c r="S384" s="251"/>
      <c r="T384" s="252"/>
      <c r="AT384" s="253" t="s">
        <v>199</v>
      </c>
      <c r="AU384" s="253" t="s">
        <v>85</v>
      </c>
      <c r="AV384" s="12" t="s">
        <v>83</v>
      </c>
      <c r="AW384" s="12" t="s">
        <v>32</v>
      </c>
      <c r="AX384" s="12" t="s">
        <v>76</v>
      </c>
      <c r="AY384" s="253" t="s">
        <v>190</v>
      </c>
    </row>
    <row r="385" spans="2:51" s="13" customFormat="1" ht="12">
      <c r="B385" s="254"/>
      <c r="C385" s="255"/>
      <c r="D385" s="245" t="s">
        <v>199</v>
      </c>
      <c r="E385" s="256" t="s">
        <v>1</v>
      </c>
      <c r="F385" s="257" t="s">
        <v>2950</v>
      </c>
      <c r="G385" s="255"/>
      <c r="H385" s="258">
        <v>6</v>
      </c>
      <c r="I385" s="259"/>
      <c r="J385" s="255"/>
      <c r="K385" s="255"/>
      <c r="L385" s="260"/>
      <c r="M385" s="261"/>
      <c r="N385" s="262"/>
      <c r="O385" s="262"/>
      <c r="P385" s="262"/>
      <c r="Q385" s="262"/>
      <c r="R385" s="262"/>
      <c r="S385" s="262"/>
      <c r="T385" s="263"/>
      <c r="AT385" s="264" t="s">
        <v>199</v>
      </c>
      <c r="AU385" s="264" t="s">
        <v>85</v>
      </c>
      <c r="AV385" s="13" t="s">
        <v>85</v>
      </c>
      <c r="AW385" s="13" t="s">
        <v>32</v>
      </c>
      <c r="AX385" s="13" t="s">
        <v>76</v>
      </c>
      <c r="AY385" s="264" t="s">
        <v>190</v>
      </c>
    </row>
    <row r="386" spans="2:65" s="1" customFormat="1" ht="24" customHeight="1">
      <c r="B386" s="37"/>
      <c r="C386" s="230" t="s">
        <v>602</v>
      </c>
      <c r="D386" s="230" t="s">
        <v>192</v>
      </c>
      <c r="E386" s="231" t="s">
        <v>2951</v>
      </c>
      <c r="F386" s="232" t="s">
        <v>2952</v>
      </c>
      <c r="G386" s="233" t="s">
        <v>427</v>
      </c>
      <c r="H386" s="234">
        <v>1</v>
      </c>
      <c r="I386" s="235"/>
      <c r="J386" s="236">
        <f>ROUND(I386*H386,2)</f>
        <v>0</v>
      </c>
      <c r="K386" s="232" t="s">
        <v>196</v>
      </c>
      <c r="L386" s="42"/>
      <c r="M386" s="237" t="s">
        <v>1</v>
      </c>
      <c r="N386" s="238" t="s">
        <v>41</v>
      </c>
      <c r="O386" s="85"/>
      <c r="P386" s="239">
        <f>O386*H386</f>
        <v>0</v>
      </c>
      <c r="Q386" s="239">
        <v>0.01147</v>
      </c>
      <c r="R386" s="239">
        <f>Q386*H386</f>
        <v>0.01147</v>
      </c>
      <c r="S386" s="239">
        <v>0</v>
      </c>
      <c r="T386" s="240">
        <f>S386*H386</f>
        <v>0</v>
      </c>
      <c r="AR386" s="241" t="s">
        <v>197</v>
      </c>
      <c r="AT386" s="241" t="s">
        <v>192</v>
      </c>
      <c r="AU386" s="241" t="s">
        <v>85</v>
      </c>
      <c r="AY386" s="16" t="s">
        <v>190</v>
      </c>
      <c r="BE386" s="242">
        <f>IF(N386="základní",J386,0)</f>
        <v>0</v>
      </c>
      <c r="BF386" s="242">
        <f>IF(N386="snížená",J386,0)</f>
        <v>0</v>
      </c>
      <c r="BG386" s="242">
        <f>IF(N386="zákl. přenesená",J386,0)</f>
        <v>0</v>
      </c>
      <c r="BH386" s="242">
        <f>IF(N386="sníž. přenesená",J386,0)</f>
        <v>0</v>
      </c>
      <c r="BI386" s="242">
        <f>IF(N386="nulová",J386,0)</f>
        <v>0</v>
      </c>
      <c r="BJ386" s="16" t="s">
        <v>83</v>
      </c>
      <c r="BK386" s="242">
        <f>ROUND(I386*H386,2)</f>
        <v>0</v>
      </c>
      <c r="BL386" s="16" t="s">
        <v>197</v>
      </c>
      <c r="BM386" s="241" t="s">
        <v>2953</v>
      </c>
    </row>
    <row r="387" spans="2:51" s="12" customFormat="1" ht="12">
      <c r="B387" s="243"/>
      <c r="C387" s="244"/>
      <c r="D387" s="245" t="s">
        <v>199</v>
      </c>
      <c r="E387" s="246" t="s">
        <v>1</v>
      </c>
      <c r="F387" s="247" t="s">
        <v>2930</v>
      </c>
      <c r="G387" s="244"/>
      <c r="H387" s="246" t="s">
        <v>1</v>
      </c>
      <c r="I387" s="248"/>
      <c r="J387" s="244"/>
      <c r="K387" s="244"/>
      <c r="L387" s="249"/>
      <c r="M387" s="250"/>
      <c r="N387" s="251"/>
      <c r="O387" s="251"/>
      <c r="P387" s="251"/>
      <c r="Q387" s="251"/>
      <c r="R387" s="251"/>
      <c r="S387" s="251"/>
      <c r="T387" s="252"/>
      <c r="AT387" s="253" t="s">
        <v>199</v>
      </c>
      <c r="AU387" s="253" t="s">
        <v>85</v>
      </c>
      <c r="AV387" s="12" t="s">
        <v>83</v>
      </c>
      <c r="AW387" s="12" t="s">
        <v>32</v>
      </c>
      <c r="AX387" s="12" t="s">
        <v>76</v>
      </c>
      <c r="AY387" s="253" t="s">
        <v>190</v>
      </c>
    </row>
    <row r="388" spans="2:51" s="13" customFormat="1" ht="12">
      <c r="B388" s="254"/>
      <c r="C388" s="255"/>
      <c r="D388" s="245" t="s">
        <v>199</v>
      </c>
      <c r="E388" s="256" t="s">
        <v>1</v>
      </c>
      <c r="F388" s="257" t="s">
        <v>83</v>
      </c>
      <c r="G388" s="255"/>
      <c r="H388" s="258">
        <v>1</v>
      </c>
      <c r="I388" s="259"/>
      <c r="J388" s="255"/>
      <c r="K388" s="255"/>
      <c r="L388" s="260"/>
      <c r="M388" s="261"/>
      <c r="N388" s="262"/>
      <c r="O388" s="262"/>
      <c r="P388" s="262"/>
      <c r="Q388" s="262"/>
      <c r="R388" s="262"/>
      <c r="S388" s="262"/>
      <c r="T388" s="263"/>
      <c r="AT388" s="264" t="s">
        <v>199</v>
      </c>
      <c r="AU388" s="264" t="s">
        <v>85</v>
      </c>
      <c r="AV388" s="13" t="s">
        <v>85</v>
      </c>
      <c r="AW388" s="13" t="s">
        <v>32</v>
      </c>
      <c r="AX388" s="13" t="s">
        <v>76</v>
      </c>
      <c r="AY388" s="264" t="s">
        <v>190</v>
      </c>
    </row>
    <row r="389" spans="2:65" s="1" customFormat="1" ht="24" customHeight="1">
      <c r="B389" s="37"/>
      <c r="C389" s="265" t="s">
        <v>604</v>
      </c>
      <c r="D389" s="265" t="s">
        <v>430</v>
      </c>
      <c r="E389" s="266" t="s">
        <v>2954</v>
      </c>
      <c r="F389" s="267" t="s">
        <v>2955</v>
      </c>
      <c r="G389" s="268" t="s">
        <v>427</v>
      </c>
      <c r="H389" s="269">
        <v>5</v>
      </c>
      <c r="I389" s="270"/>
      <c r="J389" s="271">
        <f>ROUND(I389*H389,2)</f>
        <v>0</v>
      </c>
      <c r="K389" s="267" t="s">
        <v>196</v>
      </c>
      <c r="L389" s="272"/>
      <c r="M389" s="273" t="s">
        <v>1</v>
      </c>
      <c r="N389" s="274" t="s">
        <v>41</v>
      </c>
      <c r="O389" s="85"/>
      <c r="P389" s="239">
        <f>O389*H389</f>
        <v>0</v>
      </c>
      <c r="Q389" s="239">
        <v>0.254</v>
      </c>
      <c r="R389" s="239">
        <f>Q389*H389</f>
        <v>1.27</v>
      </c>
      <c r="S389" s="239">
        <v>0</v>
      </c>
      <c r="T389" s="240">
        <f>S389*H389</f>
        <v>0</v>
      </c>
      <c r="AR389" s="241" t="s">
        <v>229</v>
      </c>
      <c r="AT389" s="241" t="s">
        <v>430</v>
      </c>
      <c r="AU389" s="241" t="s">
        <v>85</v>
      </c>
      <c r="AY389" s="16" t="s">
        <v>190</v>
      </c>
      <c r="BE389" s="242">
        <f>IF(N389="základní",J389,0)</f>
        <v>0</v>
      </c>
      <c r="BF389" s="242">
        <f>IF(N389="snížená",J389,0)</f>
        <v>0</v>
      </c>
      <c r="BG389" s="242">
        <f>IF(N389="zákl. přenesená",J389,0)</f>
        <v>0</v>
      </c>
      <c r="BH389" s="242">
        <f>IF(N389="sníž. přenesená",J389,0)</f>
        <v>0</v>
      </c>
      <c r="BI389" s="242">
        <f>IF(N389="nulová",J389,0)</f>
        <v>0</v>
      </c>
      <c r="BJ389" s="16" t="s">
        <v>83</v>
      </c>
      <c r="BK389" s="242">
        <f>ROUND(I389*H389,2)</f>
        <v>0</v>
      </c>
      <c r="BL389" s="16" t="s">
        <v>197</v>
      </c>
      <c r="BM389" s="241" t="s">
        <v>2956</v>
      </c>
    </row>
    <row r="390" spans="2:51" s="12" customFormat="1" ht="12">
      <c r="B390" s="243"/>
      <c r="C390" s="244"/>
      <c r="D390" s="245" t="s">
        <v>199</v>
      </c>
      <c r="E390" s="246" t="s">
        <v>1</v>
      </c>
      <c r="F390" s="247" t="s">
        <v>2930</v>
      </c>
      <c r="G390" s="244"/>
      <c r="H390" s="246" t="s">
        <v>1</v>
      </c>
      <c r="I390" s="248"/>
      <c r="J390" s="244"/>
      <c r="K390" s="244"/>
      <c r="L390" s="249"/>
      <c r="M390" s="250"/>
      <c r="N390" s="251"/>
      <c r="O390" s="251"/>
      <c r="P390" s="251"/>
      <c r="Q390" s="251"/>
      <c r="R390" s="251"/>
      <c r="S390" s="251"/>
      <c r="T390" s="252"/>
      <c r="AT390" s="253" t="s">
        <v>199</v>
      </c>
      <c r="AU390" s="253" t="s">
        <v>85</v>
      </c>
      <c r="AV390" s="12" t="s">
        <v>83</v>
      </c>
      <c r="AW390" s="12" t="s">
        <v>32</v>
      </c>
      <c r="AX390" s="12" t="s">
        <v>76</v>
      </c>
      <c r="AY390" s="253" t="s">
        <v>190</v>
      </c>
    </row>
    <row r="391" spans="2:51" s="13" customFormat="1" ht="12">
      <c r="B391" s="254"/>
      <c r="C391" s="255"/>
      <c r="D391" s="245" t="s">
        <v>199</v>
      </c>
      <c r="E391" s="256" t="s">
        <v>1</v>
      </c>
      <c r="F391" s="257" t="s">
        <v>217</v>
      </c>
      <c r="G391" s="255"/>
      <c r="H391" s="258">
        <v>5</v>
      </c>
      <c r="I391" s="259"/>
      <c r="J391" s="255"/>
      <c r="K391" s="255"/>
      <c r="L391" s="260"/>
      <c r="M391" s="261"/>
      <c r="N391" s="262"/>
      <c r="O391" s="262"/>
      <c r="P391" s="262"/>
      <c r="Q391" s="262"/>
      <c r="R391" s="262"/>
      <c r="S391" s="262"/>
      <c r="T391" s="263"/>
      <c r="AT391" s="264" t="s">
        <v>199</v>
      </c>
      <c r="AU391" s="264" t="s">
        <v>85</v>
      </c>
      <c r="AV391" s="13" t="s">
        <v>85</v>
      </c>
      <c r="AW391" s="13" t="s">
        <v>32</v>
      </c>
      <c r="AX391" s="13" t="s">
        <v>76</v>
      </c>
      <c r="AY391" s="264" t="s">
        <v>190</v>
      </c>
    </row>
    <row r="392" spans="2:65" s="1" customFormat="1" ht="24" customHeight="1">
      <c r="B392" s="37"/>
      <c r="C392" s="265" t="s">
        <v>608</v>
      </c>
      <c r="D392" s="265" t="s">
        <v>430</v>
      </c>
      <c r="E392" s="266" t="s">
        <v>2957</v>
      </c>
      <c r="F392" s="267" t="s">
        <v>2958</v>
      </c>
      <c r="G392" s="268" t="s">
        <v>427</v>
      </c>
      <c r="H392" s="269">
        <v>1</v>
      </c>
      <c r="I392" s="270"/>
      <c r="J392" s="271">
        <f>ROUND(I392*H392,2)</f>
        <v>0</v>
      </c>
      <c r="K392" s="267" t="s">
        <v>196</v>
      </c>
      <c r="L392" s="272"/>
      <c r="M392" s="273" t="s">
        <v>1</v>
      </c>
      <c r="N392" s="274" t="s">
        <v>41</v>
      </c>
      <c r="O392" s="85"/>
      <c r="P392" s="239">
        <f>O392*H392</f>
        <v>0</v>
      </c>
      <c r="Q392" s="239">
        <v>1.013</v>
      </c>
      <c r="R392" s="239">
        <f>Q392*H392</f>
        <v>1.013</v>
      </c>
      <c r="S392" s="239">
        <v>0</v>
      </c>
      <c r="T392" s="240">
        <f>S392*H392</f>
        <v>0</v>
      </c>
      <c r="AR392" s="241" t="s">
        <v>229</v>
      </c>
      <c r="AT392" s="241" t="s">
        <v>430</v>
      </c>
      <c r="AU392" s="241" t="s">
        <v>85</v>
      </c>
      <c r="AY392" s="16" t="s">
        <v>190</v>
      </c>
      <c r="BE392" s="242">
        <f>IF(N392="základní",J392,0)</f>
        <v>0</v>
      </c>
      <c r="BF392" s="242">
        <f>IF(N392="snížená",J392,0)</f>
        <v>0</v>
      </c>
      <c r="BG392" s="242">
        <f>IF(N392="zákl. přenesená",J392,0)</f>
        <v>0</v>
      </c>
      <c r="BH392" s="242">
        <f>IF(N392="sníž. přenesená",J392,0)</f>
        <v>0</v>
      </c>
      <c r="BI392" s="242">
        <f>IF(N392="nulová",J392,0)</f>
        <v>0</v>
      </c>
      <c r="BJ392" s="16" t="s">
        <v>83</v>
      </c>
      <c r="BK392" s="242">
        <f>ROUND(I392*H392,2)</f>
        <v>0</v>
      </c>
      <c r="BL392" s="16" t="s">
        <v>197</v>
      </c>
      <c r="BM392" s="241" t="s">
        <v>2959</v>
      </c>
    </row>
    <row r="393" spans="2:51" s="12" customFormat="1" ht="12">
      <c r="B393" s="243"/>
      <c r="C393" s="244"/>
      <c r="D393" s="245" t="s">
        <v>199</v>
      </c>
      <c r="E393" s="246" t="s">
        <v>1</v>
      </c>
      <c r="F393" s="247" t="s">
        <v>2930</v>
      </c>
      <c r="G393" s="244"/>
      <c r="H393" s="246" t="s">
        <v>1</v>
      </c>
      <c r="I393" s="248"/>
      <c r="J393" s="244"/>
      <c r="K393" s="244"/>
      <c r="L393" s="249"/>
      <c r="M393" s="250"/>
      <c r="N393" s="251"/>
      <c r="O393" s="251"/>
      <c r="P393" s="251"/>
      <c r="Q393" s="251"/>
      <c r="R393" s="251"/>
      <c r="S393" s="251"/>
      <c r="T393" s="252"/>
      <c r="AT393" s="253" t="s">
        <v>199</v>
      </c>
      <c r="AU393" s="253" t="s">
        <v>85</v>
      </c>
      <c r="AV393" s="12" t="s">
        <v>83</v>
      </c>
      <c r="AW393" s="12" t="s">
        <v>32</v>
      </c>
      <c r="AX393" s="12" t="s">
        <v>76</v>
      </c>
      <c r="AY393" s="253" t="s">
        <v>190</v>
      </c>
    </row>
    <row r="394" spans="2:51" s="13" customFormat="1" ht="12">
      <c r="B394" s="254"/>
      <c r="C394" s="255"/>
      <c r="D394" s="245" t="s">
        <v>199</v>
      </c>
      <c r="E394" s="256" t="s">
        <v>1</v>
      </c>
      <c r="F394" s="257" t="s">
        <v>83</v>
      </c>
      <c r="G394" s="255"/>
      <c r="H394" s="258">
        <v>1</v>
      </c>
      <c r="I394" s="259"/>
      <c r="J394" s="255"/>
      <c r="K394" s="255"/>
      <c r="L394" s="260"/>
      <c r="M394" s="261"/>
      <c r="N394" s="262"/>
      <c r="O394" s="262"/>
      <c r="P394" s="262"/>
      <c r="Q394" s="262"/>
      <c r="R394" s="262"/>
      <c r="S394" s="262"/>
      <c r="T394" s="263"/>
      <c r="AT394" s="264" t="s">
        <v>199</v>
      </c>
      <c r="AU394" s="264" t="s">
        <v>85</v>
      </c>
      <c r="AV394" s="13" t="s">
        <v>85</v>
      </c>
      <c r="AW394" s="13" t="s">
        <v>32</v>
      </c>
      <c r="AX394" s="13" t="s">
        <v>76</v>
      </c>
      <c r="AY394" s="264" t="s">
        <v>190</v>
      </c>
    </row>
    <row r="395" spans="2:65" s="1" customFormat="1" ht="24" customHeight="1">
      <c r="B395" s="37"/>
      <c r="C395" s="265" t="s">
        <v>613</v>
      </c>
      <c r="D395" s="265" t="s">
        <v>430</v>
      </c>
      <c r="E395" s="266" t="s">
        <v>2960</v>
      </c>
      <c r="F395" s="267" t="s">
        <v>2961</v>
      </c>
      <c r="G395" s="268" t="s">
        <v>427</v>
      </c>
      <c r="H395" s="269">
        <v>1</v>
      </c>
      <c r="I395" s="270"/>
      <c r="J395" s="271">
        <f>ROUND(I395*H395,2)</f>
        <v>0</v>
      </c>
      <c r="K395" s="267" t="s">
        <v>196</v>
      </c>
      <c r="L395" s="272"/>
      <c r="M395" s="273" t="s">
        <v>1</v>
      </c>
      <c r="N395" s="274" t="s">
        <v>41</v>
      </c>
      <c r="O395" s="85"/>
      <c r="P395" s="239">
        <f>O395*H395</f>
        <v>0</v>
      </c>
      <c r="Q395" s="239">
        <v>0.585</v>
      </c>
      <c r="R395" s="239">
        <f>Q395*H395</f>
        <v>0.585</v>
      </c>
      <c r="S395" s="239">
        <v>0</v>
      </c>
      <c r="T395" s="240">
        <f>S395*H395</f>
        <v>0</v>
      </c>
      <c r="AR395" s="241" t="s">
        <v>229</v>
      </c>
      <c r="AT395" s="241" t="s">
        <v>430</v>
      </c>
      <c r="AU395" s="241" t="s">
        <v>85</v>
      </c>
      <c r="AY395" s="16" t="s">
        <v>190</v>
      </c>
      <c r="BE395" s="242">
        <f>IF(N395="základní",J395,0)</f>
        <v>0</v>
      </c>
      <c r="BF395" s="242">
        <f>IF(N395="snížená",J395,0)</f>
        <v>0</v>
      </c>
      <c r="BG395" s="242">
        <f>IF(N395="zákl. přenesená",J395,0)</f>
        <v>0</v>
      </c>
      <c r="BH395" s="242">
        <f>IF(N395="sníž. přenesená",J395,0)</f>
        <v>0</v>
      </c>
      <c r="BI395" s="242">
        <f>IF(N395="nulová",J395,0)</f>
        <v>0</v>
      </c>
      <c r="BJ395" s="16" t="s">
        <v>83</v>
      </c>
      <c r="BK395" s="242">
        <f>ROUND(I395*H395,2)</f>
        <v>0</v>
      </c>
      <c r="BL395" s="16" t="s">
        <v>197</v>
      </c>
      <c r="BM395" s="241" t="s">
        <v>2962</v>
      </c>
    </row>
    <row r="396" spans="2:51" s="12" customFormat="1" ht="12">
      <c r="B396" s="243"/>
      <c r="C396" s="244"/>
      <c r="D396" s="245" t="s">
        <v>199</v>
      </c>
      <c r="E396" s="246" t="s">
        <v>1</v>
      </c>
      <c r="F396" s="247" t="s">
        <v>2930</v>
      </c>
      <c r="G396" s="244"/>
      <c r="H396" s="246" t="s">
        <v>1</v>
      </c>
      <c r="I396" s="248"/>
      <c r="J396" s="244"/>
      <c r="K396" s="244"/>
      <c r="L396" s="249"/>
      <c r="M396" s="250"/>
      <c r="N396" s="251"/>
      <c r="O396" s="251"/>
      <c r="P396" s="251"/>
      <c r="Q396" s="251"/>
      <c r="R396" s="251"/>
      <c r="S396" s="251"/>
      <c r="T396" s="252"/>
      <c r="AT396" s="253" t="s">
        <v>199</v>
      </c>
      <c r="AU396" s="253" t="s">
        <v>85</v>
      </c>
      <c r="AV396" s="12" t="s">
        <v>83</v>
      </c>
      <c r="AW396" s="12" t="s">
        <v>32</v>
      </c>
      <c r="AX396" s="12" t="s">
        <v>76</v>
      </c>
      <c r="AY396" s="253" t="s">
        <v>190</v>
      </c>
    </row>
    <row r="397" spans="2:51" s="13" customFormat="1" ht="12">
      <c r="B397" s="254"/>
      <c r="C397" s="255"/>
      <c r="D397" s="245" t="s">
        <v>199</v>
      </c>
      <c r="E397" s="256" t="s">
        <v>1</v>
      </c>
      <c r="F397" s="257" t="s">
        <v>83</v>
      </c>
      <c r="G397" s="255"/>
      <c r="H397" s="258">
        <v>1</v>
      </c>
      <c r="I397" s="259"/>
      <c r="J397" s="255"/>
      <c r="K397" s="255"/>
      <c r="L397" s="260"/>
      <c r="M397" s="261"/>
      <c r="N397" s="262"/>
      <c r="O397" s="262"/>
      <c r="P397" s="262"/>
      <c r="Q397" s="262"/>
      <c r="R397" s="262"/>
      <c r="S397" s="262"/>
      <c r="T397" s="263"/>
      <c r="AT397" s="264" t="s">
        <v>199</v>
      </c>
      <c r="AU397" s="264" t="s">
        <v>85</v>
      </c>
      <c r="AV397" s="13" t="s">
        <v>85</v>
      </c>
      <c r="AW397" s="13" t="s">
        <v>32</v>
      </c>
      <c r="AX397" s="13" t="s">
        <v>76</v>
      </c>
      <c r="AY397" s="264" t="s">
        <v>190</v>
      </c>
    </row>
    <row r="398" spans="2:65" s="1" customFormat="1" ht="16.5" customHeight="1">
      <c r="B398" s="37"/>
      <c r="C398" s="230" t="s">
        <v>625</v>
      </c>
      <c r="D398" s="230" t="s">
        <v>192</v>
      </c>
      <c r="E398" s="231" t="s">
        <v>2963</v>
      </c>
      <c r="F398" s="232" t="s">
        <v>2964</v>
      </c>
      <c r="G398" s="233" t="s">
        <v>398</v>
      </c>
      <c r="H398" s="234">
        <v>62</v>
      </c>
      <c r="I398" s="235"/>
      <c r="J398" s="236">
        <f>ROUND(I398*H398,2)</f>
        <v>0</v>
      </c>
      <c r="K398" s="232" t="s">
        <v>445</v>
      </c>
      <c r="L398" s="42"/>
      <c r="M398" s="237" t="s">
        <v>1</v>
      </c>
      <c r="N398" s="238" t="s">
        <v>41</v>
      </c>
      <c r="O398" s="85"/>
      <c r="P398" s="239">
        <f>O398*H398</f>
        <v>0</v>
      </c>
      <c r="Q398" s="239">
        <v>0.01</v>
      </c>
      <c r="R398" s="239">
        <f>Q398*H398</f>
        <v>0.62</v>
      </c>
      <c r="S398" s="239">
        <v>0</v>
      </c>
      <c r="T398" s="240">
        <f>S398*H398</f>
        <v>0</v>
      </c>
      <c r="AR398" s="241" t="s">
        <v>197</v>
      </c>
      <c r="AT398" s="241" t="s">
        <v>192</v>
      </c>
      <c r="AU398" s="241" t="s">
        <v>85</v>
      </c>
      <c r="AY398" s="16" t="s">
        <v>190</v>
      </c>
      <c r="BE398" s="242">
        <f>IF(N398="základní",J398,0)</f>
        <v>0</v>
      </c>
      <c r="BF398" s="242">
        <f>IF(N398="snížená",J398,0)</f>
        <v>0</v>
      </c>
      <c r="BG398" s="242">
        <f>IF(N398="zákl. přenesená",J398,0)</f>
        <v>0</v>
      </c>
      <c r="BH398" s="242">
        <f>IF(N398="sníž. přenesená",J398,0)</f>
        <v>0</v>
      </c>
      <c r="BI398" s="242">
        <f>IF(N398="nulová",J398,0)</f>
        <v>0</v>
      </c>
      <c r="BJ398" s="16" t="s">
        <v>83</v>
      </c>
      <c r="BK398" s="242">
        <f>ROUND(I398*H398,2)</f>
        <v>0</v>
      </c>
      <c r="BL398" s="16" t="s">
        <v>197</v>
      </c>
      <c r="BM398" s="241" t="s">
        <v>2965</v>
      </c>
    </row>
    <row r="399" spans="2:51" s="12" customFormat="1" ht="12">
      <c r="B399" s="243"/>
      <c r="C399" s="244"/>
      <c r="D399" s="245" t="s">
        <v>199</v>
      </c>
      <c r="E399" s="246" t="s">
        <v>1</v>
      </c>
      <c r="F399" s="247" t="s">
        <v>2692</v>
      </c>
      <c r="G399" s="244"/>
      <c r="H399" s="246" t="s">
        <v>1</v>
      </c>
      <c r="I399" s="248"/>
      <c r="J399" s="244"/>
      <c r="K399" s="244"/>
      <c r="L399" s="249"/>
      <c r="M399" s="250"/>
      <c r="N399" s="251"/>
      <c r="O399" s="251"/>
      <c r="P399" s="251"/>
      <c r="Q399" s="251"/>
      <c r="R399" s="251"/>
      <c r="S399" s="251"/>
      <c r="T399" s="252"/>
      <c r="AT399" s="253" t="s">
        <v>199</v>
      </c>
      <c r="AU399" s="253" t="s">
        <v>85</v>
      </c>
      <c r="AV399" s="12" t="s">
        <v>83</v>
      </c>
      <c r="AW399" s="12" t="s">
        <v>32</v>
      </c>
      <c r="AX399" s="12" t="s">
        <v>76</v>
      </c>
      <c r="AY399" s="253" t="s">
        <v>190</v>
      </c>
    </row>
    <row r="400" spans="2:51" s="13" customFormat="1" ht="12">
      <c r="B400" s="254"/>
      <c r="C400" s="255"/>
      <c r="D400" s="245" t="s">
        <v>199</v>
      </c>
      <c r="E400" s="256" t="s">
        <v>1</v>
      </c>
      <c r="F400" s="257" t="s">
        <v>2858</v>
      </c>
      <c r="G400" s="255"/>
      <c r="H400" s="258">
        <v>62</v>
      </c>
      <c r="I400" s="259"/>
      <c r="J400" s="255"/>
      <c r="K400" s="255"/>
      <c r="L400" s="260"/>
      <c r="M400" s="261"/>
      <c r="N400" s="262"/>
      <c r="O400" s="262"/>
      <c r="P400" s="262"/>
      <c r="Q400" s="262"/>
      <c r="R400" s="262"/>
      <c r="S400" s="262"/>
      <c r="T400" s="263"/>
      <c r="AT400" s="264" t="s">
        <v>199</v>
      </c>
      <c r="AU400" s="264" t="s">
        <v>85</v>
      </c>
      <c r="AV400" s="13" t="s">
        <v>85</v>
      </c>
      <c r="AW400" s="13" t="s">
        <v>32</v>
      </c>
      <c r="AX400" s="13" t="s">
        <v>76</v>
      </c>
      <c r="AY400" s="264" t="s">
        <v>190</v>
      </c>
    </row>
    <row r="401" spans="2:65" s="1" customFormat="1" ht="16.5" customHeight="1">
      <c r="B401" s="37"/>
      <c r="C401" s="230" t="s">
        <v>629</v>
      </c>
      <c r="D401" s="230" t="s">
        <v>192</v>
      </c>
      <c r="E401" s="231" t="s">
        <v>2966</v>
      </c>
      <c r="F401" s="232" t="s">
        <v>2967</v>
      </c>
      <c r="G401" s="233" t="s">
        <v>398</v>
      </c>
      <c r="H401" s="234">
        <v>62</v>
      </c>
      <c r="I401" s="235"/>
      <c r="J401" s="236">
        <f>ROUND(I401*H401,2)</f>
        <v>0</v>
      </c>
      <c r="K401" s="232" t="s">
        <v>445</v>
      </c>
      <c r="L401" s="42"/>
      <c r="M401" s="237" t="s">
        <v>1</v>
      </c>
      <c r="N401" s="238" t="s">
        <v>41</v>
      </c>
      <c r="O401" s="85"/>
      <c r="P401" s="239">
        <f>O401*H401</f>
        <v>0</v>
      </c>
      <c r="Q401" s="239">
        <v>0.01</v>
      </c>
      <c r="R401" s="239">
        <f>Q401*H401</f>
        <v>0.62</v>
      </c>
      <c r="S401" s="239">
        <v>0</v>
      </c>
      <c r="T401" s="240">
        <f>S401*H401</f>
        <v>0</v>
      </c>
      <c r="AR401" s="241" t="s">
        <v>197</v>
      </c>
      <c r="AT401" s="241" t="s">
        <v>192</v>
      </c>
      <c r="AU401" s="241" t="s">
        <v>85</v>
      </c>
      <c r="AY401" s="16" t="s">
        <v>190</v>
      </c>
      <c r="BE401" s="242">
        <f>IF(N401="základní",J401,0)</f>
        <v>0</v>
      </c>
      <c r="BF401" s="242">
        <f>IF(N401="snížená",J401,0)</f>
        <v>0</v>
      </c>
      <c r="BG401" s="242">
        <f>IF(N401="zákl. přenesená",J401,0)</f>
        <v>0</v>
      </c>
      <c r="BH401" s="242">
        <f>IF(N401="sníž. přenesená",J401,0)</f>
        <v>0</v>
      </c>
      <c r="BI401" s="242">
        <f>IF(N401="nulová",J401,0)</f>
        <v>0</v>
      </c>
      <c r="BJ401" s="16" t="s">
        <v>83</v>
      </c>
      <c r="BK401" s="242">
        <f>ROUND(I401*H401,2)</f>
        <v>0</v>
      </c>
      <c r="BL401" s="16" t="s">
        <v>197</v>
      </c>
      <c r="BM401" s="241" t="s">
        <v>2968</v>
      </c>
    </row>
    <row r="402" spans="2:51" s="12" customFormat="1" ht="12">
      <c r="B402" s="243"/>
      <c r="C402" s="244"/>
      <c r="D402" s="245" t="s">
        <v>199</v>
      </c>
      <c r="E402" s="246" t="s">
        <v>1</v>
      </c>
      <c r="F402" s="247" t="s">
        <v>2692</v>
      </c>
      <c r="G402" s="244"/>
      <c r="H402" s="246" t="s">
        <v>1</v>
      </c>
      <c r="I402" s="248"/>
      <c r="J402" s="244"/>
      <c r="K402" s="244"/>
      <c r="L402" s="249"/>
      <c r="M402" s="250"/>
      <c r="N402" s="251"/>
      <c r="O402" s="251"/>
      <c r="P402" s="251"/>
      <c r="Q402" s="251"/>
      <c r="R402" s="251"/>
      <c r="S402" s="251"/>
      <c r="T402" s="252"/>
      <c r="AT402" s="253" t="s">
        <v>199</v>
      </c>
      <c r="AU402" s="253" t="s">
        <v>85</v>
      </c>
      <c r="AV402" s="12" t="s">
        <v>83</v>
      </c>
      <c r="AW402" s="12" t="s">
        <v>32</v>
      </c>
      <c r="AX402" s="12" t="s">
        <v>76</v>
      </c>
      <c r="AY402" s="253" t="s">
        <v>190</v>
      </c>
    </row>
    <row r="403" spans="2:51" s="13" customFormat="1" ht="12">
      <c r="B403" s="254"/>
      <c r="C403" s="255"/>
      <c r="D403" s="245" t="s">
        <v>199</v>
      </c>
      <c r="E403" s="256" t="s">
        <v>1</v>
      </c>
      <c r="F403" s="257" t="s">
        <v>2858</v>
      </c>
      <c r="G403" s="255"/>
      <c r="H403" s="258">
        <v>62</v>
      </c>
      <c r="I403" s="259"/>
      <c r="J403" s="255"/>
      <c r="K403" s="255"/>
      <c r="L403" s="260"/>
      <c r="M403" s="261"/>
      <c r="N403" s="262"/>
      <c r="O403" s="262"/>
      <c r="P403" s="262"/>
      <c r="Q403" s="262"/>
      <c r="R403" s="262"/>
      <c r="S403" s="262"/>
      <c r="T403" s="263"/>
      <c r="AT403" s="264" t="s">
        <v>199</v>
      </c>
      <c r="AU403" s="264" t="s">
        <v>85</v>
      </c>
      <c r="AV403" s="13" t="s">
        <v>85</v>
      </c>
      <c r="AW403" s="13" t="s">
        <v>32</v>
      </c>
      <c r="AX403" s="13" t="s">
        <v>76</v>
      </c>
      <c r="AY403" s="264" t="s">
        <v>190</v>
      </c>
    </row>
    <row r="404" spans="2:65" s="1" customFormat="1" ht="24" customHeight="1">
      <c r="B404" s="37"/>
      <c r="C404" s="230" t="s">
        <v>636</v>
      </c>
      <c r="D404" s="230" t="s">
        <v>192</v>
      </c>
      <c r="E404" s="231" t="s">
        <v>2969</v>
      </c>
      <c r="F404" s="232" t="s">
        <v>2970</v>
      </c>
      <c r="G404" s="233" t="s">
        <v>427</v>
      </c>
      <c r="H404" s="234">
        <v>1</v>
      </c>
      <c r="I404" s="235"/>
      <c r="J404" s="236">
        <f>ROUND(I404*H404,2)</f>
        <v>0</v>
      </c>
      <c r="K404" s="232" t="s">
        <v>196</v>
      </c>
      <c r="L404" s="42"/>
      <c r="M404" s="237" t="s">
        <v>1</v>
      </c>
      <c r="N404" s="238" t="s">
        <v>41</v>
      </c>
      <c r="O404" s="85"/>
      <c r="P404" s="239">
        <f>O404*H404</f>
        <v>0</v>
      </c>
      <c r="Q404" s="239">
        <v>0</v>
      </c>
      <c r="R404" s="239">
        <f>Q404*H404</f>
        <v>0</v>
      </c>
      <c r="S404" s="239">
        <v>0</v>
      </c>
      <c r="T404" s="240">
        <f>S404*H404</f>
        <v>0</v>
      </c>
      <c r="AR404" s="241" t="s">
        <v>197</v>
      </c>
      <c r="AT404" s="241" t="s">
        <v>192</v>
      </c>
      <c r="AU404" s="241" t="s">
        <v>85</v>
      </c>
      <c r="AY404" s="16" t="s">
        <v>190</v>
      </c>
      <c r="BE404" s="242">
        <f>IF(N404="základní",J404,0)</f>
        <v>0</v>
      </c>
      <c r="BF404" s="242">
        <f>IF(N404="snížená",J404,0)</f>
        <v>0</v>
      </c>
      <c r="BG404" s="242">
        <f>IF(N404="zákl. přenesená",J404,0)</f>
        <v>0</v>
      </c>
      <c r="BH404" s="242">
        <f>IF(N404="sníž. přenesená",J404,0)</f>
        <v>0</v>
      </c>
      <c r="BI404" s="242">
        <f>IF(N404="nulová",J404,0)</f>
        <v>0</v>
      </c>
      <c r="BJ404" s="16" t="s">
        <v>83</v>
      </c>
      <c r="BK404" s="242">
        <f>ROUND(I404*H404,2)</f>
        <v>0</v>
      </c>
      <c r="BL404" s="16" t="s">
        <v>197</v>
      </c>
      <c r="BM404" s="241" t="s">
        <v>2971</v>
      </c>
    </row>
    <row r="405" spans="2:51" s="13" customFormat="1" ht="12">
      <c r="B405" s="254"/>
      <c r="C405" s="255"/>
      <c r="D405" s="245" t="s">
        <v>199</v>
      </c>
      <c r="E405" s="256" t="s">
        <v>1</v>
      </c>
      <c r="F405" s="257" t="s">
        <v>83</v>
      </c>
      <c r="G405" s="255"/>
      <c r="H405" s="258">
        <v>1</v>
      </c>
      <c r="I405" s="259"/>
      <c r="J405" s="255"/>
      <c r="K405" s="255"/>
      <c r="L405" s="260"/>
      <c r="M405" s="261"/>
      <c r="N405" s="262"/>
      <c r="O405" s="262"/>
      <c r="P405" s="262"/>
      <c r="Q405" s="262"/>
      <c r="R405" s="262"/>
      <c r="S405" s="262"/>
      <c r="T405" s="263"/>
      <c r="AT405" s="264" t="s">
        <v>199</v>
      </c>
      <c r="AU405" s="264" t="s">
        <v>85</v>
      </c>
      <c r="AV405" s="13" t="s">
        <v>85</v>
      </c>
      <c r="AW405" s="13" t="s">
        <v>32</v>
      </c>
      <c r="AX405" s="13" t="s">
        <v>83</v>
      </c>
      <c r="AY405" s="264" t="s">
        <v>190</v>
      </c>
    </row>
    <row r="406" spans="2:65" s="1" customFormat="1" ht="16.5" customHeight="1">
      <c r="B406" s="37"/>
      <c r="C406" s="265" t="s">
        <v>640</v>
      </c>
      <c r="D406" s="265" t="s">
        <v>430</v>
      </c>
      <c r="E406" s="266" t="s">
        <v>2972</v>
      </c>
      <c r="F406" s="267" t="s">
        <v>2973</v>
      </c>
      <c r="G406" s="268" t="s">
        <v>427</v>
      </c>
      <c r="H406" s="269">
        <v>1</v>
      </c>
      <c r="I406" s="270"/>
      <c r="J406" s="271">
        <f>ROUND(I406*H406,2)</f>
        <v>0</v>
      </c>
      <c r="K406" s="267" t="s">
        <v>445</v>
      </c>
      <c r="L406" s="272"/>
      <c r="M406" s="273" t="s">
        <v>1</v>
      </c>
      <c r="N406" s="274" t="s">
        <v>41</v>
      </c>
      <c r="O406" s="85"/>
      <c r="P406" s="239">
        <f>O406*H406</f>
        <v>0</v>
      </c>
      <c r="Q406" s="239">
        <v>0.011</v>
      </c>
      <c r="R406" s="239">
        <f>Q406*H406</f>
        <v>0.011</v>
      </c>
      <c r="S406" s="239">
        <v>0</v>
      </c>
      <c r="T406" s="240">
        <f>S406*H406</f>
        <v>0</v>
      </c>
      <c r="AR406" s="241" t="s">
        <v>229</v>
      </c>
      <c r="AT406" s="241" t="s">
        <v>430</v>
      </c>
      <c r="AU406" s="241" t="s">
        <v>85</v>
      </c>
      <c r="AY406" s="16" t="s">
        <v>190</v>
      </c>
      <c r="BE406" s="242">
        <f>IF(N406="základní",J406,0)</f>
        <v>0</v>
      </c>
      <c r="BF406" s="242">
        <f>IF(N406="snížená",J406,0)</f>
        <v>0</v>
      </c>
      <c r="BG406" s="242">
        <f>IF(N406="zákl. přenesená",J406,0)</f>
        <v>0</v>
      </c>
      <c r="BH406" s="242">
        <f>IF(N406="sníž. přenesená",J406,0)</f>
        <v>0</v>
      </c>
      <c r="BI406" s="242">
        <f>IF(N406="nulová",J406,0)</f>
        <v>0</v>
      </c>
      <c r="BJ406" s="16" t="s">
        <v>83</v>
      </c>
      <c r="BK406" s="242">
        <f>ROUND(I406*H406,2)</f>
        <v>0</v>
      </c>
      <c r="BL406" s="16" t="s">
        <v>197</v>
      </c>
      <c r="BM406" s="241" t="s">
        <v>2974</v>
      </c>
    </row>
    <row r="407" spans="2:65" s="1" customFormat="1" ht="24" customHeight="1">
      <c r="B407" s="37"/>
      <c r="C407" s="230" t="s">
        <v>645</v>
      </c>
      <c r="D407" s="230" t="s">
        <v>192</v>
      </c>
      <c r="E407" s="231" t="s">
        <v>2975</v>
      </c>
      <c r="F407" s="232" t="s">
        <v>2976</v>
      </c>
      <c r="G407" s="233" t="s">
        <v>427</v>
      </c>
      <c r="H407" s="234">
        <v>1</v>
      </c>
      <c r="I407" s="235"/>
      <c r="J407" s="236">
        <f>ROUND(I407*H407,2)</f>
        <v>0</v>
      </c>
      <c r="K407" s="232" t="s">
        <v>196</v>
      </c>
      <c r="L407" s="42"/>
      <c r="M407" s="237" t="s">
        <v>1</v>
      </c>
      <c r="N407" s="238" t="s">
        <v>41</v>
      </c>
      <c r="O407" s="85"/>
      <c r="P407" s="239">
        <f>O407*H407</f>
        <v>0</v>
      </c>
      <c r="Q407" s="239">
        <v>0.21734</v>
      </c>
      <c r="R407" s="239">
        <f>Q407*H407</f>
        <v>0.21734</v>
      </c>
      <c r="S407" s="239">
        <v>0</v>
      </c>
      <c r="T407" s="240">
        <f>S407*H407</f>
        <v>0</v>
      </c>
      <c r="AR407" s="241" t="s">
        <v>197</v>
      </c>
      <c r="AT407" s="241" t="s">
        <v>192</v>
      </c>
      <c r="AU407" s="241" t="s">
        <v>85</v>
      </c>
      <c r="AY407" s="16" t="s">
        <v>190</v>
      </c>
      <c r="BE407" s="242">
        <f>IF(N407="základní",J407,0)</f>
        <v>0</v>
      </c>
      <c r="BF407" s="242">
        <f>IF(N407="snížená",J407,0)</f>
        <v>0</v>
      </c>
      <c r="BG407" s="242">
        <f>IF(N407="zákl. přenesená",J407,0)</f>
        <v>0</v>
      </c>
      <c r="BH407" s="242">
        <f>IF(N407="sníž. přenesená",J407,0)</f>
        <v>0</v>
      </c>
      <c r="BI407" s="242">
        <f>IF(N407="nulová",J407,0)</f>
        <v>0</v>
      </c>
      <c r="BJ407" s="16" t="s">
        <v>83</v>
      </c>
      <c r="BK407" s="242">
        <f>ROUND(I407*H407,2)</f>
        <v>0</v>
      </c>
      <c r="BL407" s="16" t="s">
        <v>197</v>
      </c>
      <c r="BM407" s="241" t="s">
        <v>2977</v>
      </c>
    </row>
    <row r="408" spans="2:51" s="13" customFormat="1" ht="12">
      <c r="B408" s="254"/>
      <c r="C408" s="255"/>
      <c r="D408" s="245" t="s">
        <v>199</v>
      </c>
      <c r="E408" s="256" t="s">
        <v>1</v>
      </c>
      <c r="F408" s="257" t="s">
        <v>83</v>
      </c>
      <c r="G408" s="255"/>
      <c r="H408" s="258">
        <v>1</v>
      </c>
      <c r="I408" s="259"/>
      <c r="J408" s="255"/>
      <c r="K408" s="255"/>
      <c r="L408" s="260"/>
      <c r="M408" s="261"/>
      <c r="N408" s="262"/>
      <c r="O408" s="262"/>
      <c r="P408" s="262"/>
      <c r="Q408" s="262"/>
      <c r="R408" s="262"/>
      <c r="S408" s="262"/>
      <c r="T408" s="263"/>
      <c r="AT408" s="264" t="s">
        <v>199</v>
      </c>
      <c r="AU408" s="264" t="s">
        <v>85</v>
      </c>
      <c r="AV408" s="13" t="s">
        <v>85</v>
      </c>
      <c r="AW408" s="13" t="s">
        <v>32</v>
      </c>
      <c r="AX408" s="13" t="s">
        <v>76</v>
      </c>
      <c r="AY408" s="264" t="s">
        <v>190</v>
      </c>
    </row>
    <row r="409" spans="2:65" s="1" customFormat="1" ht="16.5" customHeight="1">
      <c r="B409" s="37"/>
      <c r="C409" s="265" t="s">
        <v>650</v>
      </c>
      <c r="D409" s="265" t="s">
        <v>430</v>
      </c>
      <c r="E409" s="266" t="s">
        <v>2978</v>
      </c>
      <c r="F409" s="267" t="s">
        <v>2979</v>
      </c>
      <c r="G409" s="268" t="s">
        <v>427</v>
      </c>
      <c r="H409" s="269">
        <v>1</v>
      </c>
      <c r="I409" s="270"/>
      <c r="J409" s="271">
        <f>ROUND(I409*H409,2)</f>
        <v>0</v>
      </c>
      <c r="K409" s="267" t="s">
        <v>445</v>
      </c>
      <c r="L409" s="272"/>
      <c r="M409" s="273" t="s">
        <v>1</v>
      </c>
      <c r="N409" s="274" t="s">
        <v>41</v>
      </c>
      <c r="O409" s="85"/>
      <c r="P409" s="239">
        <f>O409*H409</f>
        <v>0</v>
      </c>
      <c r="Q409" s="239">
        <v>0.196</v>
      </c>
      <c r="R409" s="239">
        <f>Q409*H409</f>
        <v>0.196</v>
      </c>
      <c r="S409" s="239">
        <v>0</v>
      </c>
      <c r="T409" s="240">
        <f>S409*H409</f>
        <v>0</v>
      </c>
      <c r="AR409" s="241" t="s">
        <v>229</v>
      </c>
      <c r="AT409" s="241" t="s">
        <v>430</v>
      </c>
      <c r="AU409" s="241" t="s">
        <v>85</v>
      </c>
      <c r="AY409" s="16" t="s">
        <v>190</v>
      </c>
      <c r="BE409" s="242">
        <f>IF(N409="základní",J409,0)</f>
        <v>0</v>
      </c>
      <c r="BF409" s="242">
        <f>IF(N409="snížená",J409,0)</f>
        <v>0</v>
      </c>
      <c r="BG409" s="242">
        <f>IF(N409="zákl. přenesená",J409,0)</f>
        <v>0</v>
      </c>
      <c r="BH409" s="242">
        <f>IF(N409="sníž. přenesená",J409,0)</f>
        <v>0</v>
      </c>
      <c r="BI409" s="242">
        <f>IF(N409="nulová",J409,0)</f>
        <v>0</v>
      </c>
      <c r="BJ409" s="16" t="s">
        <v>83</v>
      </c>
      <c r="BK409" s="242">
        <f>ROUND(I409*H409,2)</f>
        <v>0</v>
      </c>
      <c r="BL409" s="16" t="s">
        <v>197</v>
      </c>
      <c r="BM409" s="241" t="s">
        <v>2980</v>
      </c>
    </row>
    <row r="410" spans="2:63" s="11" customFormat="1" ht="22.8" customHeight="1">
      <c r="B410" s="214"/>
      <c r="C410" s="215"/>
      <c r="D410" s="216" t="s">
        <v>75</v>
      </c>
      <c r="E410" s="228" t="s">
        <v>233</v>
      </c>
      <c r="F410" s="228" t="s">
        <v>2981</v>
      </c>
      <c r="G410" s="215"/>
      <c r="H410" s="215"/>
      <c r="I410" s="218"/>
      <c r="J410" s="229">
        <f>BK410</f>
        <v>0</v>
      </c>
      <c r="K410" s="215"/>
      <c r="L410" s="220"/>
      <c r="M410" s="221"/>
      <c r="N410" s="222"/>
      <c r="O410" s="222"/>
      <c r="P410" s="223">
        <f>P411+P449+P465</f>
        <v>0</v>
      </c>
      <c r="Q410" s="222"/>
      <c r="R410" s="223">
        <f>R411+R449+R465</f>
        <v>9.785046000000001</v>
      </c>
      <c r="S410" s="222"/>
      <c r="T410" s="224">
        <f>T411+T449+T465</f>
        <v>8.7303</v>
      </c>
      <c r="AR410" s="225" t="s">
        <v>83</v>
      </c>
      <c r="AT410" s="226" t="s">
        <v>75</v>
      </c>
      <c r="AU410" s="226" t="s">
        <v>83</v>
      </c>
      <c r="AY410" s="225" t="s">
        <v>190</v>
      </c>
      <c r="BK410" s="227">
        <f>BK411+BK449+BK465</f>
        <v>0</v>
      </c>
    </row>
    <row r="411" spans="2:63" s="11" customFormat="1" ht="20.85" customHeight="1">
      <c r="B411" s="214"/>
      <c r="C411" s="215"/>
      <c r="D411" s="216" t="s">
        <v>75</v>
      </c>
      <c r="E411" s="228" t="s">
        <v>764</v>
      </c>
      <c r="F411" s="228" t="s">
        <v>2982</v>
      </c>
      <c r="G411" s="215"/>
      <c r="H411" s="215"/>
      <c r="I411" s="218"/>
      <c r="J411" s="229">
        <f>BK411</f>
        <v>0</v>
      </c>
      <c r="K411" s="215"/>
      <c r="L411" s="220"/>
      <c r="M411" s="221"/>
      <c r="N411" s="222"/>
      <c r="O411" s="222"/>
      <c r="P411" s="223">
        <f>SUM(P412:P448)</f>
        <v>0</v>
      </c>
      <c r="Q411" s="222"/>
      <c r="R411" s="223">
        <f>SUM(R412:R448)</f>
        <v>9.784200000000002</v>
      </c>
      <c r="S411" s="222"/>
      <c r="T411" s="224">
        <f>SUM(T412:T448)</f>
        <v>1.5</v>
      </c>
      <c r="AR411" s="225" t="s">
        <v>83</v>
      </c>
      <c r="AT411" s="226" t="s">
        <v>75</v>
      </c>
      <c r="AU411" s="226" t="s">
        <v>85</v>
      </c>
      <c r="AY411" s="225" t="s">
        <v>190</v>
      </c>
      <c r="BK411" s="227">
        <f>SUM(BK412:BK448)</f>
        <v>0</v>
      </c>
    </row>
    <row r="412" spans="2:65" s="1" customFormat="1" ht="24" customHeight="1">
      <c r="B412" s="37"/>
      <c r="C412" s="230" t="s">
        <v>662</v>
      </c>
      <c r="D412" s="230" t="s">
        <v>192</v>
      </c>
      <c r="E412" s="231" t="s">
        <v>2983</v>
      </c>
      <c r="F412" s="232" t="s">
        <v>2984</v>
      </c>
      <c r="G412" s="233" t="s">
        <v>398</v>
      </c>
      <c r="H412" s="234">
        <v>56</v>
      </c>
      <c r="I412" s="235"/>
      <c r="J412" s="236">
        <f>ROUND(I412*H412,2)</f>
        <v>0</v>
      </c>
      <c r="K412" s="232" t="s">
        <v>196</v>
      </c>
      <c r="L412" s="42"/>
      <c r="M412" s="237" t="s">
        <v>1</v>
      </c>
      <c r="N412" s="238" t="s">
        <v>41</v>
      </c>
      <c r="O412" s="85"/>
      <c r="P412" s="239">
        <f>O412*H412</f>
        <v>0</v>
      </c>
      <c r="Q412" s="239">
        <v>0.1295</v>
      </c>
      <c r="R412" s="239">
        <f>Q412*H412</f>
        <v>7.252000000000001</v>
      </c>
      <c r="S412" s="239">
        <v>0</v>
      </c>
      <c r="T412" s="240">
        <f>S412*H412</f>
        <v>0</v>
      </c>
      <c r="AR412" s="241" t="s">
        <v>197</v>
      </c>
      <c r="AT412" s="241" t="s">
        <v>192</v>
      </c>
      <c r="AU412" s="241" t="s">
        <v>207</v>
      </c>
      <c r="AY412" s="16" t="s">
        <v>190</v>
      </c>
      <c r="BE412" s="242">
        <f>IF(N412="základní",J412,0)</f>
        <v>0</v>
      </c>
      <c r="BF412" s="242">
        <f>IF(N412="snížená",J412,0)</f>
        <v>0</v>
      </c>
      <c r="BG412" s="242">
        <f>IF(N412="zákl. přenesená",J412,0)</f>
        <v>0</v>
      </c>
      <c r="BH412" s="242">
        <f>IF(N412="sníž. přenesená",J412,0)</f>
        <v>0</v>
      </c>
      <c r="BI412" s="242">
        <f>IF(N412="nulová",J412,0)</f>
        <v>0</v>
      </c>
      <c r="BJ412" s="16" t="s">
        <v>83</v>
      </c>
      <c r="BK412" s="242">
        <f>ROUND(I412*H412,2)</f>
        <v>0</v>
      </c>
      <c r="BL412" s="16" t="s">
        <v>197</v>
      </c>
      <c r="BM412" s="241" t="s">
        <v>2985</v>
      </c>
    </row>
    <row r="413" spans="2:65" s="1" customFormat="1" ht="16.5" customHeight="1">
      <c r="B413" s="37"/>
      <c r="C413" s="265" t="s">
        <v>668</v>
      </c>
      <c r="D413" s="265" t="s">
        <v>430</v>
      </c>
      <c r="E413" s="266" t="s">
        <v>2986</v>
      </c>
      <c r="F413" s="267" t="s">
        <v>2987</v>
      </c>
      <c r="G413" s="268" t="s">
        <v>398</v>
      </c>
      <c r="H413" s="269">
        <v>27.3</v>
      </c>
      <c r="I413" s="270"/>
      <c r="J413" s="271">
        <f>ROUND(I413*H413,2)</f>
        <v>0</v>
      </c>
      <c r="K413" s="267" t="s">
        <v>196</v>
      </c>
      <c r="L413" s="272"/>
      <c r="M413" s="273" t="s">
        <v>1</v>
      </c>
      <c r="N413" s="274" t="s">
        <v>41</v>
      </c>
      <c r="O413" s="85"/>
      <c r="P413" s="239">
        <f>O413*H413</f>
        <v>0</v>
      </c>
      <c r="Q413" s="239">
        <v>0.024</v>
      </c>
      <c r="R413" s="239">
        <f>Q413*H413</f>
        <v>0.6552</v>
      </c>
      <c r="S413" s="239">
        <v>0</v>
      </c>
      <c r="T413" s="240">
        <f>S413*H413</f>
        <v>0</v>
      </c>
      <c r="AR413" s="241" t="s">
        <v>229</v>
      </c>
      <c r="AT413" s="241" t="s">
        <v>430</v>
      </c>
      <c r="AU413" s="241" t="s">
        <v>207</v>
      </c>
      <c r="AY413" s="16" t="s">
        <v>190</v>
      </c>
      <c r="BE413" s="242">
        <f>IF(N413="základní",J413,0)</f>
        <v>0</v>
      </c>
      <c r="BF413" s="242">
        <f>IF(N413="snížená",J413,0)</f>
        <v>0</v>
      </c>
      <c r="BG413" s="242">
        <f>IF(N413="zákl. přenesená",J413,0)</f>
        <v>0</v>
      </c>
      <c r="BH413" s="242">
        <f>IF(N413="sníž. přenesená",J413,0)</f>
        <v>0</v>
      </c>
      <c r="BI413" s="242">
        <f>IF(N413="nulová",J413,0)</f>
        <v>0</v>
      </c>
      <c r="BJ413" s="16" t="s">
        <v>83</v>
      </c>
      <c r="BK413" s="242">
        <f>ROUND(I413*H413,2)</f>
        <v>0</v>
      </c>
      <c r="BL413" s="16" t="s">
        <v>197</v>
      </c>
      <c r="BM413" s="241" t="s">
        <v>2988</v>
      </c>
    </row>
    <row r="414" spans="2:51" s="12" customFormat="1" ht="12">
      <c r="B414" s="243"/>
      <c r="C414" s="244"/>
      <c r="D414" s="245" t="s">
        <v>199</v>
      </c>
      <c r="E414" s="246" t="s">
        <v>1</v>
      </c>
      <c r="F414" s="247" t="s">
        <v>2692</v>
      </c>
      <c r="G414" s="244"/>
      <c r="H414" s="246" t="s">
        <v>1</v>
      </c>
      <c r="I414" s="248"/>
      <c r="J414" s="244"/>
      <c r="K414" s="244"/>
      <c r="L414" s="249"/>
      <c r="M414" s="250"/>
      <c r="N414" s="251"/>
      <c r="O414" s="251"/>
      <c r="P414" s="251"/>
      <c r="Q414" s="251"/>
      <c r="R414" s="251"/>
      <c r="S414" s="251"/>
      <c r="T414" s="252"/>
      <c r="AT414" s="253" t="s">
        <v>199</v>
      </c>
      <c r="AU414" s="253" t="s">
        <v>207</v>
      </c>
      <c r="AV414" s="12" t="s">
        <v>83</v>
      </c>
      <c r="AW414" s="12" t="s">
        <v>32</v>
      </c>
      <c r="AX414" s="12" t="s">
        <v>76</v>
      </c>
      <c r="AY414" s="253" t="s">
        <v>190</v>
      </c>
    </row>
    <row r="415" spans="2:51" s="12" customFormat="1" ht="12">
      <c r="B415" s="243"/>
      <c r="C415" s="244"/>
      <c r="D415" s="245" t="s">
        <v>199</v>
      </c>
      <c r="E415" s="246" t="s">
        <v>1</v>
      </c>
      <c r="F415" s="247" t="s">
        <v>344</v>
      </c>
      <c r="G415" s="244"/>
      <c r="H415" s="246" t="s">
        <v>1</v>
      </c>
      <c r="I415" s="248"/>
      <c r="J415" s="244"/>
      <c r="K415" s="244"/>
      <c r="L415" s="249"/>
      <c r="M415" s="250"/>
      <c r="N415" s="251"/>
      <c r="O415" s="251"/>
      <c r="P415" s="251"/>
      <c r="Q415" s="251"/>
      <c r="R415" s="251"/>
      <c r="S415" s="251"/>
      <c r="T415" s="252"/>
      <c r="AT415" s="253" t="s">
        <v>199</v>
      </c>
      <c r="AU415" s="253" t="s">
        <v>207</v>
      </c>
      <c r="AV415" s="12" t="s">
        <v>83</v>
      </c>
      <c r="AW415" s="12" t="s">
        <v>32</v>
      </c>
      <c r="AX415" s="12" t="s">
        <v>76</v>
      </c>
      <c r="AY415" s="253" t="s">
        <v>190</v>
      </c>
    </row>
    <row r="416" spans="2:51" s="13" customFormat="1" ht="12">
      <c r="B416" s="254"/>
      <c r="C416" s="255"/>
      <c r="D416" s="245" t="s">
        <v>199</v>
      </c>
      <c r="E416" s="256" t="s">
        <v>1</v>
      </c>
      <c r="F416" s="257" t="s">
        <v>843</v>
      </c>
      <c r="G416" s="255"/>
      <c r="H416" s="258">
        <v>26</v>
      </c>
      <c r="I416" s="259"/>
      <c r="J416" s="255"/>
      <c r="K416" s="255"/>
      <c r="L416" s="260"/>
      <c r="M416" s="261"/>
      <c r="N416" s="262"/>
      <c r="O416" s="262"/>
      <c r="P416" s="262"/>
      <c r="Q416" s="262"/>
      <c r="R416" s="262"/>
      <c r="S416" s="262"/>
      <c r="T416" s="263"/>
      <c r="AT416" s="264" t="s">
        <v>199</v>
      </c>
      <c r="AU416" s="264" t="s">
        <v>207</v>
      </c>
      <c r="AV416" s="13" t="s">
        <v>85</v>
      </c>
      <c r="AW416" s="13" t="s">
        <v>32</v>
      </c>
      <c r="AX416" s="13" t="s">
        <v>76</v>
      </c>
      <c r="AY416" s="264" t="s">
        <v>190</v>
      </c>
    </row>
    <row r="417" spans="2:51" s="13" customFormat="1" ht="12">
      <c r="B417" s="254"/>
      <c r="C417" s="255"/>
      <c r="D417" s="245" t="s">
        <v>199</v>
      </c>
      <c r="E417" s="255"/>
      <c r="F417" s="257" t="s">
        <v>2989</v>
      </c>
      <c r="G417" s="255"/>
      <c r="H417" s="258">
        <v>27.3</v>
      </c>
      <c r="I417" s="259"/>
      <c r="J417" s="255"/>
      <c r="K417" s="255"/>
      <c r="L417" s="260"/>
      <c r="M417" s="261"/>
      <c r="N417" s="262"/>
      <c r="O417" s="262"/>
      <c r="P417" s="262"/>
      <c r="Q417" s="262"/>
      <c r="R417" s="262"/>
      <c r="S417" s="262"/>
      <c r="T417" s="263"/>
      <c r="AT417" s="264" t="s">
        <v>199</v>
      </c>
      <c r="AU417" s="264" t="s">
        <v>207</v>
      </c>
      <c r="AV417" s="13" t="s">
        <v>85</v>
      </c>
      <c r="AW417" s="13" t="s">
        <v>4</v>
      </c>
      <c r="AX417" s="13" t="s">
        <v>83</v>
      </c>
      <c r="AY417" s="264" t="s">
        <v>190</v>
      </c>
    </row>
    <row r="418" spans="2:65" s="1" customFormat="1" ht="16.5" customHeight="1">
      <c r="B418" s="37"/>
      <c r="C418" s="265" t="s">
        <v>673</v>
      </c>
      <c r="D418" s="265" t="s">
        <v>430</v>
      </c>
      <c r="E418" s="266" t="s">
        <v>2990</v>
      </c>
      <c r="F418" s="267" t="s">
        <v>2991</v>
      </c>
      <c r="G418" s="268" t="s">
        <v>398</v>
      </c>
      <c r="H418" s="269">
        <v>31.5</v>
      </c>
      <c r="I418" s="270"/>
      <c r="J418" s="271">
        <f>ROUND(I418*H418,2)</f>
        <v>0</v>
      </c>
      <c r="K418" s="267" t="s">
        <v>196</v>
      </c>
      <c r="L418" s="272"/>
      <c r="M418" s="273" t="s">
        <v>1</v>
      </c>
      <c r="N418" s="274" t="s">
        <v>41</v>
      </c>
      <c r="O418" s="85"/>
      <c r="P418" s="239">
        <f>O418*H418</f>
        <v>0</v>
      </c>
      <c r="Q418" s="239">
        <v>0.058</v>
      </c>
      <c r="R418" s="239">
        <f>Q418*H418</f>
        <v>1.8270000000000002</v>
      </c>
      <c r="S418" s="239">
        <v>0</v>
      </c>
      <c r="T418" s="240">
        <f>S418*H418</f>
        <v>0</v>
      </c>
      <c r="AR418" s="241" t="s">
        <v>229</v>
      </c>
      <c r="AT418" s="241" t="s">
        <v>430</v>
      </c>
      <c r="AU418" s="241" t="s">
        <v>207</v>
      </c>
      <c r="AY418" s="16" t="s">
        <v>190</v>
      </c>
      <c r="BE418" s="242">
        <f>IF(N418="základní",J418,0)</f>
        <v>0</v>
      </c>
      <c r="BF418" s="242">
        <f>IF(N418="snížená",J418,0)</f>
        <v>0</v>
      </c>
      <c r="BG418" s="242">
        <f>IF(N418="zákl. přenesená",J418,0)</f>
        <v>0</v>
      </c>
      <c r="BH418" s="242">
        <f>IF(N418="sníž. přenesená",J418,0)</f>
        <v>0</v>
      </c>
      <c r="BI418" s="242">
        <f>IF(N418="nulová",J418,0)</f>
        <v>0</v>
      </c>
      <c r="BJ418" s="16" t="s">
        <v>83</v>
      </c>
      <c r="BK418" s="242">
        <f>ROUND(I418*H418,2)</f>
        <v>0</v>
      </c>
      <c r="BL418" s="16" t="s">
        <v>197</v>
      </c>
      <c r="BM418" s="241" t="s">
        <v>2992</v>
      </c>
    </row>
    <row r="419" spans="2:51" s="12" customFormat="1" ht="12">
      <c r="B419" s="243"/>
      <c r="C419" s="244"/>
      <c r="D419" s="245" t="s">
        <v>199</v>
      </c>
      <c r="E419" s="246" t="s">
        <v>1</v>
      </c>
      <c r="F419" s="247" t="s">
        <v>2692</v>
      </c>
      <c r="G419" s="244"/>
      <c r="H419" s="246" t="s">
        <v>1</v>
      </c>
      <c r="I419" s="248"/>
      <c r="J419" s="244"/>
      <c r="K419" s="244"/>
      <c r="L419" s="249"/>
      <c r="M419" s="250"/>
      <c r="N419" s="251"/>
      <c r="O419" s="251"/>
      <c r="P419" s="251"/>
      <c r="Q419" s="251"/>
      <c r="R419" s="251"/>
      <c r="S419" s="251"/>
      <c r="T419" s="252"/>
      <c r="AT419" s="253" t="s">
        <v>199</v>
      </c>
      <c r="AU419" s="253" t="s">
        <v>207</v>
      </c>
      <c r="AV419" s="12" t="s">
        <v>83</v>
      </c>
      <c r="AW419" s="12" t="s">
        <v>32</v>
      </c>
      <c r="AX419" s="12" t="s">
        <v>76</v>
      </c>
      <c r="AY419" s="253" t="s">
        <v>190</v>
      </c>
    </row>
    <row r="420" spans="2:51" s="12" customFormat="1" ht="12">
      <c r="B420" s="243"/>
      <c r="C420" s="244"/>
      <c r="D420" s="245" t="s">
        <v>199</v>
      </c>
      <c r="E420" s="246" t="s">
        <v>1</v>
      </c>
      <c r="F420" s="247" t="s">
        <v>344</v>
      </c>
      <c r="G420" s="244"/>
      <c r="H420" s="246" t="s">
        <v>1</v>
      </c>
      <c r="I420" s="248"/>
      <c r="J420" s="244"/>
      <c r="K420" s="244"/>
      <c r="L420" s="249"/>
      <c r="M420" s="250"/>
      <c r="N420" s="251"/>
      <c r="O420" s="251"/>
      <c r="P420" s="251"/>
      <c r="Q420" s="251"/>
      <c r="R420" s="251"/>
      <c r="S420" s="251"/>
      <c r="T420" s="252"/>
      <c r="AT420" s="253" t="s">
        <v>199</v>
      </c>
      <c r="AU420" s="253" t="s">
        <v>207</v>
      </c>
      <c r="AV420" s="12" t="s">
        <v>83</v>
      </c>
      <c r="AW420" s="12" t="s">
        <v>32</v>
      </c>
      <c r="AX420" s="12" t="s">
        <v>76</v>
      </c>
      <c r="AY420" s="253" t="s">
        <v>190</v>
      </c>
    </row>
    <row r="421" spans="2:51" s="13" customFormat="1" ht="12">
      <c r="B421" s="254"/>
      <c r="C421" s="255"/>
      <c r="D421" s="245" t="s">
        <v>199</v>
      </c>
      <c r="E421" s="256" t="s">
        <v>1</v>
      </c>
      <c r="F421" s="257" t="s">
        <v>2993</v>
      </c>
      <c r="G421" s="255"/>
      <c r="H421" s="258">
        <v>30</v>
      </c>
      <c r="I421" s="259"/>
      <c r="J421" s="255"/>
      <c r="K421" s="255"/>
      <c r="L421" s="260"/>
      <c r="M421" s="261"/>
      <c r="N421" s="262"/>
      <c r="O421" s="262"/>
      <c r="P421" s="262"/>
      <c r="Q421" s="262"/>
      <c r="R421" s="262"/>
      <c r="S421" s="262"/>
      <c r="T421" s="263"/>
      <c r="AT421" s="264" t="s">
        <v>199</v>
      </c>
      <c r="AU421" s="264" t="s">
        <v>207</v>
      </c>
      <c r="AV421" s="13" t="s">
        <v>85</v>
      </c>
      <c r="AW421" s="13" t="s">
        <v>32</v>
      </c>
      <c r="AX421" s="13" t="s">
        <v>76</v>
      </c>
      <c r="AY421" s="264" t="s">
        <v>190</v>
      </c>
    </row>
    <row r="422" spans="2:51" s="13" customFormat="1" ht="12">
      <c r="B422" s="254"/>
      <c r="C422" s="255"/>
      <c r="D422" s="245" t="s">
        <v>199</v>
      </c>
      <c r="E422" s="255"/>
      <c r="F422" s="257" t="s">
        <v>2994</v>
      </c>
      <c r="G422" s="255"/>
      <c r="H422" s="258">
        <v>31.5</v>
      </c>
      <c r="I422" s="259"/>
      <c r="J422" s="255"/>
      <c r="K422" s="255"/>
      <c r="L422" s="260"/>
      <c r="M422" s="261"/>
      <c r="N422" s="262"/>
      <c r="O422" s="262"/>
      <c r="P422" s="262"/>
      <c r="Q422" s="262"/>
      <c r="R422" s="262"/>
      <c r="S422" s="262"/>
      <c r="T422" s="263"/>
      <c r="AT422" s="264" t="s">
        <v>199</v>
      </c>
      <c r="AU422" s="264" t="s">
        <v>207</v>
      </c>
      <c r="AV422" s="13" t="s">
        <v>85</v>
      </c>
      <c r="AW422" s="13" t="s">
        <v>4</v>
      </c>
      <c r="AX422" s="13" t="s">
        <v>83</v>
      </c>
      <c r="AY422" s="264" t="s">
        <v>190</v>
      </c>
    </row>
    <row r="423" spans="2:65" s="1" customFormat="1" ht="24" customHeight="1">
      <c r="B423" s="37"/>
      <c r="C423" s="230" t="s">
        <v>677</v>
      </c>
      <c r="D423" s="230" t="s">
        <v>192</v>
      </c>
      <c r="E423" s="231" t="s">
        <v>2995</v>
      </c>
      <c r="F423" s="232" t="s">
        <v>2996</v>
      </c>
      <c r="G423" s="233" t="s">
        <v>427</v>
      </c>
      <c r="H423" s="234">
        <v>1</v>
      </c>
      <c r="I423" s="235"/>
      <c r="J423" s="236">
        <f>ROUND(I423*H423,2)</f>
        <v>0</v>
      </c>
      <c r="K423" s="232" t="s">
        <v>445</v>
      </c>
      <c r="L423" s="42"/>
      <c r="M423" s="237" t="s">
        <v>1</v>
      </c>
      <c r="N423" s="238" t="s">
        <v>41</v>
      </c>
      <c r="O423" s="85"/>
      <c r="P423" s="239">
        <f>O423*H423</f>
        <v>0</v>
      </c>
      <c r="Q423" s="239">
        <v>0</v>
      </c>
      <c r="R423" s="239">
        <f>Q423*H423</f>
        <v>0</v>
      </c>
      <c r="S423" s="239">
        <v>0.75</v>
      </c>
      <c r="T423" s="240">
        <f>S423*H423</f>
        <v>0.75</v>
      </c>
      <c r="AR423" s="241" t="s">
        <v>197</v>
      </c>
      <c r="AT423" s="241" t="s">
        <v>192</v>
      </c>
      <c r="AU423" s="241" t="s">
        <v>207</v>
      </c>
      <c r="AY423" s="16" t="s">
        <v>190</v>
      </c>
      <c r="BE423" s="242">
        <f>IF(N423="základní",J423,0)</f>
        <v>0</v>
      </c>
      <c r="BF423" s="242">
        <f>IF(N423="snížená",J423,0)</f>
        <v>0</v>
      </c>
      <c r="BG423" s="242">
        <f>IF(N423="zákl. přenesená",J423,0)</f>
        <v>0</v>
      </c>
      <c r="BH423" s="242">
        <f>IF(N423="sníž. přenesená",J423,0)</f>
        <v>0</v>
      </c>
      <c r="BI423" s="242">
        <f>IF(N423="nulová",J423,0)</f>
        <v>0</v>
      </c>
      <c r="BJ423" s="16" t="s">
        <v>83</v>
      </c>
      <c r="BK423" s="242">
        <f>ROUND(I423*H423,2)</f>
        <v>0</v>
      </c>
      <c r="BL423" s="16" t="s">
        <v>197</v>
      </c>
      <c r="BM423" s="241" t="s">
        <v>2997</v>
      </c>
    </row>
    <row r="424" spans="2:51" s="12" customFormat="1" ht="12">
      <c r="B424" s="243"/>
      <c r="C424" s="244"/>
      <c r="D424" s="245" t="s">
        <v>199</v>
      </c>
      <c r="E424" s="246" t="s">
        <v>1</v>
      </c>
      <c r="F424" s="247" t="s">
        <v>2692</v>
      </c>
      <c r="G424" s="244"/>
      <c r="H424" s="246" t="s">
        <v>1</v>
      </c>
      <c r="I424" s="248"/>
      <c r="J424" s="244"/>
      <c r="K424" s="244"/>
      <c r="L424" s="249"/>
      <c r="M424" s="250"/>
      <c r="N424" s="251"/>
      <c r="O424" s="251"/>
      <c r="P424" s="251"/>
      <c r="Q424" s="251"/>
      <c r="R424" s="251"/>
      <c r="S424" s="251"/>
      <c r="T424" s="252"/>
      <c r="AT424" s="253" t="s">
        <v>199</v>
      </c>
      <c r="AU424" s="253" t="s">
        <v>207</v>
      </c>
      <c r="AV424" s="12" t="s">
        <v>83</v>
      </c>
      <c r="AW424" s="12" t="s">
        <v>32</v>
      </c>
      <c r="AX424" s="12" t="s">
        <v>76</v>
      </c>
      <c r="AY424" s="253" t="s">
        <v>190</v>
      </c>
    </row>
    <row r="425" spans="2:51" s="12" customFormat="1" ht="12">
      <c r="B425" s="243"/>
      <c r="C425" s="244"/>
      <c r="D425" s="245" t="s">
        <v>199</v>
      </c>
      <c r="E425" s="246" t="s">
        <v>1</v>
      </c>
      <c r="F425" s="247" t="s">
        <v>344</v>
      </c>
      <c r="G425" s="244"/>
      <c r="H425" s="246" t="s">
        <v>1</v>
      </c>
      <c r="I425" s="248"/>
      <c r="J425" s="244"/>
      <c r="K425" s="244"/>
      <c r="L425" s="249"/>
      <c r="M425" s="250"/>
      <c r="N425" s="251"/>
      <c r="O425" s="251"/>
      <c r="P425" s="251"/>
      <c r="Q425" s="251"/>
      <c r="R425" s="251"/>
      <c r="S425" s="251"/>
      <c r="T425" s="252"/>
      <c r="AT425" s="253" t="s">
        <v>199</v>
      </c>
      <c r="AU425" s="253" t="s">
        <v>207</v>
      </c>
      <c r="AV425" s="12" t="s">
        <v>83</v>
      </c>
      <c r="AW425" s="12" t="s">
        <v>32</v>
      </c>
      <c r="AX425" s="12" t="s">
        <v>76</v>
      </c>
      <c r="AY425" s="253" t="s">
        <v>190</v>
      </c>
    </row>
    <row r="426" spans="2:51" s="12" customFormat="1" ht="12">
      <c r="B426" s="243"/>
      <c r="C426" s="244"/>
      <c r="D426" s="245" t="s">
        <v>199</v>
      </c>
      <c r="E426" s="246" t="s">
        <v>1</v>
      </c>
      <c r="F426" s="247" t="s">
        <v>2998</v>
      </c>
      <c r="G426" s="244"/>
      <c r="H426" s="246" t="s">
        <v>1</v>
      </c>
      <c r="I426" s="248"/>
      <c r="J426" s="244"/>
      <c r="K426" s="244"/>
      <c r="L426" s="249"/>
      <c r="M426" s="250"/>
      <c r="N426" s="251"/>
      <c r="O426" s="251"/>
      <c r="P426" s="251"/>
      <c r="Q426" s="251"/>
      <c r="R426" s="251"/>
      <c r="S426" s="251"/>
      <c r="T426" s="252"/>
      <c r="AT426" s="253" t="s">
        <v>199</v>
      </c>
      <c r="AU426" s="253" t="s">
        <v>207</v>
      </c>
      <c r="AV426" s="12" t="s">
        <v>83</v>
      </c>
      <c r="AW426" s="12" t="s">
        <v>32</v>
      </c>
      <c r="AX426" s="12" t="s">
        <v>76</v>
      </c>
      <c r="AY426" s="253" t="s">
        <v>190</v>
      </c>
    </row>
    <row r="427" spans="2:51" s="13" customFormat="1" ht="12">
      <c r="B427" s="254"/>
      <c r="C427" s="255"/>
      <c r="D427" s="245" t="s">
        <v>199</v>
      </c>
      <c r="E427" s="256" t="s">
        <v>1</v>
      </c>
      <c r="F427" s="257" t="s">
        <v>83</v>
      </c>
      <c r="G427" s="255"/>
      <c r="H427" s="258">
        <v>1</v>
      </c>
      <c r="I427" s="259"/>
      <c r="J427" s="255"/>
      <c r="K427" s="255"/>
      <c r="L427" s="260"/>
      <c r="M427" s="261"/>
      <c r="N427" s="262"/>
      <c r="O427" s="262"/>
      <c r="P427" s="262"/>
      <c r="Q427" s="262"/>
      <c r="R427" s="262"/>
      <c r="S427" s="262"/>
      <c r="T427" s="263"/>
      <c r="AT427" s="264" t="s">
        <v>199</v>
      </c>
      <c r="AU427" s="264" t="s">
        <v>207</v>
      </c>
      <c r="AV427" s="13" t="s">
        <v>85</v>
      </c>
      <c r="AW427" s="13" t="s">
        <v>32</v>
      </c>
      <c r="AX427" s="13" t="s">
        <v>76</v>
      </c>
      <c r="AY427" s="264" t="s">
        <v>190</v>
      </c>
    </row>
    <row r="428" spans="2:65" s="1" customFormat="1" ht="16.5" customHeight="1">
      <c r="B428" s="37"/>
      <c r="C428" s="230" t="s">
        <v>681</v>
      </c>
      <c r="D428" s="230" t="s">
        <v>192</v>
      </c>
      <c r="E428" s="231" t="s">
        <v>2999</v>
      </c>
      <c r="F428" s="232" t="s">
        <v>3000</v>
      </c>
      <c r="G428" s="233" t="s">
        <v>427</v>
      </c>
      <c r="H428" s="234">
        <v>1</v>
      </c>
      <c r="I428" s="235"/>
      <c r="J428" s="236">
        <f>ROUND(I428*H428,2)</f>
        <v>0</v>
      </c>
      <c r="K428" s="232" t="s">
        <v>445</v>
      </c>
      <c r="L428" s="42"/>
      <c r="M428" s="237" t="s">
        <v>1</v>
      </c>
      <c r="N428" s="238" t="s">
        <v>41</v>
      </c>
      <c r="O428" s="85"/>
      <c r="P428" s="239">
        <f>O428*H428</f>
        <v>0</v>
      </c>
      <c r="Q428" s="239">
        <v>0</v>
      </c>
      <c r="R428" s="239">
        <f>Q428*H428</f>
        <v>0</v>
      </c>
      <c r="S428" s="239">
        <v>0.2</v>
      </c>
      <c r="T428" s="240">
        <f>S428*H428</f>
        <v>0.2</v>
      </c>
      <c r="AR428" s="241" t="s">
        <v>197</v>
      </c>
      <c r="AT428" s="241" t="s">
        <v>192</v>
      </c>
      <c r="AU428" s="241" t="s">
        <v>207</v>
      </c>
      <c r="AY428" s="16" t="s">
        <v>190</v>
      </c>
      <c r="BE428" s="242">
        <f>IF(N428="základní",J428,0)</f>
        <v>0</v>
      </c>
      <c r="BF428" s="242">
        <f>IF(N428="snížená",J428,0)</f>
        <v>0</v>
      </c>
      <c r="BG428" s="242">
        <f>IF(N428="zákl. přenesená",J428,0)</f>
        <v>0</v>
      </c>
      <c r="BH428" s="242">
        <f>IF(N428="sníž. přenesená",J428,0)</f>
        <v>0</v>
      </c>
      <c r="BI428" s="242">
        <f>IF(N428="nulová",J428,0)</f>
        <v>0</v>
      </c>
      <c r="BJ428" s="16" t="s">
        <v>83</v>
      </c>
      <c r="BK428" s="242">
        <f>ROUND(I428*H428,2)</f>
        <v>0</v>
      </c>
      <c r="BL428" s="16" t="s">
        <v>197</v>
      </c>
      <c r="BM428" s="241" t="s">
        <v>3001</v>
      </c>
    </row>
    <row r="429" spans="2:51" s="12" customFormat="1" ht="12">
      <c r="B429" s="243"/>
      <c r="C429" s="244"/>
      <c r="D429" s="245" t="s">
        <v>199</v>
      </c>
      <c r="E429" s="246" t="s">
        <v>1</v>
      </c>
      <c r="F429" s="247" t="s">
        <v>2692</v>
      </c>
      <c r="G429" s="244"/>
      <c r="H429" s="246" t="s">
        <v>1</v>
      </c>
      <c r="I429" s="248"/>
      <c r="J429" s="244"/>
      <c r="K429" s="244"/>
      <c r="L429" s="249"/>
      <c r="M429" s="250"/>
      <c r="N429" s="251"/>
      <c r="O429" s="251"/>
      <c r="P429" s="251"/>
      <c r="Q429" s="251"/>
      <c r="R429" s="251"/>
      <c r="S429" s="251"/>
      <c r="T429" s="252"/>
      <c r="AT429" s="253" t="s">
        <v>199</v>
      </c>
      <c r="AU429" s="253" t="s">
        <v>207</v>
      </c>
      <c r="AV429" s="12" t="s">
        <v>83</v>
      </c>
      <c r="AW429" s="12" t="s">
        <v>32</v>
      </c>
      <c r="AX429" s="12" t="s">
        <v>76</v>
      </c>
      <c r="AY429" s="253" t="s">
        <v>190</v>
      </c>
    </row>
    <row r="430" spans="2:51" s="12" customFormat="1" ht="12">
      <c r="B430" s="243"/>
      <c r="C430" s="244"/>
      <c r="D430" s="245" t="s">
        <v>199</v>
      </c>
      <c r="E430" s="246" t="s">
        <v>1</v>
      </c>
      <c r="F430" s="247" t="s">
        <v>344</v>
      </c>
      <c r="G430" s="244"/>
      <c r="H430" s="246" t="s">
        <v>1</v>
      </c>
      <c r="I430" s="248"/>
      <c r="J430" s="244"/>
      <c r="K430" s="244"/>
      <c r="L430" s="249"/>
      <c r="M430" s="250"/>
      <c r="N430" s="251"/>
      <c r="O430" s="251"/>
      <c r="P430" s="251"/>
      <c r="Q430" s="251"/>
      <c r="R430" s="251"/>
      <c r="S430" s="251"/>
      <c r="T430" s="252"/>
      <c r="AT430" s="253" t="s">
        <v>199</v>
      </c>
      <c r="AU430" s="253" t="s">
        <v>207</v>
      </c>
      <c r="AV430" s="12" t="s">
        <v>83</v>
      </c>
      <c r="AW430" s="12" t="s">
        <v>32</v>
      </c>
      <c r="AX430" s="12" t="s">
        <v>76</v>
      </c>
      <c r="AY430" s="253" t="s">
        <v>190</v>
      </c>
    </row>
    <row r="431" spans="2:51" s="12" customFormat="1" ht="12">
      <c r="B431" s="243"/>
      <c r="C431" s="244"/>
      <c r="D431" s="245" t="s">
        <v>199</v>
      </c>
      <c r="E431" s="246" t="s">
        <v>1</v>
      </c>
      <c r="F431" s="247" t="s">
        <v>3002</v>
      </c>
      <c r="G431" s="244"/>
      <c r="H431" s="246" t="s">
        <v>1</v>
      </c>
      <c r="I431" s="248"/>
      <c r="J431" s="244"/>
      <c r="K431" s="244"/>
      <c r="L431" s="249"/>
      <c r="M431" s="250"/>
      <c r="N431" s="251"/>
      <c r="O431" s="251"/>
      <c r="P431" s="251"/>
      <c r="Q431" s="251"/>
      <c r="R431" s="251"/>
      <c r="S431" s="251"/>
      <c r="T431" s="252"/>
      <c r="AT431" s="253" t="s">
        <v>199</v>
      </c>
      <c r="AU431" s="253" t="s">
        <v>207</v>
      </c>
      <c r="AV431" s="12" t="s">
        <v>83</v>
      </c>
      <c r="AW431" s="12" t="s">
        <v>32</v>
      </c>
      <c r="AX431" s="12" t="s">
        <v>76</v>
      </c>
      <c r="AY431" s="253" t="s">
        <v>190</v>
      </c>
    </row>
    <row r="432" spans="2:51" s="13" customFormat="1" ht="12">
      <c r="B432" s="254"/>
      <c r="C432" s="255"/>
      <c r="D432" s="245" t="s">
        <v>199</v>
      </c>
      <c r="E432" s="256" t="s">
        <v>1</v>
      </c>
      <c r="F432" s="257" t="s">
        <v>83</v>
      </c>
      <c r="G432" s="255"/>
      <c r="H432" s="258">
        <v>1</v>
      </c>
      <c r="I432" s="259"/>
      <c r="J432" s="255"/>
      <c r="K432" s="255"/>
      <c r="L432" s="260"/>
      <c r="M432" s="261"/>
      <c r="N432" s="262"/>
      <c r="O432" s="262"/>
      <c r="P432" s="262"/>
      <c r="Q432" s="262"/>
      <c r="R432" s="262"/>
      <c r="S432" s="262"/>
      <c r="T432" s="263"/>
      <c r="AT432" s="264" t="s">
        <v>199</v>
      </c>
      <c r="AU432" s="264" t="s">
        <v>207</v>
      </c>
      <c r="AV432" s="13" t="s">
        <v>85</v>
      </c>
      <c r="AW432" s="13" t="s">
        <v>32</v>
      </c>
      <c r="AX432" s="13" t="s">
        <v>76</v>
      </c>
      <c r="AY432" s="264" t="s">
        <v>190</v>
      </c>
    </row>
    <row r="433" spans="2:65" s="1" customFormat="1" ht="24" customHeight="1">
      <c r="B433" s="37"/>
      <c r="C433" s="230" t="s">
        <v>686</v>
      </c>
      <c r="D433" s="230" t="s">
        <v>192</v>
      </c>
      <c r="E433" s="231" t="s">
        <v>3003</v>
      </c>
      <c r="F433" s="232" t="s">
        <v>3004</v>
      </c>
      <c r="G433" s="233" t="s">
        <v>427</v>
      </c>
      <c r="H433" s="234">
        <v>1</v>
      </c>
      <c r="I433" s="235"/>
      <c r="J433" s="236">
        <f>ROUND(I433*H433,2)</f>
        <v>0</v>
      </c>
      <c r="K433" s="232" t="s">
        <v>445</v>
      </c>
      <c r="L433" s="42"/>
      <c r="M433" s="237" t="s">
        <v>1</v>
      </c>
      <c r="N433" s="238" t="s">
        <v>41</v>
      </c>
      <c r="O433" s="85"/>
      <c r="P433" s="239">
        <f>O433*H433</f>
        <v>0</v>
      </c>
      <c r="Q433" s="239">
        <v>0</v>
      </c>
      <c r="R433" s="239">
        <f>Q433*H433</f>
        <v>0</v>
      </c>
      <c r="S433" s="239">
        <v>0</v>
      </c>
      <c r="T433" s="240">
        <f>S433*H433</f>
        <v>0</v>
      </c>
      <c r="AR433" s="241" t="s">
        <v>197</v>
      </c>
      <c r="AT433" s="241" t="s">
        <v>192</v>
      </c>
      <c r="AU433" s="241" t="s">
        <v>207</v>
      </c>
      <c r="AY433" s="16" t="s">
        <v>190</v>
      </c>
      <c r="BE433" s="242">
        <f>IF(N433="základní",J433,0)</f>
        <v>0</v>
      </c>
      <c r="BF433" s="242">
        <f>IF(N433="snížená",J433,0)</f>
        <v>0</v>
      </c>
      <c r="BG433" s="242">
        <f>IF(N433="zákl. přenesená",J433,0)</f>
        <v>0</v>
      </c>
      <c r="BH433" s="242">
        <f>IF(N433="sníž. přenesená",J433,0)</f>
        <v>0</v>
      </c>
      <c r="BI433" s="242">
        <f>IF(N433="nulová",J433,0)</f>
        <v>0</v>
      </c>
      <c r="BJ433" s="16" t="s">
        <v>83</v>
      </c>
      <c r="BK433" s="242">
        <f>ROUND(I433*H433,2)</f>
        <v>0</v>
      </c>
      <c r="BL433" s="16" t="s">
        <v>197</v>
      </c>
      <c r="BM433" s="241" t="s">
        <v>3005</v>
      </c>
    </row>
    <row r="434" spans="2:51" s="12" customFormat="1" ht="12">
      <c r="B434" s="243"/>
      <c r="C434" s="244"/>
      <c r="D434" s="245" t="s">
        <v>199</v>
      </c>
      <c r="E434" s="246" t="s">
        <v>1</v>
      </c>
      <c r="F434" s="247" t="s">
        <v>2692</v>
      </c>
      <c r="G434" s="244"/>
      <c r="H434" s="246" t="s">
        <v>1</v>
      </c>
      <c r="I434" s="248"/>
      <c r="J434" s="244"/>
      <c r="K434" s="244"/>
      <c r="L434" s="249"/>
      <c r="M434" s="250"/>
      <c r="N434" s="251"/>
      <c r="O434" s="251"/>
      <c r="P434" s="251"/>
      <c r="Q434" s="251"/>
      <c r="R434" s="251"/>
      <c r="S434" s="251"/>
      <c r="T434" s="252"/>
      <c r="AT434" s="253" t="s">
        <v>199</v>
      </c>
      <c r="AU434" s="253" t="s">
        <v>207</v>
      </c>
      <c r="AV434" s="12" t="s">
        <v>83</v>
      </c>
      <c r="AW434" s="12" t="s">
        <v>32</v>
      </c>
      <c r="AX434" s="12" t="s">
        <v>76</v>
      </c>
      <c r="AY434" s="253" t="s">
        <v>190</v>
      </c>
    </row>
    <row r="435" spans="2:51" s="12" customFormat="1" ht="12">
      <c r="B435" s="243"/>
      <c r="C435" s="244"/>
      <c r="D435" s="245" t="s">
        <v>199</v>
      </c>
      <c r="E435" s="246" t="s">
        <v>1</v>
      </c>
      <c r="F435" s="247" t="s">
        <v>344</v>
      </c>
      <c r="G435" s="244"/>
      <c r="H435" s="246" t="s">
        <v>1</v>
      </c>
      <c r="I435" s="248"/>
      <c r="J435" s="244"/>
      <c r="K435" s="244"/>
      <c r="L435" s="249"/>
      <c r="M435" s="250"/>
      <c r="N435" s="251"/>
      <c r="O435" s="251"/>
      <c r="P435" s="251"/>
      <c r="Q435" s="251"/>
      <c r="R435" s="251"/>
      <c r="S435" s="251"/>
      <c r="T435" s="252"/>
      <c r="AT435" s="253" t="s">
        <v>199</v>
      </c>
      <c r="AU435" s="253" t="s">
        <v>207</v>
      </c>
      <c r="AV435" s="12" t="s">
        <v>83</v>
      </c>
      <c r="AW435" s="12" t="s">
        <v>32</v>
      </c>
      <c r="AX435" s="12" t="s">
        <v>76</v>
      </c>
      <c r="AY435" s="253" t="s">
        <v>190</v>
      </c>
    </row>
    <row r="436" spans="2:51" s="12" customFormat="1" ht="12">
      <c r="B436" s="243"/>
      <c r="C436" s="244"/>
      <c r="D436" s="245" t="s">
        <v>199</v>
      </c>
      <c r="E436" s="246" t="s">
        <v>1</v>
      </c>
      <c r="F436" s="247" t="s">
        <v>3006</v>
      </c>
      <c r="G436" s="244"/>
      <c r="H436" s="246" t="s">
        <v>1</v>
      </c>
      <c r="I436" s="248"/>
      <c r="J436" s="244"/>
      <c r="K436" s="244"/>
      <c r="L436" s="249"/>
      <c r="M436" s="250"/>
      <c r="N436" s="251"/>
      <c r="O436" s="251"/>
      <c r="P436" s="251"/>
      <c r="Q436" s="251"/>
      <c r="R436" s="251"/>
      <c r="S436" s="251"/>
      <c r="T436" s="252"/>
      <c r="AT436" s="253" t="s">
        <v>199</v>
      </c>
      <c r="AU436" s="253" t="s">
        <v>207</v>
      </c>
      <c r="AV436" s="12" t="s">
        <v>83</v>
      </c>
      <c r="AW436" s="12" t="s">
        <v>32</v>
      </c>
      <c r="AX436" s="12" t="s">
        <v>76</v>
      </c>
      <c r="AY436" s="253" t="s">
        <v>190</v>
      </c>
    </row>
    <row r="437" spans="2:51" s="12" customFormat="1" ht="12">
      <c r="B437" s="243"/>
      <c r="C437" s="244"/>
      <c r="D437" s="245" t="s">
        <v>199</v>
      </c>
      <c r="E437" s="246" t="s">
        <v>1</v>
      </c>
      <c r="F437" s="247" t="s">
        <v>3007</v>
      </c>
      <c r="G437" s="244"/>
      <c r="H437" s="246" t="s">
        <v>1</v>
      </c>
      <c r="I437" s="248"/>
      <c r="J437" s="244"/>
      <c r="K437" s="244"/>
      <c r="L437" s="249"/>
      <c r="M437" s="250"/>
      <c r="N437" s="251"/>
      <c r="O437" s="251"/>
      <c r="P437" s="251"/>
      <c r="Q437" s="251"/>
      <c r="R437" s="251"/>
      <c r="S437" s="251"/>
      <c r="T437" s="252"/>
      <c r="AT437" s="253" t="s">
        <v>199</v>
      </c>
      <c r="AU437" s="253" t="s">
        <v>207</v>
      </c>
      <c r="AV437" s="12" t="s">
        <v>83</v>
      </c>
      <c r="AW437" s="12" t="s">
        <v>32</v>
      </c>
      <c r="AX437" s="12" t="s">
        <v>76</v>
      </c>
      <c r="AY437" s="253" t="s">
        <v>190</v>
      </c>
    </row>
    <row r="438" spans="2:51" s="12" customFormat="1" ht="12">
      <c r="B438" s="243"/>
      <c r="C438" s="244"/>
      <c r="D438" s="245" t="s">
        <v>199</v>
      </c>
      <c r="E438" s="246" t="s">
        <v>1</v>
      </c>
      <c r="F438" s="247" t="s">
        <v>3008</v>
      </c>
      <c r="G438" s="244"/>
      <c r="H438" s="246" t="s">
        <v>1</v>
      </c>
      <c r="I438" s="248"/>
      <c r="J438" s="244"/>
      <c r="K438" s="244"/>
      <c r="L438" s="249"/>
      <c r="M438" s="250"/>
      <c r="N438" s="251"/>
      <c r="O438" s="251"/>
      <c r="P438" s="251"/>
      <c r="Q438" s="251"/>
      <c r="R438" s="251"/>
      <c r="S438" s="251"/>
      <c r="T438" s="252"/>
      <c r="AT438" s="253" t="s">
        <v>199</v>
      </c>
      <c r="AU438" s="253" t="s">
        <v>207</v>
      </c>
      <c r="AV438" s="12" t="s">
        <v>83</v>
      </c>
      <c r="AW438" s="12" t="s">
        <v>32</v>
      </c>
      <c r="AX438" s="12" t="s">
        <v>76</v>
      </c>
      <c r="AY438" s="253" t="s">
        <v>190</v>
      </c>
    </row>
    <row r="439" spans="2:51" s="12" customFormat="1" ht="12">
      <c r="B439" s="243"/>
      <c r="C439" s="244"/>
      <c r="D439" s="245" t="s">
        <v>199</v>
      </c>
      <c r="E439" s="246" t="s">
        <v>1</v>
      </c>
      <c r="F439" s="247" t="s">
        <v>3009</v>
      </c>
      <c r="G439" s="244"/>
      <c r="H439" s="246" t="s">
        <v>1</v>
      </c>
      <c r="I439" s="248"/>
      <c r="J439" s="244"/>
      <c r="K439" s="244"/>
      <c r="L439" s="249"/>
      <c r="M439" s="250"/>
      <c r="N439" s="251"/>
      <c r="O439" s="251"/>
      <c r="P439" s="251"/>
      <c r="Q439" s="251"/>
      <c r="R439" s="251"/>
      <c r="S439" s="251"/>
      <c r="T439" s="252"/>
      <c r="AT439" s="253" t="s">
        <v>199</v>
      </c>
      <c r="AU439" s="253" t="s">
        <v>207</v>
      </c>
      <c r="AV439" s="12" t="s">
        <v>83</v>
      </c>
      <c r="AW439" s="12" t="s">
        <v>32</v>
      </c>
      <c r="AX439" s="12" t="s">
        <v>76</v>
      </c>
      <c r="AY439" s="253" t="s">
        <v>190</v>
      </c>
    </row>
    <row r="440" spans="2:51" s="13" customFormat="1" ht="12">
      <c r="B440" s="254"/>
      <c r="C440" s="255"/>
      <c r="D440" s="245" t="s">
        <v>199</v>
      </c>
      <c r="E440" s="256" t="s">
        <v>1</v>
      </c>
      <c r="F440" s="257" t="s">
        <v>83</v>
      </c>
      <c r="G440" s="255"/>
      <c r="H440" s="258">
        <v>1</v>
      </c>
      <c r="I440" s="259"/>
      <c r="J440" s="255"/>
      <c r="K440" s="255"/>
      <c r="L440" s="260"/>
      <c r="M440" s="261"/>
      <c r="N440" s="262"/>
      <c r="O440" s="262"/>
      <c r="P440" s="262"/>
      <c r="Q440" s="262"/>
      <c r="R440" s="262"/>
      <c r="S440" s="262"/>
      <c r="T440" s="263"/>
      <c r="AT440" s="264" t="s">
        <v>199</v>
      </c>
      <c r="AU440" s="264" t="s">
        <v>207</v>
      </c>
      <c r="AV440" s="13" t="s">
        <v>85</v>
      </c>
      <c r="AW440" s="13" t="s">
        <v>32</v>
      </c>
      <c r="AX440" s="13" t="s">
        <v>76</v>
      </c>
      <c r="AY440" s="264" t="s">
        <v>190</v>
      </c>
    </row>
    <row r="441" spans="2:65" s="1" customFormat="1" ht="16.5" customHeight="1">
      <c r="B441" s="37"/>
      <c r="C441" s="230" t="s">
        <v>690</v>
      </c>
      <c r="D441" s="230" t="s">
        <v>192</v>
      </c>
      <c r="E441" s="231" t="s">
        <v>3010</v>
      </c>
      <c r="F441" s="232" t="s">
        <v>3011</v>
      </c>
      <c r="G441" s="233" t="s">
        <v>195</v>
      </c>
      <c r="H441" s="234">
        <v>0.5</v>
      </c>
      <c r="I441" s="235"/>
      <c r="J441" s="236">
        <f>ROUND(I441*H441,2)</f>
        <v>0</v>
      </c>
      <c r="K441" s="232" t="s">
        <v>445</v>
      </c>
      <c r="L441" s="42"/>
      <c r="M441" s="237" t="s">
        <v>1</v>
      </c>
      <c r="N441" s="238" t="s">
        <v>41</v>
      </c>
      <c r="O441" s="85"/>
      <c r="P441" s="239">
        <f>O441*H441</f>
        <v>0</v>
      </c>
      <c r="Q441" s="239">
        <v>0</v>
      </c>
      <c r="R441" s="239">
        <f>Q441*H441</f>
        <v>0</v>
      </c>
      <c r="S441" s="239">
        <v>1</v>
      </c>
      <c r="T441" s="240">
        <f>S441*H441</f>
        <v>0.5</v>
      </c>
      <c r="AR441" s="241" t="s">
        <v>197</v>
      </c>
      <c r="AT441" s="241" t="s">
        <v>192</v>
      </c>
      <c r="AU441" s="241" t="s">
        <v>207</v>
      </c>
      <c r="AY441" s="16" t="s">
        <v>190</v>
      </c>
      <c r="BE441" s="242">
        <f>IF(N441="základní",J441,0)</f>
        <v>0</v>
      </c>
      <c r="BF441" s="242">
        <f>IF(N441="snížená",J441,0)</f>
        <v>0</v>
      </c>
      <c r="BG441" s="242">
        <f>IF(N441="zákl. přenesená",J441,0)</f>
        <v>0</v>
      </c>
      <c r="BH441" s="242">
        <f>IF(N441="sníž. přenesená",J441,0)</f>
        <v>0</v>
      </c>
      <c r="BI441" s="242">
        <f>IF(N441="nulová",J441,0)</f>
        <v>0</v>
      </c>
      <c r="BJ441" s="16" t="s">
        <v>83</v>
      </c>
      <c r="BK441" s="242">
        <f>ROUND(I441*H441,2)</f>
        <v>0</v>
      </c>
      <c r="BL441" s="16" t="s">
        <v>197</v>
      </c>
      <c r="BM441" s="241" t="s">
        <v>3012</v>
      </c>
    </row>
    <row r="442" spans="2:51" s="12" customFormat="1" ht="12">
      <c r="B442" s="243"/>
      <c r="C442" s="244"/>
      <c r="D442" s="245" t="s">
        <v>199</v>
      </c>
      <c r="E442" s="246" t="s">
        <v>1</v>
      </c>
      <c r="F442" s="247" t="s">
        <v>2692</v>
      </c>
      <c r="G442" s="244"/>
      <c r="H442" s="246" t="s">
        <v>1</v>
      </c>
      <c r="I442" s="248"/>
      <c r="J442" s="244"/>
      <c r="K442" s="244"/>
      <c r="L442" s="249"/>
      <c r="M442" s="250"/>
      <c r="N442" s="251"/>
      <c r="O442" s="251"/>
      <c r="P442" s="251"/>
      <c r="Q442" s="251"/>
      <c r="R442" s="251"/>
      <c r="S442" s="251"/>
      <c r="T442" s="252"/>
      <c r="AT442" s="253" t="s">
        <v>199</v>
      </c>
      <c r="AU442" s="253" t="s">
        <v>207</v>
      </c>
      <c r="AV442" s="12" t="s">
        <v>83</v>
      </c>
      <c r="AW442" s="12" t="s">
        <v>32</v>
      </c>
      <c r="AX442" s="12" t="s">
        <v>76</v>
      </c>
      <c r="AY442" s="253" t="s">
        <v>190</v>
      </c>
    </row>
    <row r="443" spans="2:51" s="12" customFormat="1" ht="12">
      <c r="B443" s="243"/>
      <c r="C443" s="244"/>
      <c r="D443" s="245" t="s">
        <v>199</v>
      </c>
      <c r="E443" s="246" t="s">
        <v>1</v>
      </c>
      <c r="F443" s="247" t="s">
        <v>344</v>
      </c>
      <c r="G443" s="244"/>
      <c r="H443" s="246" t="s">
        <v>1</v>
      </c>
      <c r="I443" s="248"/>
      <c r="J443" s="244"/>
      <c r="K443" s="244"/>
      <c r="L443" s="249"/>
      <c r="M443" s="250"/>
      <c r="N443" s="251"/>
      <c r="O443" s="251"/>
      <c r="P443" s="251"/>
      <c r="Q443" s="251"/>
      <c r="R443" s="251"/>
      <c r="S443" s="251"/>
      <c r="T443" s="252"/>
      <c r="AT443" s="253" t="s">
        <v>199</v>
      </c>
      <c r="AU443" s="253" t="s">
        <v>207</v>
      </c>
      <c r="AV443" s="12" t="s">
        <v>83</v>
      </c>
      <c r="AW443" s="12" t="s">
        <v>32</v>
      </c>
      <c r="AX443" s="12" t="s">
        <v>76</v>
      </c>
      <c r="AY443" s="253" t="s">
        <v>190</v>
      </c>
    </row>
    <row r="444" spans="2:51" s="13" customFormat="1" ht="12">
      <c r="B444" s="254"/>
      <c r="C444" s="255"/>
      <c r="D444" s="245" t="s">
        <v>199</v>
      </c>
      <c r="E444" s="256" t="s">
        <v>1</v>
      </c>
      <c r="F444" s="257" t="s">
        <v>3013</v>
      </c>
      <c r="G444" s="255"/>
      <c r="H444" s="258">
        <v>0.5</v>
      </c>
      <c r="I444" s="259"/>
      <c r="J444" s="255"/>
      <c r="K444" s="255"/>
      <c r="L444" s="260"/>
      <c r="M444" s="261"/>
      <c r="N444" s="262"/>
      <c r="O444" s="262"/>
      <c r="P444" s="262"/>
      <c r="Q444" s="262"/>
      <c r="R444" s="262"/>
      <c r="S444" s="262"/>
      <c r="T444" s="263"/>
      <c r="AT444" s="264" t="s">
        <v>199</v>
      </c>
      <c r="AU444" s="264" t="s">
        <v>207</v>
      </c>
      <c r="AV444" s="13" t="s">
        <v>85</v>
      </c>
      <c r="AW444" s="13" t="s">
        <v>32</v>
      </c>
      <c r="AX444" s="13" t="s">
        <v>76</v>
      </c>
      <c r="AY444" s="264" t="s">
        <v>190</v>
      </c>
    </row>
    <row r="445" spans="2:65" s="1" customFormat="1" ht="24" customHeight="1">
      <c r="B445" s="37"/>
      <c r="C445" s="230" t="s">
        <v>702</v>
      </c>
      <c r="D445" s="230" t="s">
        <v>192</v>
      </c>
      <c r="E445" s="231" t="s">
        <v>3014</v>
      </c>
      <c r="F445" s="232" t="s">
        <v>3015</v>
      </c>
      <c r="G445" s="233" t="s">
        <v>255</v>
      </c>
      <c r="H445" s="234">
        <v>1</v>
      </c>
      <c r="I445" s="235"/>
      <c r="J445" s="236">
        <f>ROUND(I445*H445,2)</f>
        <v>0</v>
      </c>
      <c r="K445" s="232" t="s">
        <v>445</v>
      </c>
      <c r="L445" s="42"/>
      <c r="M445" s="237" t="s">
        <v>1</v>
      </c>
      <c r="N445" s="238" t="s">
        <v>41</v>
      </c>
      <c r="O445" s="85"/>
      <c r="P445" s="239">
        <f>O445*H445</f>
        <v>0</v>
      </c>
      <c r="Q445" s="239">
        <v>0.05</v>
      </c>
      <c r="R445" s="239">
        <f>Q445*H445</f>
        <v>0.05</v>
      </c>
      <c r="S445" s="239">
        <v>0.05</v>
      </c>
      <c r="T445" s="240">
        <f>S445*H445</f>
        <v>0.05</v>
      </c>
      <c r="AR445" s="241" t="s">
        <v>197</v>
      </c>
      <c r="AT445" s="241" t="s">
        <v>192</v>
      </c>
      <c r="AU445" s="241" t="s">
        <v>207</v>
      </c>
      <c r="AY445" s="16" t="s">
        <v>190</v>
      </c>
      <c r="BE445" s="242">
        <f>IF(N445="základní",J445,0)</f>
        <v>0</v>
      </c>
      <c r="BF445" s="242">
        <f>IF(N445="snížená",J445,0)</f>
        <v>0</v>
      </c>
      <c r="BG445" s="242">
        <f>IF(N445="zákl. přenesená",J445,0)</f>
        <v>0</v>
      </c>
      <c r="BH445" s="242">
        <f>IF(N445="sníž. přenesená",J445,0)</f>
        <v>0</v>
      </c>
      <c r="BI445" s="242">
        <f>IF(N445="nulová",J445,0)</f>
        <v>0</v>
      </c>
      <c r="BJ445" s="16" t="s">
        <v>83</v>
      </c>
      <c r="BK445" s="242">
        <f>ROUND(I445*H445,2)</f>
        <v>0</v>
      </c>
      <c r="BL445" s="16" t="s">
        <v>197</v>
      </c>
      <c r="BM445" s="241" t="s">
        <v>3016</v>
      </c>
    </row>
    <row r="446" spans="2:51" s="12" customFormat="1" ht="12">
      <c r="B446" s="243"/>
      <c r="C446" s="244"/>
      <c r="D446" s="245" t="s">
        <v>199</v>
      </c>
      <c r="E446" s="246" t="s">
        <v>1</v>
      </c>
      <c r="F446" s="247" t="s">
        <v>2692</v>
      </c>
      <c r="G446" s="244"/>
      <c r="H446" s="246" t="s">
        <v>1</v>
      </c>
      <c r="I446" s="248"/>
      <c r="J446" s="244"/>
      <c r="K446" s="244"/>
      <c r="L446" s="249"/>
      <c r="M446" s="250"/>
      <c r="N446" s="251"/>
      <c r="O446" s="251"/>
      <c r="P446" s="251"/>
      <c r="Q446" s="251"/>
      <c r="R446" s="251"/>
      <c r="S446" s="251"/>
      <c r="T446" s="252"/>
      <c r="AT446" s="253" t="s">
        <v>199</v>
      </c>
      <c r="AU446" s="253" t="s">
        <v>207</v>
      </c>
      <c r="AV446" s="12" t="s">
        <v>83</v>
      </c>
      <c r="AW446" s="12" t="s">
        <v>32</v>
      </c>
      <c r="AX446" s="12" t="s">
        <v>76</v>
      </c>
      <c r="AY446" s="253" t="s">
        <v>190</v>
      </c>
    </row>
    <row r="447" spans="2:51" s="12" customFormat="1" ht="12">
      <c r="B447" s="243"/>
      <c r="C447" s="244"/>
      <c r="D447" s="245" t="s">
        <v>199</v>
      </c>
      <c r="E447" s="246" t="s">
        <v>1</v>
      </c>
      <c r="F447" s="247" t="s">
        <v>344</v>
      </c>
      <c r="G447" s="244"/>
      <c r="H447" s="246" t="s">
        <v>1</v>
      </c>
      <c r="I447" s="248"/>
      <c r="J447" s="244"/>
      <c r="K447" s="244"/>
      <c r="L447" s="249"/>
      <c r="M447" s="250"/>
      <c r="N447" s="251"/>
      <c r="O447" s="251"/>
      <c r="P447" s="251"/>
      <c r="Q447" s="251"/>
      <c r="R447" s="251"/>
      <c r="S447" s="251"/>
      <c r="T447" s="252"/>
      <c r="AT447" s="253" t="s">
        <v>199</v>
      </c>
      <c r="AU447" s="253" t="s">
        <v>207</v>
      </c>
      <c r="AV447" s="12" t="s">
        <v>83</v>
      </c>
      <c r="AW447" s="12" t="s">
        <v>32</v>
      </c>
      <c r="AX447" s="12" t="s">
        <v>76</v>
      </c>
      <c r="AY447" s="253" t="s">
        <v>190</v>
      </c>
    </row>
    <row r="448" spans="2:51" s="13" customFormat="1" ht="12">
      <c r="B448" s="254"/>
      <c r="C448" s="255"/>
      <c r="D448" s="245" t="s">
        <v>199</v>
      </c>
      <c r="E448" s="256" t="s">
        <v>1</v>
      </c>
      <c r="F448" s="257" t="s">
        <v>83</v>
      </c>
      <c r="G448" s="255"/>
      <c r="H448" s="258">
        <v>1</v>
      </c>
      <c r="I448" s="259"/>
      <c r="J448" s="255"/>
      <c r="K448" s="255"/>
      <c r="L448" s="260"/>
      <c r="M448" s="261"/>
      <c r="N448" s="262"/>
      <c r="O448" s="262"/>
      <c r="P448" s="262"/>
      <c r="Q448" s="262"/>
      <c r="R448" s="262"/>
      <c r="S448" s="262"/>
      <c r="T448" s="263"/>
      <c r="AT448" s="264" t="s">
        <v>199</v>
      </c>
      <c r="AU448" s="264" t="s">
        <v>207</v>
      </c>
      <c r="AV448" s="13" t="s">
        <v>85</v>
      </c>
      <c r="AW448" s="13" t="s">
        <v>32</v>
      </c>
      <c r="AX448" s="13" t="s">
        <v>76</v>
      </c>
      <c r="AY448" s="264" t="s">
        <v>190</v>
      </c>
    </row>
    <row r="449" spans="2:63" s="11" customFormat="1" ht="20.85" customHeight="1">
      <c r="B449" s="214"/>
      <c r="C449" s="215"/>
      <c r="D449" s="216" t="s">
        <v>75</v>
      </c>
      <c r="E449" s="228" t="s">
        <v>790</v>
      </c>
      <c r="F449" s="228" t="s">
        <v>820</v>
      </c>
      <c r="G449" s="215"/>
      <c r="H449" s="215"/>
      <c r="I449" s="218"/>
      <c r="J449" s="229">
        <f>BK449</f>
        <v>0</v>
      </c>
      <c r="K449" s="215"/>
      <c r="L449" s="220"/>
      <c r="M449" s="221"/>
      <c r="N449" s="222"/>
      <c r="O449" s="222"/>
      <c r="P449" s="223">
        <f>SUM(P450:P464)</f>
        <v>0</v>
      </c>
      <c r="Q449" s="222"/>
      <c r="R449" s="223">
        <f>SUM(R450:R464)</f>
        <v>0.000846</v>
      </c>
      <c r="S449" s="222"/>
      <c r="T449" s="224">
        <f>SUM(T450:T464)</f>
        <v>7.230300000000001</v>
      </c>
      <c r="AR449" s="225" t="s">
        <v>83</v>
      </c>
      <c r="AT449" s="226" t="s">
        <v>75</v>
      </c>
      <c r="AU449" s="226" t="s">
        <v>85</v>
      </c>
      <c r="AY449" s="225" t="s">
        <v>190</v>
      </c>
      <c r="BK449" s="227">
        <f>SUM(BK450:BK464)</f>
        <v>0</v>
      </c>
    </row>
    <row r="450" spans="2:65" s="1" customFormat="1" ht="16.5" customHeight="1">
      <c r="B450" s="37"/>
      <c r="C450" s="230" t="s">
        <v>712</v>
      </c>
      <c r="D450" s="230" t="s">
        <v>192</v>
      </c>
      <c r="E450" s="231" t="s">
        <v>3017</v>
      </c>
      <c r="F450" s="232" t="s">
        <v>3018</v>
      </c>
      <c r="G450" s="233" t="s">
        <v>427</v>
      </c>
      <c r="H450" s="234">
        <v>1</v>
      </c>
      <c r="I450" s="235"/>
      <c r="J450" s="236">
        <f>ROUND(I450*H450,2)</f>
        <v>0</v>
      </c>
      <c r="K450" s="232" t="s">
        <v>445</v>
      </c>
      <c r="L450" s="42"/>
      <c r="M450" s="237" t="s">
        <v>1</v>
      </c>
      <c r="N450" s="238" t="s">
        <v>41</v>
      </c>
      <c r="O450" s="85"/>
      <c r="P450" s="239">
        <f>O450*H450</f>
        <v>0</v>
      </c>
      <c r="Q450" s="239">
        <v>0</v>
      </c>
      <c r="R450" s="239">
        <f>Q450*H450</f>
        <v>0</v>
      </c>
      <c r="S450" s="239">
        <v>1.2</v>
      </c>
      <c r="T450" s="240">
        <f>S450*H450</f>
        <v>1.2</v>
      </c>
      <c r="AR450" s="241" t="s">
        <v>197</v>
      </c>
      <c r="AT450" s="241" t="s">
        <v>192</v>
      </c>
      <c r="AU450" s="241" t="s">
        <v>207</v>
      </c>
      <c r="AY450" s="16" t="s">
        <v>190</v>
      </c>
      <c r="BE450" s="242">
        <f>IF(N450="základní",J450,0)</f>
        <v>0</v>
      </c>
      <c r="BF450" s="242">
        <f>IF(N450="snížená",J450,0)</f>
        <v>0</v>
      </c>
      <c r="BG450" s="242">
        <f>IF(N450="zákl. přenesená",J450,0)</f>
        <v>0</v>
      </c>
      <c r="BH450" s="242">
        <f>IF(N450="sníž. přenesená",J450,0)</f>
        <v>0</v>
      </c>
      <c r="BI450" s="242">
        <f>IF(N450="nulová",J450,0)</f>
        <v>0</v>
      </c>
      <c r="BJ450" s="16" t="s">
        <v>83</v>
      </c>
      <c r="BK450" s="242">
        <f>ROUND(I450*H450,2)</f>
        <v>0</v>
      </c>
      <c r="BL450" s="16" t="s">
        <v>197</v>
      </c>
      <c r="BM450" s="241" t="s">
        <v>3019</v>
      </c>
    </row>
    <row r="451" spans="2:51" s="12" customFormat="1" ht="12">
      <c r="B451" s="243"/>
      <c r="C451" s="244"/>
      <c r="D451" s="245" t="s">
        <v>199</v>
      </c>
      <c r="E451" s="246" t="s">
        <v>1</v>
      </c>
      <c r="F451" s="247" t="s">
        <v>2692</v>
      </c>
      <c r="G451" s="244"/>
      <c r="H451" s="246" t="s">
        <v>1</v>
      </c>
      <c r="I451" s="248"/>
      <c r="J451" s="244"/>
      <c r="K451" s="244"/>
      <c r="L451" s="249"/>
      <c r="M451" s="250"/>
      <c r="N451" s="251"/>
      <c r="O451" s="251"/>
      <c r="P451" s="251"/>
      <c r="Q451" s="251"/>
      <c r="R451" s="251"/>
      <c r="S451" s="251"/>
      <c r="T451" s="252"/>
      <c r="AT451" s="253" t="s">
        <v>199</v>
      </c>
      <c r="AU451" s="253" t="s">
        <v>207</v>
      </c>
      <c r="AV451" s="12" t="s">
        <v>83</v>
      </c>
      <c r="AW451" s="12" t="s">
        <v>32</v>
      </c>
      <c r="AX451" s="12" t="s">
        <v>76</v>
      </c>
      <c r="AY451" s="253" t="s">
        <v>190</v>
      </c>
    </row>
    <row r="452" spans="2:51" s="12" customFormat="1" ht="12">
      <c r="B452" s="243"/>
      <c r="C452" s="244"/>
      <c r="D452" s="245" t="s">
        <v>199</v>
      </c>
      <c r="E452" s="246" t="s">
        <v>1</v>
      </c>
      <c r="F452" s="247" t="s">
        <v>344</v>
      </c>
      <c r="G452" s="244"/>
      <c r="H452" s="246" t="s">
        <v>1</v>
      </c>
      <c r="I452" s="248"/>
      <c r="J452" s="244"/>
      <c r="K452" s="244"/>
      <c r="L452" s="249"/>
      <c r="M452" s="250"/>
      <c r="N452" s="251"/>
      <c r="O452" s="251"/>
      <c r="P452" s="251"/>
      <c r="Q452" s="251"/>
      <c r="R452" s="251"/>
      <c r="S452" s="251"/>
      <c r="T452" s="252"/>
      <c r="AT452" s="253" t="s">
        <v>199</v>
      </c>
      <c r="AU452" s="253" t="s">
        <v>207</v>
      </c>
      <c r="AV452" s="12" t="s">
        <v>83</v>
      </c>
      <c r="AW452" s="12" t="s">
        <v>32</v>
      </c>
      <c r="AX452" s="12" t="s">
        <v>76</v>
      </c>
      <c r="AY452" s="253" t="s">
        <v>190</v>
      </c>
    </row>
    <row r="453" spans="2:51" s="12" customFormat="1" ht="12">
      <c r="B453" s="243"/>
      <c r="C453" s="244"/>
      <c r="D453" s="245" t="s">
        <v>199</v>
      </c>
      <c r="E453" s="246" t="s">
        <v>1</v>
      </c>
      <c r="F453" s="247" t="s">
        <v>3020</v>
      </c>
      <c r="G453" s="244"/>
      <c r="H453" s="246" t="s">
        <v>1</v>
      </c>
      <c r="I453" s="248"/>
      <c r="J453" s="244"/>
      <c r="K453" s="244"/>
      <c r="L453" s="249"/>
      <c r="M453" s="250"/>
      <c r="N453" s="251"/>
      <c r="O453" s="251"/>
      <c r="P453" s="251"/>
      <c r="Q453" s="251"/>
      <c r="R453" s="251"/>
      <c r="S453" s="251"/>
      <c r="T453" s="252"/>
      <c r="AT453" s="253" t="s">
        <v>199</v>
      </c>
      <c r="AU453" s="253" t="s">
        <v>207</v>
      </c>
      <c r="AV453" s="12" t="s">
        <v>83</v>
      </c>
      <c r="AW453" s="12" t="s">
        <v>32</v>
      </c>
      <c r="AX453" s="12" t="s">
        <v>76</v>
      </c>
      <c r="AY453" s="253" t="s">
        <v>190</v>
      </c>
    </row>
    <row r="454" spans="2:51" s="13" customFormat="1" ht="12">
      <c r="B454" s="254"/>
      <c r="C454" s="255"/>
      <c r="D454" s="245" t="s">
        <v>199</v>
      </c>
      <c r="E454" s="256" t="s">
        <v>1</v>
      </c>
      <c r="F454" s="257" t="s">
        <v>83</v>
      </c>
      <c r="G454" s="255"/>
      <c r="H454" s="258">
        <v>1</v>
      </c>
      <c r="I454" s="259"/>
      <c r="J454" s="255"/>
      <c r="K454" s="255"/>
      <c r="L454" s="260"/>
      <c r="M454" s="261"/>
      <c r="N454" s="262"/>
      <c r="O454" s="262"/>
      <c r="P454" s="262"/>
      <c r="Q454" s="262"/>
      <c r="R454" s="262"/>
      <c r="S454" s="262"/>
      <c r="T454" s="263"/>
      <c r="AT454" s="264" t="s">
        <v>199</v>
      </c>
      <c r="AU454" s="264" t="s">
        <v>207</v>
      </c>
      <c r="AV454" s="13" t="s">
        <v>85</v>
      </c>
      <c r="AW454" s="13" t="s">
        <v>32</v>
      </c>
      <c r="AX454" s="13" t="s">
        <v>76</v>
      </c>
      <c r="AY454" s="264" t="s">
        <v>190</v>
      </c>
    </row>
    <row r="455" spans="2:65" s="1" customFormat="1" ht="16.5" customHeight="1">
      <c r="B455" s="37"/>
      <c r="C455" s="230" t="s">
        <v>723</v>
      </c>
      <c r="D455" s="230" t="s">
        <v>192</v>
      </c>
      <c r="E455" s="231" t="s">
        <v>3021</v>
      </c>
      <c r="F455" s="232" t="s">
        <v>3022</v>
      </c>
      <c r="G455" s="233" t="s">
        <v>195</v>
      </c>
      <c r="H455" s="234">
        <v>3</v>
      </c>
      <c r="I455" s="235"/>
      <c r="J455" s="236">
        <f>ROUND(I455*H455,2)</f>
        <v>0</v>
      </c>
      <c r="K455" s="232" t="s">
        <v>196</v>
      </c>
      <c r="L455" s="42"/>
      <c r="M455" s="237" t="s">
        <v>1</v>
      </c>
      <c r="N455" s="238" t="s">
        <v>41</v>
      </c>
      <c r="O455" s="85"/>
      <c r="P455" s="239">
        <f>O455*H455</f>
        <v>0</v>
      </c>
      <c r="Q455" s="239">
        <v>0</v>
      </c>
      <c r="R455" s="239">
        <f>Q455*H455</f>
        <v>0</v>
      </c>
      <c r="S455" s="239">
        <v>2</v>
      </c>
      <c r="T455" s="240">
        <f>S455*H455</f>
        <v>6</v>
      </c>
      <c r="AR455" s="241" t="s">
        <v>197</v>
      </c>
      <c r="AT455" s="241" t="s">
        <v>192</v>
      </c>
      <c r="AU455" s="241" t="s">
        <v>207</v>
      </c>
      <c r="AY455" s="16" t="s">
        <v>190</v>
      </c>
      <c r="BE455" s="242">
        <f>IF(N455="základní",J455,0)</f>
        <v>0</v>
      </c>
      <c r="BF455" s="242">
        <f>IF(N455="snížená",J455,0)</f>
        <v>0</v>
      </c>
      <c r="BG455" s="242">
        <f>IF(N455="zákl. přenesená",J455,0)</f>
        <v>0</v>
      </c>
      <c r="BH455" s="242">
        <f>IF(N455="sníž. přenesená",J455,0)</f>
        <v>0</v>
      </c>
      <c r="BI455" s="242">
        <f>IF(N455="nulová",J455,0)</f>
        <v>0</v>
      </c>
      <c r="BJ455" s="16" t="s">
        <v>83</v>
      </c>
      <c r="BK455" s="242">
        <f>ROUND(I455*H455,2)</f>
        <v>0</v>
      </c>
      <c r="BL455" s="16" t="s">
        <v>197</v>
      </c>
      <c r="BM455" s="241" t="s">
        <v>3023</v>
      </c>
    </row>
    <row r="456" spans="2:51" s="12" customFormat="1" ht="12">
      <c r="B456" s="243"/>
      <c r="C456" s="244"/>
      <c r="D456" s="245" t="s">
        <v>199</v>
      </c>
      <c r="E456" s="246" t="s">
        <v>1</v>
      </c>
      <c r="F456" s="247" t="s">
        <v>2692</v>
      </c>
      <c r="G456" s="244"/>
      <c r="H456" s="246" t="s">
        <v>1</v>
      </c>
      <c r="I456" s="248"/>
      <c r="J456" s="244"/>
      <c r="K456" s="244"/>
      <c r="L456" s="249"/>
      <c r="M456" s="250"/>
      <c r="N456" s="251"/>
      <c r="O456" s="251"/>
      <c r="P456" s="251"/>
      <c r="Q456" s="251"/>
      <c r="R456" s="251"/>
      <c r="S456" s="251"/>
      <c r="T456" s="252"/>
      <c r="AT456" s="253" t="s">
        <v>199</v>
      </c>
      <c r="AU456" s="253" t="s">
        <v>207</v>
      </c>
      <c r="AV456" s="12" t="s">
        <v>83</v>
      </c>
      <c r="AW456" s="12" t="s">
        <v>32</v>
      </c>
      <c r="AX456" s="12" t="s">
        <v>76</v>
      </c>
      <c r="AY456" s="253" t="s">
        <v>190</v>
      </c>
    </row>
    <row r="457" spans="2:51" s="12" customFormat="1" ht="12">
      <c r="B457" s="243"/>
      <c r="C457" s="244"/>
      <c r="D457" s="245" t="s">
        <v>199</v>
      </c>
      <c r="E457" s="246" t="s">
        <v>1</v>
      </c>
      <c r="F457" s="247" t="s">
        <v>344</v>
      </c>
      <c r="G457" s="244"/>
      <c r="H457" s="246" t="s">
        <v>1</v>
      </c>
      <c r="I457" s="248"/>
      <c r="J457" s="244"/>
      <c r="K457" s="244"/>
      <c r="L457" s="249"/>
      <c r="M457" s="250"/>
      <c r="N457" s="251"/>
      <c r="O457" s="251"/>
      <c r="P457" s="251"/>
      <c r="Q457" s="251"/>
      <c r="R457" s="251"/>
      <c r="S457" s="251"/>
      <c r="T457" s="252"/>
      <c r="AT457" s="253" t="s">
        <v>199</v>
      </c>
      <c r="AU457" s="253" t="s">
        <v>207</v>
      </c>
      <c r="AV457" s="12" t="s">
        <v>83</v>
      </c>
      <c r="AW457" s="12" t="s">
        <v>32</v>
      </c>
      <c r="AX457" s="12" t="s">
        <v>76</v>
      </c>
      <c r="AY457" s="253" t="s">
        <v>190</v>
      </c>
    </row>
    <row r="458" spans="2:51" s="12" customFormat="1" ht="12">
      <c r="B458" s="243"/>
      <c r="C458" s="244"/>
      <c r="D458" s="245" t="s">
        <v>199</v>
      </c>
      <c r="E458" s="246" t="s">
        <v>1</v>
      </c>
      <c r="F458" s="247" t="s">
        <v>3024</v>
      </c>
      <c r="G458" s="244"/>
      <c r="H458" s="246" t="s">
        <v>1</v>
      </c>
      <c r="I458" s="248"/>
      <c r="J458" s="244"/>
      <c r="K458" s="244"/>
      <c r="L458" s="249"/>
      <c r="M458" s="250"/>
      <c r="N458" s="251"/>
      <c r="O458" s="251"/>
      <c r="P458" s="251"/>
      <c r="Q458" s="251"/>
      <c r="R458" s="251"/>
      <c r="S458" s="251"/>
      <c r="T458" s="252"/>
      <c r="AT458" s="253" t="s">
        <v>199</v>
      </c>
      <c r="AU458" s="253" t="s">
        <v>207</v>
      </c>
      <c r="AV458" s="12" t="s">
        <v>83</v>
      </c>
      <c r="AW458" s="12" t="s">
        <v>32</v>
      </c>
      <c r="AX458" s="12" t="s">
        <v>76</v>
      </c>
      <c r="AY458" s="253" t="s">
        <v>190</v>
      </c>
    </row>
    <row r="459" spans="2:51" s="13" customFormat="1" ht="12">
      <c r="B459" s="254"/>
      <c r="C459" s="255"/>
      <c r="D459" s="245" t="s">
        <v>199</v>
      </c>
      <c r="E459" s="256" t="s">
        <v>1</v>
      </c>
      <c r="F459" s="257" t="s">
        <v>3025</v>
      </c>
      <c r="G459" s="255"/>
      <c r="H459" s="258">
        <v>1</v>
      </c>
      <c r="I459" s="259"/>
      <c r="J459" s="255"/>
      <c r="K459" s="255"/>
      <c r="L459" s="260"/>
      <c r="M459" s="261"/>
      <c r="N459" s="262"/>
      <c r="O459" s="262"/>
      <c r="P459" s="262"/>
      <c r="Q459" s="262"/>
      <c r="R459" s="262"/>
      <c r="S459" s="262"/>
      <c r="T459" s="263"/>
      <c r="AT459" s="264" t="s">
        <v>199</v>
      </c>
      <c r="AU459" s="264" t="s">
        <v>207</v>
      </c>
      <c r="AV459" s="13" t="s">
        <v>85</v>
      </c>
      <c r="AW459" s="13" t="s">
        <v>32</v>
      </c>
      <c r="AX459" s="13" t="s">
        <v>76</v>
      </c>
      <c r="AY459" s="264" t="s">
        <v>190</v>
      </c>
    </row>
    <row r="460" spans="2:51" s="12" customFormat="1" ht="12">
      <c r="B460" s="243"/>
      <c r="C460" s="244"/>
      <c r="D460" s="245" t="s">
        <v>199</v>
      </c>
      <c r="E460" s="246" t="s">
        <v>1</v>
      </c>
      <c r="F460" s="247" t="s">
        <v>3026</v>
      </c>
      <c r="G460" s="244"/>
      <c r="H460" s="246" t="s">
        <v>1</v>
      </c>
      <c r="I460" s="248"/>
      <c r="J460" s="244"/>
      <c r="K460" s="244"/>
      <c r="L460" s="249"/>
      <c r="M460" s="250"/>
      <c r="N460" s="251"/>
      <c r="O460" s="251"/>
      <c r="P460" s="251"/>
      <c r="Q460" s="251"/>
      <c r="R460" s="251"/>
      <c r="S460" s="251"/>
      <c r="T460" s="252"/>
      <c r="AT460" s="253" t="s">
        <v>199</v>
      </c>
      <c r="AU460" s="253" t="s">
        <v>207</v>
      </c>
      <c r="AV460" s="12" t="s">
        <v>83</v>
      </c>
      <c r="AW460" s="12" t="s">
        <v>32</v>
      </c>
      <c r="AX460" s="12" t="s">
        <v>76</v>
      </c>
      <c r="AY460" s="253" t="s">
        <v>190</v>
      </c>
    </row>
    <row r="461" spans="2:51" s="13" customFormat="1" ht="12">
      <c r="B461" s="254"/>
      <c r="C461" s="255"/>
      <c r="D461" s="245" t="s">
        <v>199</v>
      </c>
      <c r="E461" s="256" t="s">
        <v>1</v>
      </c>
      <c r="F461" s="257" t="s">
        <v>1098</v>
      </c>
      <c r="G461" s="255"/>
      <c r="H461" s="258">
        <v>2</v>
      </c>
      <c r="I461" s="259"/>
      <c r="J461" s="255"/>
      <c r="K461" s="255"/>
      <c r="L461" s="260"/>
      <c r="M461" s="261"/>
      <c r="N461" s="262"/>
      <c r="O461" s="262"/>
      <c r="P461" s="262"/>
      <c r="Q461" s="262"/>
      <c r="R461" s="262"/>
      <c r="S461" s="262"/>
      <c r="T461" s="263"/>
      <c r="AT461" s="264" t="s">
        <v>199</v>
      </c>
      <c r="AU461" s="264" t="s">
        <v>207</v>
      </c>
      <c r="AV461" s="13" t="s">
        <v>85</v>
      </c>
      <c r="AW461" s="13" t="s">
        <v>32</v>
      </c>
      <c r="AX461" s="13" t="s">
        <v>76</v>
      </c>
      <c r="AY461" s="264" t="s">
        <v>190</v>
      </c>
    </row>
    <row r="462" spans="2:65" s="1" customFormat="1" ht="24" customHeight="1">
      <c r="B462" s="37"/>
      <c r="C462" s="230" t="s">
        <v>729</v>
      </c>
      <c r="D462" s="230" t="s">
        <v>192</v>
      </c>
      <c r="E462" s="231" t="s">
        <v>1059</v>
      </c>
      <c r="F462" s="232" t="s">
        <v>1060</v>
      </c>
      <c r="G462" s="233" t="s">
        <v>398</v>
      </c>
      <c r="H462" s="234">
        <v>0.3</v>
      </c>
      <c r="I462" s="235"/>
      <c r="J462" s="236">
        <f>ROUND(I462*H462,2)</f>
        <v>0</v>
      </c>
      <c r="K462" s="232" t="s">
        <v>196</v>
      </c>
      <c r="L462" s="42"/>
      <c r="M462" s="237" t="s">
        <v>1</v>
      </c>
      <c r="N462" s="238" t="s">
        <v>41</v>
      </c>
      <c r="O462" s="85"/>
      <c r="P462" s="239">
        <f>O462*H462</f>
        <v>0</v>
      </c>
      <c r="Q462" s="239">
        <v>0.00282</v>
      </c>
      <c r="R462" s="239">
        <f>Q462*H462</f>
        <v>0.000846</v>
      </c>
      <c r="S462" s="239">
        <v>0.101</v>
      </c>
      <c r="T462" s="240">
        <f>S462*H462</f>
        <v>0.0303</v>
      </c>
      <c r="AR462" s="241" t="s">
        <v>197</v>
      </c>
      <c r="AT462" s="241" t="s">
        <v>192</v>
      </c>
      <c r="AU462" s="241" t="s">
        <v>207</v>
      </c>
      <c r="AY462" s="16" t="s">
        <v>190</v>
      </c>
      <c r="BE462" s="242">
        <f>IF(N462="základní",J462,0)</f>
        <v>0</v>
      </c>
      <c r="BF462" s="242">
        <f>IF(N462="snížená",J462,0)</f>
        <v>0</v>
      </c>
      <c r="BG462" s="242">
        <f>IF(N462="zákl. přenesená",J462,0)</f>
        <v>0</v>
      </c>
      <c r="BH462" s="242">
        <f>IF(N462="sníž. přenesená",J462,0)</f>
        <v>0</v>
      </c>
      <c r="BI462" s="242">
        <f>IF(N462="nulová",J462,0)</f>
        <v>0</v>
      </c>
      <c r="BJ462" s="16" t="s">
        <v>83</v>
      </c>
      <c r="BK462" s="242">
        <f>ROUND(I462*H462,2)</f>
        <v>0</v>
      </c>
      <c r="BL462" s="16" t="s">
        <v>197</v>
      </c>
      <c r="BM462" s="241" t="s">
        <v>3027</v>
      </c>
    </row>
    <row r="463" spans="2:51" s="12" customFormat="1" ht="12">
      <c r="B463" s="243"/>
      <c r="C463" s="244"/>
      <c r="D463" s="245" t="s">
        <v>199</v>
      </c>
      <c r="E463" s="246" t="s">
        <v>1</v>
      </c>
      <c r="F463" s="247" t="s">
        <v>3028</v>
      </c>
      <c r="G463" s="244"/>
      <c r="H463" s="246" t="s">
        <v>1</v>
      </c>
      <c r="I463" s="248"/>
      <c r="J463" s="244"/>
      <c r="K463" s="244"/>
      <c r="L463" s="249"/>
      <c r="M463" s="250"/>
      <c r="N463" s="251"/>
      <c r="O463" s="251"/>
      <c r="P463" s="251"/>
      <c r="Q463" s="251"/>
      <c r="R463" s="251"/>
      <c r="S463" s="251"/>
      <c r="T463" s="252"/>
      <c r="AT463" s="253" t="s">
        <v>199</v>
      </c>
      <c r="AU463" s="253" t="s">
        <v>207</v>
      </c>
      <c r="AV463" s="12" t="s">
        <v>83</v>
      </c>
      <c r="AW463" s="12" t="s">
        <v>32</v>
      </c>
      <c r="AX463" s="12" t="s">
        <v>76</v>
      </c>
      <c r="AY463" s="253" t="s">
        <v>190</v>
      </c>
    </row>
    <row r="464" spans="2:51" s="13" customFormat="1" ht="12">
      <c r="B464" s="254"/>
      <c r="C464" s="255"/>
      <c r="D464" s="245" t="s">
        <v>199</v>
      </c>
      <c r="E464" s="256" t="s">
        <v>1</v>
      </c>
      <c r="F464" s="257" t="s">
        <v>3029</v>
      </c>
      <c r="G464" s="255"/>
      <c r="H464" s="258">
        <v>0.3</v>
      </c>
      <c r="I464" s="259"/>
      <c r="J464" s="255"/>
      <c r="K464" s="255"/>
      <c r="L464" s="260"/>
      <c r="M464" s="261"/>
      <c r="N464" s="262"/>
      <c r="O464" s="262"/>
      <c r="P464" s="262"/>
      <c r="Q464" s="262"/>
      <c r="R464" s="262"/>
      <c r="S464" s="262"/>
      <c r="T464" s="263"/>
      <c r="AT464" s="264" t="s">
        <v>199</v>
      </c>
      <c r="AU464" s="264" t="s">
        <v>207</v>
      </c>
      <c r="AV464" s="13" t="s">
        <v>85</v>
      </c>
      <c r="AW464" s="13" t="s">
        <v>32</v>
      </c>
      <c r="AX464" s="13" t="s">
        <v>83</v>
      </c>
      <c r="AY464" s="264" t="s">
        <v>190</v>
      </c>
    </row>
    <row r="465" spans="2:63" s="11" customFormat="1" ht="20.85" customHeight="1">
      <c r="B465" s="214"/>
      <c r="C465" s="215"/>
      <c r="D465" s="216" t="s">
        <v>75</v>
      </c>
      <c r="E465" s="228" t="s">
        <v>810</v>
      </c>
      <c r="F465" s="228" t="s">
        <v>1143</v>
      </c>
      <c r="G465" s="215"/>
      <c r="H465" s="215"/>
      <c r="I465" s="218"/>
      <c r="J465" s="229">
        <f>BK465</f>
        <v>0</v>
      </c>
      <c r="K465" s="215"/>
      <c r="L465" s="220"/>
      <c r="M465" s="221"/>
      <c r="N465" s="222"/>
      <c r="O465" s="222"/>
      <c r="P465" s="223">
        <f>SUM(P466:P472)</f>
        <v>0</v>
      </c>
      <c r="Q465" s="222"/>
      <c r="R465" s="223">
        <f>SUM(R466:R472)</f>
        <v>0</v>
      </c>
      <c r="S465" s="222"/>
      <c r="T465" s="224">
        <f>SUM(T466:T472)</f>
        <v>0</v>
      </c>
      <c r="AR465" s="225" t="s">
        <v>83</v>
      </c>
      <c r="AT465" s="226" t="s">
        <v>75</v>
      </c>
      <c r="AU465" s="226" t="s">
        <v>85</v>
      </c>
      <c r="AY465" s="225" t="s">
        <v>190</v>
      </c>
      <c r="BK465" s="227">
        <f>SUM(BK466:BK472)</f>
        <v>0</v>
      </c>
    </row>
    <row r="466" spans="2:65" s="1" customFormat="1" ht="24" customHeight="1">
      <c r="B466" s="37"/>
      <c r="C466" s="230" t="s">
        <v>734</v>
      </c>
      <c r="D466" s="230" t="s">
        <v>192</v>
      </c>
      <c r="E466" s="231" t="s">
        <v>3030</v>
      </c>
      <c r="F466" s="232" t="s">
        <v>3031</v>
      </c>
      <c r="G466" s="233" t="s">
        <v>245</v>
      </c>
      <c r="H466" s="234">
        <v>8.73</v>
      </c>
      <c r="I466" s="235"/>
      <c r="J466" s="236">
        <f>ROUND(I466*H466,2)</f>
        <v>0</v>
      </c>
      <c r="K466" s="232" t="s">
        <v>196</v>
      </c>
      <c r="L466" s="42"/>
      <c r="M466" s="237" t="s">
        <v>1</v>
      </c>
      <c r="N466" s="238" t="s">
        <v>41</v>
      </c>
      <c r="O466" s="85"/>
      <c r="P466" s="239">
        <f>O466*H466</f>
        <v>0</v>
      </c>
      <c r="Q466" s="239">
        <v>0</v>
      </c>
      <c r="R466" s="239">
        <f>Q466*H466</f>
        <v>0</v>
      </c>
      <c r="S466" s="239">
        <v>0</v>
      </c>
      <c r="T466" s="240">
        <f>S466*H466</f>
        <v>0</v>
      </c>
      <c r="AR466" s="241" t="s">
        <v>197</v>
      </c>
      <c r="AT466" s="241" t="s">
        <v>192</v>
      </c>
      <c r="AU466" s="241" t="s">
        <v>207</v>
      </c>
      <c r="AY466" s="16" t="s">
        <v>190</v>
      </c>
      <c r="BE466" s="242">
        <f>IF(N466="základní",J466,0)</f>
        <v>0</v>
      </c>
      <c r="BF466" s="242">
        <f>IF(N466="snížená",J466,0)</f>
        <v>0</v>
      </c>
      <c r="BG466" s="242">
        <f>IF(N466="zákl. přenesená",J466,0)</f>
        <v>0</v>
      </c>
      <c r="BH466" s="242">
        <f>IF(N466="sníž. přenesená",J466,0)</f>
        <v>0</v>
      </c>
      <c r="BI466" s="242">
        <f>IF(N466="nulová",J466,0)</f>
        <v>0</v>
      </c>
      <c r="BJ466" s="16" t="s">
        <v>83</v>
      </c>
      <c r="BK466" s="242">
        <f>ROUND(I466*H466,2)</f>
        <v>0</v>
      </c>
      <c r="BL466" s="16" t="s">
        <v>197</v>
      </c>
      <c r="BM466" s="241" t="s">
        <v>3032</v>
      </c>
    </row>
    <row r="467" spans="2:65" s="1" customFormat="1" ht="24" customHeight="1">
      <c r="B467" s="37"/>
      <c r="C467" s="230" t="s">
        <v>738</v>
      </c>
      <c r="D467" s="230" t="s">
        <v>192</v>
      </c>
      <c r="E467" s="231" t="s">
        <v>3033</v>
      </c>
      <c r="F467" s="232" t="s">
        <v>3034</v>
      </c>
      <c r="G467" s="233" t="s">
        <v>245</v>
      </c>
      <c r="H467" s="234">
        <v>8.73</v>
      </c>
      <c r="I467" s="235"/>
      <c r="J467" s="236">
        <f>ROUND(I467*H467,2)</f>
        <v>0</v>
      </c>
      <c r="K467" s="232" t="s">
        <v>196</v>
      </c>
      <c r="L467" s="42"/>
      <c r="M467" s="237" t="s">
        <v>1</v>
      </c>
      <c r="N467" s="238" t="s">
        <v>41</v>
      </c>
      <c r="O467" s="85"/>
      <c r="P467" s="239">
        <f>O467*H467</f>
        <v>0</v>
      </c>
      <c r="Q467" s="239">
        <v>0</v>
      </c>
      <c r="R467" s="239">
        <f>Q467*H467</f>
        <v>0</v>
      </c>
      <c r="S467" s="239">
        <v>0</v>
      </c>
      <c r="T467" s="240">
        <f>S467*H467</f>
        <v>0</v>
      </c>
      <c r="AR467" s="241" t="s">
        <v>197</v>
      </c>
      <c r="AT467" s="241" t="s">
        <v>192</v>
      </c>
      <c r="AU467" s="241" t="s">
        <v>207</v>
      </c>
      <c r="AY467" s="16" t="s">
        <v>190</v>
      </c>
      <c r="BE467" s="242">
        <f>IF(N467="základní",J467,0)</f>
        <v>0</v>
      </c>
      <c r="BF467" s="242">
        <f>IF(N467="snížená",J467,0)</f>
        <v>0</v>
      </c>
      <c r="BG467" s="242">
        <f>IF(N467="zákl. přenesená",J467,0)</f>
        <v>0</v>
      </c>
      <c r="BH467" s="242">
        <f>IF(N467="sníž. přenesená",J467,0)</f>
        <v>0</v>
      </c>
      <c r="BI467" s="242">
        <f>IF(N467="nulová",J467,0)</f>
        <v>0</v>
      </c>
      <c r="BJ467" s="16" t="s">
        <v>83</v>
      </c>
      <c r="BK467" s="242">
        <f>ROUND(I467*H467,2)</f>
        <v>0</v>
      </c>
      <c r="BL467" s="16" t="s">
        <v>197</v>
      </c>
      <c r="BM467" s="241" t="s">
        <v>3035</v>
      </c>
    </row>
    <row r="468" spans="2:65" s="1" customFormat="1" ht="24" customHeight="1">
      <c r="B468" s="37"/>
      <c r="C468" s="230" t="s">
        <v>744</v>
      </c>
      <c r="D468" s="230" t="s">
        <v>192</v>
      </c>
      <c r="E468" s="231" t="s">
        <v>1153</v>
      </c>
      <c r="F468" s="232" t="s">
        <v>1154</v>
      </c>
      <c r="G468" s="233" t="s">
        <v>245</v>
      </c>
      <c r="H468" s="234">
        <v>296.82</v>
      </c>
      <c r="I468" s="235"/>
      <c r="J468" s="236">
        <f>ROUND(I468*H468,2)</f>
        <v>0</v>
      </c>
      <c r="K468" s="232" t="s">
        <v>196</v>
      </c>
      <c r="L468" s="42"/>
      <c r="M468" s="237" t="s">
        <v>1</v>
      </c>
      <c r="N468" s="238" t="s">
        <v>41</v>
      </c>
      <c r="O468" s="85"/>
      <c r="P468" s="239">
        <f>O468*H468</f>
        <v>0</v>
      </c>
      <c r="Q468" s="239">
        <v>0</v>
      </c>
      <c r="R468" s="239">
        <f>Q468*H468</f>
        <v>0</v>
      </c>
      <c r="S468" s="239">
        <v>0</v>
      </c>
      <c r="T468" s="240">
        <f>S468*H468</f>
        <v>0</v>
      </c>
      <c r="AR468" s="241" t="s">
        <v>197</v>
      </c>
      <c r="AT468" s="241" t="s">
        <v>192</v>
      </c>
      <c r="AU468" s="241" t="s">
        <v>207</v>
      </c>
      <c r="AY468" s="16" t="s">
        <v>190</v>
      </c>
      <c r="BE468" s="242">
        <f>IF(N468="základní",J468,0)</f>
        <v>0</v>
      </c>
      <c r="BF468" s="242">
        <f>IF(N468="snížená",J468,0)</f>
        <v>0</v>
      </c>
      <c r="BG468" s="242">
        <f>IF(N468="zákl. přenesená",J468,0)</f>
        <v>0</v>
      </c>
      <c r="BH468" s="242">
        <f>IF(N468="sníž. přenesená",J468,0)</f>
        <v>0</v>
      </c>
      <c r="BI468" s="242">
        <f>IF(N468="nulová",J468,0)</f>
        <v>0</v>
      </c>
      <c r="BJ468" s="16" t="s">
        <v>83</v>
      </c>
      <c r="BK468" s="242">
        <f>ROUND(I468*H468,2)</f>
        <v>0</v>
      </c>
      <c r="BL468" s="16" t="s">
        <v>197</v>
      </c>
      <c r="BM468" s="241" t="s">
        <v>3036</v>
      </c>
    </row>
    <row r="469" spans="2:51" s="13" customFormat="1" ht="12">
      <c r="B469" s="254"/>
      <c r="C469" s="255"/>
      <c r="D469" s="245" t="s">
        <v>199</v>
      </c>
      <c r="E469" s="255"/>
      <c r="F469" s="257" t="s">
        <v>3037</v>
      </c>
      <c r="G469" s="255"/>
      <c r="H469" s="258">
        <v>296.82</v>
      </c>
      <c r="I469" s="259"/>
      <c r="J469" s="255"/>
      <c r="K469" s="255"/>
      <c r="L469" s="260"/>
      <c r="M469" s="261"/>
      <c r="N469" s="262"/>
      <c r="O469" s="262"/>
      <c r="P469" s="262"/>
      <c r="Q469" s="262"/>
      <c r="R469" s="262"/>
      <c r="S469" s="262"/>
      <c r="T469" s="263"/>
      <c r="AT469" s="264" t="s">
        <v>199</v>
      </c>
      <c r="AU469" s="264" t="s">
        <v>207</v>
      </c>
      <c r="AV469" s="13" t="s">
        <v>85</v>
      </c>
      <c r="AW469" s="13" t="s">
        <v>4</v>
      </c>
      <c r="AX469" s="13" t="s">
        <v>83</v>
      </c>
      <c r="AY469" s="264" t="s">
        <v>190</v>
      </c>
    </row>
    <row r="470" spans="2:65" s="1" customFormat="1" ht="24" customHeight="1">
      <c r="B470" s="37"/>
      <c r="C470" s="230" t="s">
        <v>749</v>
      </c>
      <c r="D470" s="230" t="s">
        <v>192</v>
      </c>
      <c r="E470" s="231" t="s">
        <v>1172</v>
      </c>
      <c r="F470" s="232" t="s">
        <v>1173</v>
      </c>
      <c r="G470" s="233" t="s">
        <v>245</v>
      </c>
      <c r="H470" s="234">
        <v>8.73</v>
      </c>
      <c r="I470" s="235"/>
      <c r="J470" s="236">
        <f>ROUND(I470*H470,2)</f>
        <v>0</v>
      </c>
      <c r="K470" s="232" t="s">
        <v>196</v>
      </c>
      <c r="L470" s="42"/>
      <c r="M470" s="237" t="s">
        <v>1</v>
      </c>
      <c r="N470" s="238" t="s">
        <v>41</v>
      </c>
      <c r="O470" s="85"/>
      <c r="P470" s="239">
        <f>O470*H470</f>
        <v>0</v>
      </c>
      <c r="Q470" s="239">
        <v>0</v>
      </c>
      <c r="R470" s="239">
        <f>Q470*H470</f>
        <v>0</v>
      </c>
      <c r="S470" s="239">
        <v>0</v>
      </c>
      <c r="T470" s="240">
        <f>S470*H470</f>
        <v>0</v>
      </c>
      <c r="AR470" s="241" t="s">
        <v>197</v>
      </c>
      <c r="AT470" s="241" t="s">
        <v>192</v>
      </c>
      <c r="AU470" s="241" t="s">
        <v>207</v>
      </c>
      <c r="AY470" s="16" t="s">
        <v>190</v>
      </c>
      <c r="BE470" s="242">
        <f>IF(N470="základní",J470,0)</f>
        <v>0</v>
      </c>
      <c r="BF470" s="242">
        <f>IF(N470="snížená",J470,0)</f>
        <v>0</v>
      </c>
      <c r="BG470" s="242">
        <f>IF(N470="zákl. přenesená",J470,0)</f>
        <v>0</v>
      </c>
      <c r="BH470" s="242">
        <f>IF(N470="sníž. přenesená",J470,0)</f>
        <v>0</v>
      </c>
      <c r="BI470" s="242">
        <f>IF(N470="nulová",J470,0)</f>
        <v>0</v>
      </c>
      <c r="BJ470" s="16" t="s">
        <v>83</v>
      </c>
      <c r="BK470" s="242">
        <f>ROUND(I470*H470,2)</f>
        <v>0</v>
      </c>
      <c r="BL470" s="16" t="s">
        <v>197</v>
      </c>
      <c r="BM470" s="241" t="s">
        <v>3038</v>
      </c>
    </row>
    <row r="471" spans="2:65" s="1" customFormat="1" ht="24" customHeight="1">
      <c r="B471" s="37"/>
      <c r="C471" s="230" t="s">
        <v>753</v>
      </c>
      <c r="D471" s="230" t="s">
        <v>192</v>
      </c>
      <c r="E471" s="231" t="s">
        <v>3039</v>
      </c>
      <c r="F471" s="232" t="s">
        <v>3040</v>
      </c>
      <c r="G471" s="233" t="s">
        <v>245</v>
      </c>
      <c r="H471" s="234">
        <v>94.77</v>
      </c>
      <c r="I471" s="235"/>
      <c r="J471" s="236">
        <f>ROUND(I471*H471,2)</f>
        <v>0</v>
      </c>
      <c r="K471" s="232" t="s">
        <v>196</v>
      </c>
      <c r="L471" s="42"/>
      <c r="M471" s="237" t="s">
        <v>1</v>
      </c>
      <c r="N471" s="238" t="s">
        <v>41</v>
      </c>
      <c r="O471" s="85"/>
      <c r="P471" s="239">
        <f>O471*H471</f>
        <v>0</v>
      </c>
      <c r="Q471" s="239">
        <v>0</v>
      </c>
      <c r="R471" s="239">
        <f>Q471*H471</f>
        <v>0</v>
      </c>
      <c r="S471" s="239">
        <v>0</v>
      </c>
      <c r="T471" s="240">
        <f>S471*H471</f>
        <v>0</v>
      </c>
      <c r="AR471" s="241" t="s">
        <v>197</v>
      </c>
      <c r="AT471" s="241" t="s">
        <v>192</v>
      </c>
      <c r="AU471" s="241" t="s">
        <v>207</v>
      </c>
      <c r="AY471" s="16" t="s">
        <v>190</v>
      </c>
      <c r="BE471" s="242">
        <f>IF(N471="základní",J471,0)</f>
        <v>0</v>
      </c>
      <c r="BF471" s="242">
        <f>IF(N471="snížená",J471,0)</f>
        <v>0</v>
      </c>
      <c r="BG471" s="242">
        <f>IF(N471="zákl. přenesená",J471,0)</f>
        <v>0</v>
      </c>
      <c r="BH471" s="242">
        <f>IF(N471="sníž. přenesená",J471,0)</f>
        <v>0</v>
      </c>
      <c r="BI471" s="242">
        <f>IF(N471="nulová",J471,0)</f>
        <v>0</v>
      </c>
      <c r="BJ471" s="16" t="s">
        <v>83</v>
      </c>
      <c r="BK471" s="242">
        <f>ROUND(I471*H471,2)</f>
        <v>0</v>
      </c>
      <c r="BL471" s="16" t="s">
        <v>197</v>
      </c>
      <c r="BM471" s="241" t="s">
        <v>3041</v>
      </c>
    </row>
    <row r="472" spans="2:51" s="13" customFormat="1" ht="12">
      <c r="B472" s="254"/>
      <c r="C472" s="255"/>
      <c r="D472" s="245" t="s">
        <v>199</v>
      </c>
      <c r="E472" s="255"/>
      <c r="F472" s="257" t="s">
        <v>3042</v>
      </c>
      <c r="G472" s="255"/>
      <c r="H472" s="258">
        <v>94.77</v>
      </c>
      <c r="I472" s="259"/>
      <c r="J472" s="255"/>
      <c r="K472" s="255"/>
      <c r="L472" s="260"/>
      <c r="M472" s="276"/>
      <c r="N472" s="277"/>
      <c r="O472" s="277"/>
      <c r="P472" s="277"/>
      <c r="Q472" s="277"/>
      <c r="R472" s="277"/>
      <c r="S472" s="277"/>
      <c r="T472" s="278"/>
      <c r="AT472" s="264" t="s">
        <v>199</v>
      </c>
      <c r="AU472" s="264" t="s">
        <v>207</v>
      </c>
      <c r="AV472" s="13" t="s">
        <v>85</v>
      </c>
      <c r="AW472" s="13" t="s">
        <v>4</v>
      </c>
      <c r="AX472" s="13" t="s">
        <v>83</v>
      </c>
      <c r="AY472" s="264" t="s">
        <v>190</v>
      </c>
    </row>
    <row r="473" spans="2:12" s="1" customFormat="1" ht="6.95" customHeight="1">
      <c r="B473" s="60"/>
      <c r="C473" s="61"/>
      <c r="D473" s="61"/>
      <c r="E473" s="61"/>
      <c r="F473" s="61"/>
      <c r="G473" s="61"/>
      <c r="H473" s="61"/>
      <c r="I473" s="181"/>
      <c r="J473" s="61"/>
      <c r="K473" s="61"/>
      <c r="L473" s="42"/>
    </row>
  </sheetData>
  <sheetProtection password="CC35" sheet="1" objects="1" scenarios="1" formatColumns="0" formatRows="0" autoFilter="0"/>
  <autoFilter ref="C127:K472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96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111</v>
      </c>
    </row>
    <row r="3" spans="2:46" ht="6.95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19"/>
      <c r="AT3" s="16" t="s">
        <v>85</v>
      </c>
    </row>
    <row r="4" spans="2:46" ht="24.95" customHeight="1">
      <c r="B4" s="19"/>
      <c r="D4" s="144" t="s">
        <v>128</v>
      </c>
      <c r="L4" s="19"/>
      <c r="M4" s="14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6" t="s">
        <v>16</v>
      </c>
      <c r="L6" s="19"/>
    </row>
    <row r="7" spans="2:12" ht="16.5" customHeight="1">
      <c r="B7" s="19"/>
      <c r="E7" s="147" t="str">
        <f>'Rekapitulace stavby'!K6</f>
        <v>Modernizace energocentra – TS 1, Krajská zdravotní a.s. – Nemocnice Teplice o.z.</v>
      </c>
      <c r="F7" s="146"/>
      <c r="G7" s="146"/>
      <c r="H7" s="146"/>
      <c r="L7" s="19"/>
    </row>
    <row r="8" spans="2:12" ht="12" customHeight="1">
      <c r="B8" s="19"/>
      <c r="D8" s="146" t="s">
        <v>129</v>
      </c>
      <c r="L8" s="19"/>
    </row>
    <row r="9" spans="2:12" s="1" customFormat="1" ht="16.5" customHeight="1">
      <c r="B9" s="42"/>
      <c r="E9" s="147" t="s">
        <v>3043</v>
      </c>
      <c r="F9" s="1"/>
      <c r="G9" s="1"/>
      <c r="H9" s="1"/>
      <c r="I9" s="148"/>
      <c r="L9" s="42"/>
    </row>
    <row r="10" spans="2:12" s="1" customFormat="1" ht="12" customHeight="1">
      <c r="B10" s="42"/>
      <c r="D10" s="146" t="s">
        <v>131</v>
      </c>
      <c r="I10" s="148"/>
      <c r="L10" s="42"/>
    </row>
    <row r="11" spans="2:12" s="1" customFormat="1" ht="36.95" customHeight="1">
      <c r="B11" s="42"/>
      <c r="E11" s="149" t="s">
        <v>3044</v>
      </c>
      <c r="F11" s="1"/>
      <c r="G11" s="1"/>
      <c r="H11" s="1"/>
      <c r="I11" s="148"/>
      <c r="L11" s="42"/>
    </row>
    <row r="12" spans="2:12" s="1" customFormat="1" ht="12">
      <c r="B12" s="42"/>
      <c r="I12" s="148"/>
      <c r="L12" s="42"/>
    </row>
    <row r="13" spans="2:12" s="1" customFormat="1" ht="12" customHeight="1">
      <c r="B13" s="42"/>
      <c r="D13" s="146" t="s">
        <v>18</v>
      </c>
      <c r="F13" s="135" t="s">
        <v>1</v>
      </c>
      <c r="I13" s="150" t="s">
        <v>19</v>
      </c>
      <c r="J13" s="135" t="s">
        <v>1</v>
      </c>
      <c r="L13" s="42"/>
    </row>
    <row r="14" spans="2:12" s="1" customFormat="1" ht="12" customHeight="1">
      <c r="B14" s="42"/>
      <c r="D14" s="146" t="s">
        <v>20</v>
      </c>
      <c r="F14" s="135" t="s">
        <v>21</v>
      </c>
      <c r="I14" s="150" t="s">
        <v>22</v>
      </c>
      <c r="J14" s="151" t="str">
        <f>'Rekapitulace stavby'!AN8</f>
        <v>5. 4. 2019</v>
      </c>
      <c r="L14" s="42"/>
    </row>
    <row r="15" spans="2:12" s="1" customFormat="1" ht="10.8" customHeight="1">
      <c r="B15" s="42"/>
      <c r="I15" s="148"/>
      <c r="L15" s="42"/>
    </row>
    <row r="16" spans="2:12" s="1" customFormat="1" ht="12" customHeight="1">
      <c r="B16" s="42"/>
      <c r="D16" s="146" t="s">
        <v>24</v>
      </c>
      <c r="I16" s="150" t="s">
        <v>25</v>
      </c>
      <c r="J16" s="135" t="s">
        <v>1</v>
      </c>
      <c r="L16" s="42"/>
    </row>
    <row r="17" spans="2:12" s="1" customFormat="1" ht="18" customHeight="1">
      <c r="B17" s="42"/>
      <c r="E17" s="135" t="s">
        <v>133</v>
      </c>
      <c r="I17" s="150" t="s">
        <v>27</v>
      </c>
      <c r="J17" s="135" t="s">
        <v>1</v>
      </c>
      <c r="L17" s="42"/>
    </row>
    <row r="18" spans="2:12" s="1" customFormat="1" ht="6.95" customHeight="1">
      <c r="B18" s="42"/>
      <c r="I18" s="148"/>
      <c r="L18" s="42"/>
    </row>
    <row r="19" spans="2:12" s="1" customFormat="1" ht="12" customHeight="1">
      <c r="B19" s="42"/>
      <c r="D19" s="146" t="s">
        <v>28</v>
      </c>
      <c r="I19" s="150" t="s">
        <v>25</v>
      </c>
      <c r="J19" s="32" t="str">
        <f>'Rekapitulace stavby'!AN13</f>
        <v>Vyplň údaj</v>
      </c>
      <c r="L19" s="42"/>
    </row>
    <row r="20" spans="2:12" s="1" customFormat="1" ht="18" customHeight="1">
      <c r="B20" s="42"/>
      <c r="E20" s="32" t="str">
        <f>'Rekapitulace stavby'!E14</f>
        <v>Vyplň údaj</v>
      </c>
      <c r="F20" s="135"/>
      <c r="G20" s="135"/>
      <c r="H20" s="135"/>
      <c r="I20" s="150" t="s">
        <v>27</v>
      </c>
      <c r="J20" s="32" t="str">
        <f>'Rekapitulace stavby'!AN14</f>
        <v>Vyplň údaj</v>
      </c>
      <c r="L20" s="42"/>
    </row>
    <row r="21" spans="2:12" s="1" customFormat="1" ht="6.95" customHeight="1">
      <c r="B21" s="42"/>
      <c r="I21" s="148"/>
      <c r="L21" s="42"/>
    </row>
    <row r="22" spans="2:12" s="1" customFormat="1" ht="12" customHeight="1">
      <c r="B22" s="42"/>
      <c r="D22" s="146" t="s">
        <v>30</v>
      </c>
      <c r="I22" s="150" t="s">
        <v>25</v>
      </c>
      <c r="J22" s="135" t="s">
        <v>1</v>
      </c>
      <c r="L22" s="42"/>
    </row>
    <row r="23" spans="2:12" s="1" customFormat="1" ht="18" customHeight="1">
      <c r="B23" s="42"/>
      <c r="E23" s="135" t="s">
        <v>31</v>
      </c>
      <c r="I23" s="150" t="s">
        <v>27</v>
      </c>
      <c r="J23" s="135" t="s">
        <v>1</v>
      </c>
      <c r="L23" s="42"/>
    </row>
    <row r="24" spans="2:12" s="1" customFormat="1" ht="6.95" customHeight="1">
      <c r="B24" s="42"/>
      <c r="I24" s="148"/>
      <c r="L24" s="42"/>
    </row>
    <row r="25" spans="2:12" s="1" customFormat="1" ht="12" customHeight="1">
      <c r="B25" s="42"/>
      <c r="D25" s="146" t="s">
        <v>33</v>
      </c>
      <c r="I25" s="150" t="s">
        <v>25</v>
      </c>
      <c r="J25" s="135" t="s">
        <v>1</v>
      </c>
      <c r="L25" s="42"/>
    </row>
    <row r="26" spans="2:12" s="1" customFormat="1" ht="18" customHeight="1">
      <c r="B26" s="42"/>
      <c r="E26" s="135" t="s">
        <v>2080</v>
      </c>
      <c r="I26" s="150" t="s">
        <v>27</v>
      </c>
      <c r="J26" s="135" t="s">
        <v>1</v>
      </c>
      <c r="L26" s="42"/>
    </row>
    <row r="27" spans="2:12" s="1" customFormat="1" ht="6.95" customHeight="1">
      <c r="B27" s="42"/>
      <c r="I27" s="148"/>
      <c r="L27" s="42"/>
    </row>
    <row r="28" spans="2:12" s="1" customFormat="1" ht="12" customHeight="1">
      <c r="B28" s="42"/>
      <c r="D28" s="146" t="s">
        <v>35</v>
      </c>
      <c r="I28" s="148"/>
      <c r="L28" s="42"/>
    </row>
    <row r="29" spans="2:12" s="7" customFormat="1" ht="16.5" customHeight="1">
      <c r="B29" s="152"/>
      <c r="E29" s="153" t="s">
        <v>1</v>
      </c>
      <c r="F29" s="153"/>
      <c r="G29" s="153"/>
      <c r="H29" s="153"/>
      <c r="I29" s="154"/>
      <c r="L29" s="152"/>
    </row>
    <row r="30" spans="2:12" s="1" customFormat="1" ht="6.95" customHeight="1">
      <c r="B30" s="42"/>
      <c r="I30" s="148"/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5"/>
      <c r="J31" s="77"/>
      <c r="K31" s="77"/>
      <c r="L31" s="42"/>
    </row>
    <row r="32" spans="2:12" s="1" customFormat="1" ht="25.4" customHeight="1">
      <c r="B32" s="42"/>
      <c r="D32" s="156" t="s">
        <v>36</v>
      </c>
      <c r="I32" s="148"/>
      <c r="J32" s="157">
        <f>ROUND(J139,2)</f>
        <v>0</v>
      </c>
      <c r="L32" s="42"/>
    </row>
    <row r="33" spans="2:12" s="1" customFormat="1" ht="6.95" customHeight="1">
      <c r="B33" s="42"/>
      <c r="D33" s="77"/>
      <c r="E33" s="77"/>
      <c r="F33" s="77"/>
      <c r="G33" s="77"/>
      <c r="H33" s="77"/>
      <c r="I33" s="155"/>
      <c r="J33" s="77"/>
      <c r="K33" s="77"/>
      <c r="L33" s="42"/>
    </row>
    <row r="34" spans="2:12" s="1" customFormat="1" ht="14.4" customHeight="1">
      <c r="B34" s="42"/>
      <c r="F34" s="158" t="s">
        <v>38</v>
      </c>
      <c r="I34" s="159" t="s">
        <v>37</v>
      </c>
      <c r="J34" s="158" t="s">
        <v>39</v>
      </c>
      <c r="L34" s="42"/>
    </row>
    <row r="35" spans="2:12" s="1" customFormat="1" ht="14.4" customHeight="1">
      <c r="B35" s="42"/>
      <c r="D35" s="160" t="s">
        <v>40</v>
      </c>
      <c r="E35" s="146" t="s">
        <v>41</v>
      </c>
      <c r="F35" s="161">
        <f>ROUND((SUM(BE139:BE964)),2)</f>
        <v>0</v>
      </c>
      <c r="I35" s="162">
        <v>0.21</v>
      </c>
      <c r="J35" s="161">
        <f>ROUND(((SUM(BE139:BE964))*I35),2)</f>
        <v>0</v>
      </c>
      <c r="L35" s="42"/>
    </row>
    <row r="36" spans="2:12" s="1" customFormat="1" ht="14.4" customHeight="1">
      <c r="B36" s="42"/>
      <c r="E36" s="146" t="s">
        <v>42</v>
      </c>
      <c r="F36" s="161">
        <f>ROUND((SUM(BF139:BF964)),2)</f>
        <v>0</v>
      </c>
      <c r="I36" s="162">
        <v>0.15</v>
      </c>
      <c r="J36" s="161">
        <f>ROUND(((SUM(BF139:BF964))*I36),2)</f>
        <v>0</v>
      </c>
      <c r="L36" s="42"/>
    </row>
    <row r="37" spans="2:12" s="1" customFormat="1" ht="14.4" customHeight="1" hidden="1">
      <c r="B37" s="42"/>
      <c r="E37" s="146" t="s">
        <v>43</v>
      </c>
      <c r="F37" s="161">
        <f>ROUND((SUM(BG139:BG964)),2)</f>
        <v>0</v>
      </c>
      <c r="I37" s="162">
        <v>0.21</v>
      </c>
      <c r="J37" s="161">
        <f>0</f>
        <v>0</v>
      </c>
      <c r="L37" s="42"/>
    </row>
    <row r="38" spans="2:12" s="1" customFormat="1" ht="14.4" customHeight="1" hidden="1">
      <c r="B38" s="42"/>
      <c r="E38" s="146" t="s">
        <v>44</v>
      </c>
      <c r="F38" s="161">
        <f>ROUND((SUM(BH139:BH964)),2)</f>
        <v>0</v>
      </c>
      <c r="I38" s="162">
        <v>0.15</v>
      </c>
      <c r="J38" s="161">
        <f>0</f>
        <v>0</v>
      </c>
      <c r="L38" s="42"/>
    </row>
    <row r="39" spans="2:12" s="1" customFormat="1" ht="14.4" customHeight="1" hidden="1">
      <c r="B39" s="42"/>
      <c r="E39" s="146" t="s">
        <v>45</v>
      </c>
      <c r="F39" s="161">
        <f>ROUND((SUM(BI139:BI964)),2)</f>
        <v>0</v>
      </c>
      <c r="I39" s="162">
        <v>0</v>
      </c>
      <c r="J39" s="161">
        <f>0</f>
        <v>0</v>
      </c>
      <c r="L39" s="42"/>
    </row>
    <row r="40" spans="2:12" s="1" customFormat="1" ht="6.95" customHeight="1">
      <c r="B40" s="42"/>
      <c r="I40" s="148"/>
      <c r="L40" s="42"/>
    </row>
    <row r="41" spans="2:12" s="1" customFormat="1" ht="25.4" customHeight="1">
      <c r="B41" s="42"/>
      <c r="C41" s="163"/>
      <c r="D41" s="164" t="s">
        <v>46</v>
      </c>
      <c r="E41" s="165"/>
      <c r="F41" s="165"/>
      <c r="G41" s="166" t="s">
        <v>47</v>
      </c>
      <c r="H41" s="167" t="s">
        <v>48</v>
      </c>
      <c r="I41" s="168"/>
      <c r="J41" s="169">
        <f>SUM(J32:J39)</f>
        <v>0</v>
      </c>
      <c r="K41" s="170"/>
      <c r="L41" s="42"/>
    </row>
    <row r="42" spans="2:12" s="1" customFormat="1" ht="14.4" customHeight="1">
      <c r="B42" s="42"/>
      <c r="I42" s="148"/>
      <c r="L42" s="42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1" t="s">
        <v>49</v>
      </c>
      <c r="E50" s="172"/>
      <c r="F50" s="172"/>
      <c r="G50" s="171" t="s">
        <v>50</v>
      </c>
      <c r="H50" s="172"/>
      <c r="I50" s="173"/>
      <c r="J50" s="172"/>
      <c r="K50" s="172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4" t="s">
        <v>51</v>
      </c>
      <c r="E61" s="175"/>
      <c r="F61" s="176" t="s">
        <v>52</v>
      </c>
      <c r="G61" s="174" t="s">
        <v>51</v>
      </c>
      <c r="H61" s="175"/>
      <c r="I61" s="177"/>
      <c r="J61" s="178" t="s">
        <v>52</v>
      </c>
      <c r="K61" s="175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1" t="s">
        <v>53</v>
      </c>
      <c r="E65" s="172"/>
      <c r="F65" s="172"/>
      <c r="G65" s="171" t="s">
        <v>54</v>
      </c>
      <c r="H65" s="172"/>
      <c r="I65" s="173"/>
      <c r="J65" s="172"/>
      <c r="K65" s="172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4" t="s">
        <v>51</v>
      </c>
      <c r="E76" s="175"/>
      <c r="F76" s="176" t="s">
        <v>52</v>
      </c>
      <c r="G76" s="174" t="s">
        <v>51</v>
      </c>
      <c r="H76" s="175"/>
      <c r="I76" s="177"/>
      <c r="J76" s="178" t="s">
        <v>52</v>
      </c>
      <c r="K76" s="175"/>
      <c r="L76" s="42"/>
    </row>
    <row r="77" spans="2:12" s="1" customFormat="1" ht="14.4" customHeight="1"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42"/>
    </row>
    <row r="81" spans="2:12" s="1" customFormat="1" ht="6.95" customHeight="1"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42"/>
    </row>
    <row r="82" spans="2:12" s="1" customFormat="1" ht="24.95" customHeight="1">
      <c r="B82" s="37"/>
      <c r="C82" s="22" t="s">
        <v>134</v>
      </c>
      <c r="D82" s="38"/>
      <c r="E82" s="38"/>
      <c r="F82" s="38"/>
      <c r="G82" s="38"/>
      <c r="H82" s="38"/>
      <c r="I82" s="148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8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8"/>
      <c r="J84" s="38"/>
      <c r="K84" s="38"/>
      <c r="L84" s="42"/>
    </row>
    <row r="85" spans="2:12" s="1" customFormat="1" ht="16.5" customHeight="1">
      <c r="B85" s="37"/>
      <c r="C85" s="38"/>
      <c r="D85" s="38"/>
      <c r="E85" s="185" t="str">
        <f>E7</f>
        <v>Modernizace energocentra – TS 1, Krajská zdravotní a.s. – Nemocnice Teplice o.z.</v>
      </c>
      <c r="F85" s="31"/>
      <c r="G85" s="31"/>
      <c r="H85" s="31"/>
      <c r="I85" s="148"/>
      <c r="J85" s="38"/>
      <c r="K85" s="38"/>
      <c r="L85" s="42"/>
    </row>
    <row r="86" spans="2:12" ht="12" customHeight="1">
      <c r="B86" s="20"/>
      <c r="C86" s="31" t="s">
        <v>129</v>
      </c>
      <c r="D86" s="21"/>
      <c r="E86" s="21"/>
      <c r="F86" s="21"/>
      <c r="G86" s="21"/>
      <c r="H86" s="21"/>
      <c r="I86" s="140"/>
      <c r="J86" s="21"/>
      <c r="K86" s="21"/>
      <c r="L86" s="19"/>
    </row>
    <row r="87" spans="2:12" s="1" customFormat="1" ht="16.5" customHeight="1">
      <c r="B87" s="37"/>
      <c r="C87" s="38"/>
      <c r="D87" s="38"/>
      <c r="E87" s="185" t="s">
        <v>3043</v>
      </c>
      <c r="F87" s="38"/>
      <c r="G87" s="38"/>
      <c r="H87" s="38"/>
      <c r="I87" s="148"/>
      <c r="J87" s="38"/>
      <c r="K87" s="38"/>
      <c r="L87" s="42"/>
    </row>
    <row r="88" spans="2:12" s="1" customFormat="1" ht="12" customHeight="1">
      <c r="B88" s="37"/>
      <c r="C88" s="31" t="s">
        <v>131</v>
      </c>
      <c r="D88" s="38"/>
      <c r="E88" s="38"/>
      <c r="F88" s="38"/>
      <c r="G88" s="38"/>
      <c r="H88" s="38"/>
      <c r="I88" s="148"/>
      <c r="J88" s="38"/>
      <c r="K88" s="38"/>
      <c r="L88" s="42"/>
    </row>
    <row r="89" spans="2:12" s="1" customFormat="1" ht="16.5" customHeight="1">
      <c r="B89" s="37"/>
      <c r="C89" s="38"/>
      <c r="D89" s="38"/>
      <c r="E89" s="70" t="str">
        <f>E11</f>
        <v>D2_51_1 - Technologické rozvody - VN, NN, uzemnění</v>
      </c>
      <c r="F89" s="38"/>
      <c r="G89" s="38"/>
      <c r="H89" s="38"/>
      <c r="I89" s="148"/>
      <c r="J89" s="38"/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8"/>
      <c r="J90" s="38"/>
      <c r="K90" s="38"/>
      <c r="L90" s="42"/>
    </row>
    <row r="91" spans="2:12" s="1" customFormat="1" ht="12" customHeight="1">
      <c r="B91" s="37"/>
      <c r="C91" s="31" t="s">
        <v>20</v>
      </c>
      <c r="D91" s="38"/>
      <c r="E91" s="38"/>
      <c r="F91" s="26" t="str">
        <f>F14</f>
        <v>Teplice</v>
      </c>
      <c r="G91" s="38"/>
      <c r="H91" s="38"/>
      <c r="I91" s="150" t="s">
        <v>22</v>
      </c>
      <c r="J91" s="73" t="str">
        <f>IF(J14="","",J14)</f>
        <v>5. 4. 2019</v>
      </c>
      <c r="K91" s="38"/>
      <c r="L91" s="42"/>
    </row>
    <row r="92" spans="2:12" s="1" customFormat="1" ht="6.95" customHeight="1">
      <c r="B92" s="37"/>
      <c r="C92" s="38"/>
      <c r="D92" s="38"/>
      <c r="E92" s="38"/>
      <c r="F92" s="38"/>
      <c r="G92" s="38"/>
      <c r="H92" s="38"/>
      <c r="I92" s="148"/>
      <c r="J92" s="38"/>
      <c r="K92" s="38"/>
      <c r="L92" s="42"/>
    </row>
    <row r="93" spans="2:12" s="1" customFormat="1" ht="43.05" customHeight="1">
      <c r="B93" s="37"/>
      <c r="C93" s="31" t="s">
        <v>24</v>
      </c>
      <c r="D93" s="38"/>
      <c r="E93" s="38"/>
      <c r="F93" s="26" t="str">
        <f>E17</f>
        <v>Krajská zdravotní a.s, Ústí nad Labem</v>
      </c>
      <c r="G93" s="38"/>
      <c r="H93" s="38"/>
      <c r="I93" s="150" t="s">
        <v>30</v>
      </c>
      <c r="J93" s="35" t="str">
        <f>E23</f>
        <v>Atelier Penta v.o.s., Mrštíkova 12, Jihlava</v>
      </c>
      <c r="K93" s="38"/>
      <c r="L93" s="42"/>
    </row>
    <row r="94" spans="2:12" s="1" customFormat="1" ht="15.15" customHeight="1">
      <c r="B94" s="37"/>
      <c r="C94" s="31" t="s">
        <v>28</v>
      </c>
      <c r="D94" s="38"/>
      <c r="E94" s="38"/>
      <c r="F94" s="26" t="str">
        <f>IF(E20="","",E20)</f>
        <v>Vyplň údaj</v>
      </c>
      <c r="G94" s="38"/>
      <c r="H94" s="38"/>
      <c r="I94" s="150" t="s">
        <v>33</v>
      </c>
      <c r="J94" s="35" t="str">
        <f>E26</f>
        <v>Ing. Bačík</v>
      </c>
      <c r="K94" s="3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8"/>
      <c r="J95" s="38"/>
      <c r="K95" s="38"/>
      <c r="L95" s="42"/>
    </row>
    <row r="96" spans="2:12" s="1" customFormat="1" ht="29.25" customHeight="1">
      <c r="B96" s="37"/>
      <c r="C96" s="186" t="s">
        <v>135</v>
      </c>
      <c r="D96" s="187"/>
      <c r="E96" s="187"/>
      <c r="F96" s="187"/>
      <c r="G96" s="187"/>
      <c r="H96" s="187"/>
      <c r="I96" s="188"/>
      <c r="J96" s="189" t="s">
        <v>136</v>
      </c>
      <c r="K96" s="187"/>
      <c r="L96" s="42"/>
    </row>
    <row r="97" spans="2:12" s="1" customFormat="1" ht="10.3" customHeight="1">
      <c r="B97" s="37"/>
      <c r="C97" s="38"/>
      <c r="D97" s="38"/>
      <c r="E97" s="38"/>
      <c r="F97" s="38"/>
      <c r="G97" s="38"/>
      <c r="H97" s="38"/>
      <c r="I97" s="148"/>
      <c r="J97" s="38"/>
      <c r="K97" s="38"/>
      <c r="L97" s="42"/>
    </row>
    <row r="98" spans="2:47" s="1" customFormat="1" ht="22.8" customHeight="1">
      <c r="B98" s="37"/>
      <c r="C98" s="190" t="s">
        <v>137</v>
      </c>
      <c r="D98" s="38"/>
      <c r="E98" s="38"/>
      <c r="F98" s="38"/>
      <c r="G98" s="38"/>
      <c r="H98" s="38"/>
      <c r="I98" s="148"/>
      <c r="J98" s="104">
        <f>J139</f>
        <v>0</v>
      </c>
      <c r="K98" s="38"/>
      <c r="L98" s="42"/>
      <c r="AU98" s="16" t="s">
        <v>138</v>
      </c>
    </row>
    <row r="99" spans="2:12" s="8" customFormat="1" ht="24.95" customHeight="1">
      <c r="B99" s="191"/>
      <c r="C99" s="192"/>
      <c r="D99" s="193" t="s">
        <v>3045</v>
      </c>
      <c r="E99" s="194"/>
      <c r="F99" s="194"/>
      <c r="G99" s="194"/>
      <c r="H99" s="194"/>
      <c r="I99" s="195"/>
      <c r="J99" s="196">
        <f>J140</f>
        <v>0</v>
      </c>
      <c r="K99" s="192"/>
      <c r="L99" s="197"/>
    </row>
    <row r="100" spans="2:12" s="9" customFormat="1" ht="19.9" customHeight="1">
      <c r="B100" s="198"/>
      <c r="C100" s="127"/>
      <c r="D100" s="199" t="s">
        <v>3046</v>
      </c>
      <c r="E100" s="200"/>
      <c r="F100" s="200"/>
      <c r="G100" s="200"/>
      <c r="H100" s="200"/>
      <c r="I100" s="201"/>
      <c r="J100" s="202">
        <f>J141</f>
        <v>0</v>
      </c>
      <c r="K100" s="127"/>
      <c r="L100" s="203"/>
    </row>
    <row r="101" spans="2:12" s="9" customFormat="1" ht="19.9" customHeight="1">
      <c r="B101" s="198"/>
      <c r="C101" s="127"/>
      <c r="D101" s="199" t="s">
        <v>3047</v>
      </c>
      <c r="E101" s="200"/>
      <c r="F101" s="200"/>
      <c r="G101" s="200"/>
      <c r="H101" s="200"/>
      <c r="I101" s="201"/>
      <c r="J101" s="202">
        <f>J148</f>
        <v>0</v>
      </c>
      <c r="K101" s="127"/>
      <c r="L101" s="203"/>
    </row>
    <row r="102" spans="2:12" s="9" customFormat="1" ht="19.9" customHeight="1">
      <c r="B102" s="198"/>
      <c r="C102" s="127"/>
      <c r="D102" s="199" t="s">
        <v>3048</v>
      </c>
      <c r="E102" s="200"/>
      <c r="F102" s="200"/>
      <c r="G102" s="200"/>
      <c r="H102" s="200"/>
      <c r="I102" s="201"/>
      <c r="J102" s="202">
        <f>J149</f>
        <v>0</v>
      </c>
      <c r="K102" s="127"/>
      <c r="L102" s="203"/>
    </row>
    <row r="103" spans="2:12" s="9" customFormat="1" ht="19.9" customHeight="1">
      <c r="B103" s="198"/>
      <c r="C103" s="127"/>
      <c r="D103" s="199" t="s">
        <v>3049</v>
      </c>
      <c r="E103" s="200"/>
      <c r="F103" s="200"/>
      <c r="G103" s="200"/>
      <c r="H103" s="200"/>
      <c r="I103" s="201"/>
      <c r="J103" s="202">
        <f>J152</f>
        <v>0</v>
      </c>
      <c r="K103" s="127"/>
      <c r="L103" s="203"/>
    </row>
    <row r="104" spans="2:12" s="9" customFormat="1" ht="19.9" customHeight="1">
      <c r="B104" s="198"/>
      <c r="C104" s="127"/>
      <c r="D104" s="199" t="s">
        <v>3050</v>
      </c>
      <c r="E104" s="200"/>
      <c r="F104" s="200"/>
      <c r="G104" s="200"/>
      <c r="H104" s="200"/>
      <c r="I104" s="201"/>
      <c r="J104" s="202">
        <f>J561</f>
        <v>0</v>
      </c>
      <c r="K104" s="127"/>
      <c r="L104" s="203"/>
    </row>
    <row r="105" spans="2:12" s="9" customFormat="1" ht="19.9" customHeight="1">
      <c r="B105" s="198"/>
      <c r="C105" s="127"/>
      <c r="D105" s="199" t="s">
        <v>3051</v>
      </c>
      <c r="E105" s="200"/>
      <c r="F105" s="200"/>
      <c r="G105" s="200"/>
      <c r="H105" s="200"/>
      <c r="I105" s="201"/>
      <c r="J105" s="202">
        <f>J596</f>
        <v>0</v>
      </c>
      <c r="K105" s="127"/>
      <c r="L105" s="203"/>
    </row>
    <row r="106" spans="2:12" s="9" customFormat="1" ht="19.9" customHeight="1">
      <c r="B106" s="198"/>
      <c r="C106" s="127"/>
      <c r="D106" s="199" t="s">
        <v>3052</v>
      </c>
      <c r="E106" s="200"/>
      <c r="F106" s="200"/>
      <c r="G106" s="200"/>
      <c r="H106" s="200"/>
      <c r="I106" s="201"/>
      <c r="J106" s="202">
        <f>J609</f>
        <v>0</v>
      </c>
      <c r="K106" s="127"/>
      <c r="L106" s="203"/>
    </row>
    <row r="107" spans="2:12" s="9" customFormat="1" ht="19.9" customHeight="1">
      <c r="B107" s="198"/>
      <c r="C107" s="127"/>
      <c r="D107" s="199" t="s">
        <v>3053</v>
      </c>
      <c r="E107" s="200"/>
      <c r="F107" s="200"/>
      <c r="G107" s="200"/>
      <c r="H107" s="200"/>
      <c r="I107" s="201"/>
      <c r="J107" s="202">
        <f>J625</f>
        <v>0</v>
      </c>
      <c r="K107" s="127"/>
      <c r="L107" s="203"/>
    </row>
    <row r="108" spans="2:12" s="9" customFormat="1" ht="19.9" customHeight="1">
      <c r="B108" s="198"/>
      <c r="C108" s="127"/>
      <c r="D108" s="199" t="s">
        <v>3054</v>
      </c>
      <c r="E108" s="200"/>
      <c r="F108" s="200"/>
      <c r="G108" s="200"/>
      <c r="H108" s="200"/>
      <c r="I108" s="201"/>
      <c r="J108" s="202">
        <f>J629</f>
        <v>0</v>
      </c>
      <c r="K108" s="127"/>
      <c r="L108" s="203"/>
    </row>
    <row r="109" spans="2:12" s="9" customFormat="1" ht="19.9" customHeight="1">
      <c r="B109" s="198"/>
      <c r="C109" s="127"/>
      <c r="D109" s="199" t="s">
        <v>3055</v>
      </c>
      <c r="E109" s="200"/>
      <c r="F109" s="200"/>
      <c r="G109" s="200"/>
      <c r="H109" s="200"/>
      <c r="I109" s="201"/>
      <c r="J109" s="202">
        <f>J672</f>
        <v>0</v>
      </c>
      <c r="K109" s="127"/>
      <c r="L109" s="203"/>
    </row>
    <row r="110" spans="2:12" s="9" customFormat="1" ht="19.9" customHeight="1">
      <c r="B110" s="198"/>
      <c r="C110" s="127"/>
      <c r="D110" s="199" t="s">
        <v>3056</v>
      </c>
      <c r="E110" s="200"/>
      <c r="F110" s="200"/>
      <c r="G110" s="200"/>
      <c r="H110" s="200"/>
      <c r="I110" s="201"/>
      <c r="J110" s="202">
        <f>J677</f>
        <v>0</v>
      </c>
      <c r="K110" s="127"/>
      <c r="L110" s="203"/>
    </row>
    <row r="111" spans="2:12" s="9" customFormat="1" ht="19.9" customHeight="1">
      <c r="B111" s="198"/>
      <c r="C111" s="127"/>
      <c r="D111" s="199" t="s">
        <v>3057</v>
      </c>
      <c r="E111" s="200"/>
      <c r="F111" s="200"/>
      <c r="G111" s="200"/>
      <c r="H111" s="200"/>
      <c r="I111" s="201"/>
      <c r="J111" s="202">
        <f>J699</f>
        <v>0</v>
      </c>
      <c r="K111" s="127"/>
      <c r="L111" s="203"/>
    </row>
    <row r="112" spans="2:12" s="9" customFormat="1" ht="19.9" customHeight="1">
      <c r="B112" s="198"/>
      <c r="C112" s="127"/>
      <c r="D112" s="199" t="s">
        <v>3058</v>
      </c>
      <c r="E112" s="200"/>
      <c r="F112" s="200"/>
      <c r="G112" s="200"/>
      <c r="H112" s="200"/>
      <c r="I112" s="201"/>
      <c r="J112" s="202">
        <f>J715</f>
        <v>0</v>
      </c>
      <c r="K112" s="127"/>
      <c r="L112" s="203"/>
    </row>
    <row r="113" spans="2:12" s="9" customFormat="1" ht="19.9" customHeight="1">
      <c r="B113" s="198"/>
      <c r="C113" s="127"/>
      <c r="D113" s="199" t="s">
        <v>3059</v>
      </c>
      <c r="E113" s="200"/>
      <c r="F113" s="200"/>
      <c r="G113" s="200"/>
      <c r="H113" s="200"/>
      <c r="I113" s="201"/>
      <c r="J113" s="202">
        <f>J770</f>
        <v>0</v>
      </c>
      <c r="K113" s="127"/>
      <c r="L113" s="203"/>
    </row>
    <row r="114" spans="2:12" s="9" customFormat="1" ht="19.9" customHeight="1">
      <c r="B114" s="198"/>
      <c r="C114" s="127"/>
      <c r="D114" s="199" t="s">
        <v>3060</v>
      </c>
      <c r="E114" s="200"/>
      <c r="F114" s="200"/>
      <c r="G114" s="200"/>
      <c r="H114" s="200"/>
      <c r="I114" s="201"/>
      <c r="J114" s="202">
        <f>J812</f>
        <v>0</v>
      </c>
      <c r="K114" s="127"/>
      <c r="L114" s="203"/>
    </row>
    <row r="115" spans="2:12" s="9" customFormat="1" ht="19.9" customHeight="1">
      <c r="B115" s="198"/>
      <c r="C115" s="127"/>
      <c r="D115" s="199" t="s">
        <v>3061</v>
      </c>
      <c r="E115" s="200"/>
      <c r="F115" s="200"/>
      <c r="G115" s="200"/>
      <c r="H115" s="200"/>
      <c r="I115" s="201"/>
      <c r="J115" s="202">
        <f>J837</f>
        <v>0</v>
      </c>
      <c r="K115" s="127"/>
      <c r="L115" s="203"/>
    </row>
    <row r="116" spans="2:12" s="9" customFormat="1" ht="19.9" customHeight="1">
      <c r="B116" s="198"/>
      <c r="C116" s="127"/>
      <c r="D116" s="199" t="s">
        <v>3062</v>
      </c>
      <c r="E116" s="200"/>
      <c r="F116" s="200"/>
      <c r="G116" s="200"/>
      <c r="H116" s="200"/>
      <c r="I116" s="201"/>
      <c r="J116" s="202">
        <f>J915</f>
        <v>0</v>
      </c>
      <c r="K116" s="127"/>
      <c r="L116" s="203"/>
    </row>
    <row r="117" spans="2:12" s="9" customFormat="1" ht="19.9" customHeight="1">
      <c r="B117" s="198"/>
      <c r="C117" s="127"/>
      <c r="D117" s="199" t="s">
        <v>3063</v>
      </c>
      <c r="E117" s="200"/>
      <c r="F117" s="200"/>
      <c r="G117" s="200"/>
      <c r="H117" s="200"/>
      <c r="I117" s="201"/>
      <c r="J117" s="202">
        <f>J945</f>
        <v>0</v>
      </c>
      <c r="K117" s="127"/>
      <c r="L117" s="203"/>
    </row>
    <row r="118" spans="2:12" s="1" customFormat="1" ht="21.8" customHeight="1">
      <c r="B118" s="37"/>
      <c r="C118" s="38"/>
      <c r="D118" s="38"/>
      <c r="E118" s="38"/>
      <c r="F118" s="38"/>
      <c r="G118" s="38"/>
      <c r="H118" s="38"/>
      <c r="I118" s="148"/>
      <c r="J118" s="38"/>
      <c r="K118" s="38"/>
      <c r="L118" s="42"/>
    </row>
    <row r="119" spans="2:12" s="1" customFormat="1" ht="6.95" customHeight="1">
      <c r="B119" s="60"/>
      <c r="C119" s="61"/>
      <c r="D119" s="61"/>
      <c r="E119" s="61"/>
      <c r="F119" s="61"/>
      <c r="G119" s="61"/>
      <c r="H119" s="61"/>
      <c r="I119" s="181"/>
      <c r="J119" s="61"/>
      <c r="K119" s="61"/>
      <c r="L119" s="42"/>
    </row>
    <row r="123" spans="2:12" s="1" customFormat="1" ht="6.95" customHeight="1">
      <c r="B123" s="62"/>
      <c r="C123" s="63"/>
      <c r="D123" s="63"/>
      <c r="E123" s="63"/>
      <c r="F123" s="63"/>
      <c r="G123" s="63"/>
      <c r="H123" s="63"/>
      <c r="I123" s="184"/>
      <c r="J123" s="63"/>
      <c r="K123" s="63"/>
      <c r="L123" s="42"/>
    </row>
    <row r="124" spans="2:12" s="1" customFormat="1" ht="24.95" customHeight="1">
      <c r="B124" s="37"/>
      <c r="C124" s="22" t="s">
        <v>175</v>
      </c>
      <c r="D124" s="38"/>
      <c r="E124" s="38"/>
      <c r="F124" s="38"/>
      <c r="G124" s="38"/>
      <c r="H124" s="38"/>
      <c r="I124" s="148"/>
      <c r="J124" s="38"/>
      <c r="K124" s="38"/>
      <c r="L124" s="42"/>
    </row>
    <row r="125" spans="2:12" s="1" customFormat="1" ht="6.95" customHeight="1">
      <c r="B125" s="37"/>
      <c r="C125" s="38"/>
      <c r="D125" s="38"/>
      <c r="E125" s="38"/>
      <c r="F125" s="38"/>
      <c r="G125" s="38"/>
      <c r="H125" s="38"/>
      <c r="I125" s="148"/>
      <c r="J125" s="38"/>
      <c r="K125" s="38"/>
      <c r="L125" s="42"/>
    </row>
    <row r="126" spans="2:12" s="1" customFormat="1" ht="12" customHeight="1">
      <c r="B126" s="37"/>
      <c r="C126" s="31" t="s">
        <v>16</v>
      </c>
      <c r="D126" s="38"/>
      <c r="E126" s="38"/>
      <c r="F126" s="38"/>
      <c r="G126" s="38"/>
      <c r="H126" s="38"/>
      <c r="I126" s="148"/>
      <c r="J126" s="38"/>
      <c r="K126" s="38"/>
      <c r="L126" s="42"/>
    </row>
    <row r="127" spans="2:12" s="1" customFormat="1" ht="16.5" customHeight="1">
      <c r="B127" s="37"/>
      <c r="C127" s="38"/>
      <c r="D127" s="38"/>
      <c r="E127" s="185" t="str">
        <f>E7</f>
        <v>Modernizace energocentra – TS 1, Krajská zdravotní a.s. – Nemocnice Teplice o.z.</v>
      </c>
      <c r="F127" s="31"/>
      <c r="G127" s="31"/>
      <c r="H127" s="31"/>
      <c r="I127" s="148"/>
      <c r="J127" s="38"/>
      <c r="K127" s="38"/>
      <c r="L127" s="42"/>
    </row>
    <row r="128" spans="2:12" ht="12" customHeight="1">
      <c r="B128" s="20"/>
      <c r="C128" s="31" t="s">
        <v>129</v>
      </c>
      <c r="D128" s="21"/>
      <c r="E128" s="21"/>
      <c r="F128" s="21"/>
      <c r="G128" s="21"/>
      <c r="H128" s="21"/>
      <c r="I128" s="140"/>
      <c r="J128" s="21"/>
      <c r="K128" s="21"/>
      <c r="L128" s="19"/>
    </row>
    <row r="129" spans="2:12" s="1" customFormat="1" ht="16.5" customHeight="1">
      <c r="B129" s="37"/>
      <c r="C129" s="38"/>
      <c r="D129" s="38"/>
      <c r="E129" s="185" t="s">
        <v>3043</v>
      </c>
      <c r="F129" s="38"/>
      <c r="G129" s="38"/>
      <c r="H129" s="38"/>
      <c r="I129" s="148"/>
      <c r="J129" s="38"/>
      <c r="K129" s="38"/>
      <c r="L129" s="42"/>
    </row>
    <row r="130" spans="2:12" s="1" customFormat="1" ht="12" customHeight="1">
      <c r="B130" s="37"/>
      <c r="C130" s="31" t="s">
        <v>131</v>
      </c>
      <c r="D130" s="38"/>
      <c r="E130" s="38"/>
      <c r="F130" s="38"/>
      <c r="G130" s="38"/>
      <c r="H130" s="38"/>
      <c r="I130" s="148"/>
      <c r="J130" s="38"/>
      <c r="K130" s="38"/>
      <c r="L130" s="42"/>
    </row>
    <row r="131" spans="2:12" s="1" customFormat="1" ht="16.5" customHeight="1">
      <c r="B131" s="37"/>
      <c r="C131" s="38"/>
      <c r="D131" s="38"/>
      <c r="E131" s="70" t="str">
        <f>E11</f>
        <v>D2_51_1 - Technologické rozvody - VN, NN, uzemnění</v>
      </c>
      <c r="F131" s="38"/>
      <c r="G131" s="38"/>
      <c r="H131" s="38"/>
      <c r="I131" s="148"/>
      <c r="J131" s="38"/>
      <c r="K131" s="38"/>
      <c r="L131" s="42"/>
    </row>
    <row r="132" spans="2:12" s="1" customFormat="1" ht="6.95" customHeight="1">
      <c r="B132" s="37"/>
      <c r="C132" s="38"/>
      <c r="D132" s="38"/>
      <c r="E132" s="38"/>
      <c r="F132" s="38"/>
      <c r="G132" s="38"/>
      <c r="H132" s="38"/>
      <c r="I132" s="148"/>
      <c r="J132" s="38"/>
      <c r="K132" s="38"/>
      <c r="L132" s="42"/>
    </row>
    <row r="133" spans="2:12" s="1" customFormat="1" ht="12" customHeight="1">
      <c r="B133" s="37"/>
      <c r="C133" s="31" t="s">
        <v>20</v>
      </c>
      <c r="D133" s="38"/>
      <c r="E133" s="38"/>
      <c r="F133" s="26" t="str">
        <f>F14</f>
        <v>Teplice</v>
      </c>
      <c r="G133" s="38"/>
      <c r="H133" s="38"/>
      <c r="I133" s="150" t="s">
        <v>22</v>
      </c>
      <c r="J133" s="73" t="str">
        <f>IF(J14="","",J14)</f>
        <v>5. 4. 2019</v>
      </c>
      <c r="K133" s="38"/>
      <c r="L133" s="42"/>
    </row>
    <row r="134" spans="2:12" s="1" customFormat="1" ht="6.95" customHeight="1">
      <c r="B134" s="37"/>
      <c r="C134" s="38"/>
      <c r="D134" s="38"/>
      <c r="E134" s="38"/>
      <c r="F134" s="38"/>
      <c r="G134" s="38"/>
      <c r="H134" s="38"/>
      <c r="I134" s="148"/>
      <c r="J134" s="38"/>
      <c r="K134" s="38"/>
      <c r="L134" s="42"/>
    </row>
    <row r="135" spans="2:12" s="1" customFormat="1" ht="43.05" customHeight="1">
      <c r="B135" s="37"/>
      <c r="C135" s="31" t="s">
        <v>24</v>
      </c>
      <c r="D135" s="38"/>
      <c r="E135" s="38"/>
      <c r="F135" s="26" t="str">
        <f>E17</f>
        <v>Krajská zdravotní a.s, Ústí nad Labem</v>
      </c>
      <c r="G135" s="38"/>
      <c r="H135" s="38"/>
      <c r="I135" s="150" t="s">
        <v>30</v>
      </c>
      <c r="J135" s="35" t="str">
        <f>E23</f>
        <v>Atelier Penta v.o.s., Mrštíkova 12, Jihlava</v>
      </c>
      <c r="K135" s="38"/>
      <c r="L135" s="42"/>
    </row>
    <row r="136" spans="2:12" s="1" customFormat="1" ht="15.15" customHeight="1">
      <c r="B136" s="37"/>
      <c r="C136" s="31" t="s">
        <v>28</v>
      </c>
      <c r="D136" s="38"/>
      <c r="E136" s="38"/>
      <c r="F136" s="26" t="str">
        <f>IF(E20="","",E20)</f>
        <v>Vyplň údaj</v>
      </c>
      <c r="G136" s="38"/>
      <c r="H136" s="38"/>
      <c r="I136" s="150" t="s">
        <v>33</v>
      </c>
      <c r="J136" s="35" t="str">
        <f>E26</f>
        <v>Ing. Bačík</v>
      </c>
      <c r="K136" s="38"/>
      <c r="L136" s="42"/>
    </row>
    <row r="137" spans="2:12" s="1" customFormat="1" ht="10.3" customHeight="1">
      <c r="B137" s="37"/>
      <c r="C137" s="38"/>
      <c r="D137" s="38"/>
      <c r="E137" s="38"/>
      <c r="F137" s="38"/>
      <c r="G137" s="38"/>
      <c r="H137" s="38"/>
      <c r="I137" s="148"/>
      <c r="J137" s="38"/>
      <c r="K137" s="38"/>
      <c r="L137" s="42"/>
    </row>
    <row r="138" spans="2:20" s="10" customFormat="1" ht="29.25" customHeight="1">
      <c r="B138" s="204"/>
      <c r="C138" s="205" t="s">
        <v>176</v>
      </c>
      <c r="D138" s="206" t="s">
        <v>61</v>
      </c>
      <c r="E138" s="206" t="s">
        <v>57</v>
      </c>
      <c r="F138" s="206" t="s">
        <v>58</v>
      </c>
      <c r="G138" s="206" t="s">
        <v>177</v>
      </c>
      <c r="H138" s="206" t="s">
        <v>178</v>
      </c>
      <c r="I138" s="207" t="s">
        <v>179</v>
      </c>
      <c r="J138" s="206" t="s">
        <v>136</v>
      </c>
      <c r="K138" s="208" t="s">
        <v>180</v>
      </c>
      <c r="L138" s="209"/>
      <c r="M138" s="94" t="s">
        <v>1</v>
      </c>
      <c r="N138" s="95" t="s">
        <v>40</v>
      </c>
      <c r="O138" s="95" t="s">
        <v>181</v>
      </c>
      <c r="P138" s="95" t="s">
        <v>182</v>
      </c>
      <c r="Q138" s="95" t="s">
        <v>183</v>
      </c>
      <c r="R138" s="95" t="s">
        <v>184</v>
      </c>
      <c r="S138" s="95" t="s">
        <v>185</v>
      </c>
      <c r="T138" s="96" t="s">
        <v>186</v>
      </c>
    </row>
    <row r="139" spans="2:63" s="1" customFormat="1" ht="22.8" customHeight="1">
      <c r="B139" s="37"/>
      <c r="C139" s="101" t="s">
        <v>187</v>
      </c>
      <c r="D139" s="38"/>
      <c r="E139" s="38"/>
      <c r="F139" s="38"/>
      <c r="G139" s="38"/>
      <c r="H139" s="38"/>
      <c r="I139" s="148"/>
      <c r="J139" s="210">
        <f>BK139</f>
        <v>0</v>
      </c>
      <c r="K139" s="38"/>
      <c r="L139" s="42"/>
      <c r="M139" s="97"/>
      <c r="N139" s="98"/>
      <c r="O139" s="98"/>
      <c r="P139" s="211">
        <f>P140</f>
        <v>0</v>
      </c>
      <c r="Q139" s="98"/>
      <c r="R139" s="211">
        <f>R140</f>
        <v>26.412171999999998</v>
      </c>
      <c r="S139" s="98"/>
      <c r="T139" s="212">
        <f>T140</f>
        <v>0</v>
      </c>
      <c r="AT139" s="16" t="s">
        <v>75</v>
      </c>
      <c r="AU139" s="16" t="s">
        <v>138</v>
      </c>
      <c r="BK139" s="213">
        <f>BK140</f>
        <v>0</v>
      </c>
    </row>
    <row r="140" spans="2:63" s="11" customFormat="1" ht="25.9" customHeight="1">
      <c r="B140" s="214"/>
      <c r="C140" s="215"/>
      <c r="D140" s="216" t="s">
        <v>75</v>
      </c>
      <c r="E140" s="217" t="s">
        <v>3064</v>
      </c>
      <c r="F140" s="217" t="s">
        <v>110</v>
      </c>
      <c r="G140" s="215"/>
      <c r="H140" s="215"/>
      <c r="I140" s="218"/>
      <c r="J140" s="219">
        <f>BK140</f>
        <v>0</v>
      </c>
      <c r="K140" s="215"/>
      <c r="L140" s="220"/>
      <c r="M140" s="221"/>
      <c r="N140" s="222"/>
      <c r="O140" s="222"/>
      <c r="P140" s="223">
        <f>P141+P148+P149+P152+P561+P596+P609+P625+P629+P672+P677+P699+P715+P770+P812+P837+P915+P945</f>
        <v>0</v>
      </c>
      <c r="Q140" s="222"/>
      <c r="R140" s="223">
        <f>R141+R148+R149+R152+R561+R596+R609+R625+R629+R672+R677+R699+R715+R770+R812+R837+R915+R945</f>
        <v>26.412171999999998</v>
      </c>
      <c r="S140" s="222"/>
      <c r="T140" s="224">
        <f>T141+T148+T149+T152+T561+T596+T609+T625+T629+T672+T677+T699+T715+T770+T812+T837+T915+T945</f>
        <v>0</v>
      </c>
      <c r="AR140" s="225" t="s">
        <v>197</v>
      </c>
      <c r="AT140" s="226" t="s">
        <v>75</v>
      </c>
      <c r="AU140" s="226" t="s">
        <v>76</v>
      </c>
      <c r="AY140" s="225" t="s">
        <v>190</v>
      </c>
      <c r="BK140" s="227">
        <f>BK141+BK148+BK149+BK152+BK561+BK596+BK609+BK625+BK629+BK672+BK677+BK699+BK715+BK770+BK812+BK837+BK915+BK945</f>
        <v>0</v>
      </c>
    </row>
    <row r="141" spans="2:63" s="11" customFormat="1" ht="22.8" customHeight="1">
      <c r="B141" s="214"/>
      <c r="C141" s="215"/>
      <c r="D141" s="216" t="s">
        <v>75</v>
      </c>
      <c r="E141" s="228" t="s">
        <v>3065</v>
      </c>
      <c r="F141" s="228" t="s">
        <v>3066</v>
      </c>
      <c r="G141" s="215"/>
      <c r="H141" s="215"/>
      <c r="I141" s="218"/>
      <c r="J141" s="229">
        <f>BK141</f>
        <v>0</v>
      </c>
      <c r="K141" s="215"/>
      <c r="L141" s="220"/>
      <c r="M141" s="221"/>
      <c r="N141" s="222"/>
      <c r="O141" s="222"/>
      <c r="P141" s="223">
        <f>SUM(P142:P147)</f>
        <v>0</v>
      </c>
      <c r="Q141" s="222"/>
      <c r="R141" s="223">
        <f>SUM(R142:R147)</f>
        <v>0</v>
      </c>
      <c r="S141" s="222"/>
      <c r="T141" s="224">
        <f>SUM(T142:T147)</f>
        <v>0</v>
      </c>
      <c r="AR141" s="225" t="s">
        <v>197</v>
      </c>
      <c r="AT141" s="226" t="s">
        <v>75</v>
      </c>
      <c r="AU141" s="226" t="s">
        <v>83</v>
      </c>
      <c r="AY141" s="225" t="s">
        <v>190</v>
      </c>
      <c r="BK141" s="227">
        <f>SUM(BK142:BK147)</f>
        <v>0</v>
      </c>
    </row>
    <row r="142" spans="2:65" s="1" customFormat="1" ht="48" customHeight="1">
      <c r="B142" s="37"/>
      <c r="C142" s="265" t="s">
        <v>83</v>
      </c>
      <c r="D142" s="265" t="s">
        <v>430</v>
      </c>
      <c r="E142" s="266" t="s">
        <v>3067</v>
      </c>
      <c r="F142" s="267" t="s">
        <v>3068</v>
      </c>
      <c r="G142" s="268" t="s">
        <v>1708</v>
      </c>
      <c r="H142" s="269">
        <v>1</v>
      </c>
      <c r="I142" s="270"/>
      <c r="J142" s="271">
        <f>ROUND(I142*H142,2)</f>
        <v>0</v>
      </c>
      <c r="K142" s="267" t="s">
        <v>445</v>
      </c>
      <c r="L142" s="272"/>
      <c r="M142" s="273" t="s">
        <v>1</v>
      </c>
      <c r="N142" s="274" t="s">
        <v>41</v>
      </c>
      <c r="O142" s="85"/>
      <c r="P142" s="239">
        <f>O142*H142</f>
        <v>0</v>
      </c>
      <c r="Q142" s="239">
        <v>0</v>
      </c>
      <c r="R142" s="239">
        <f>Q142*H142</f>
        <v>0</v>
      </c>
      <c r="S142" s="239">
        <v>0</v>
      </c>
      <c r="T142" s="240">
        <f>S142*H142</f>
        <v>0</v>
      </c>
      <c r="AR142" s="241" t="s">
        <v>2501</v>
      </c>
      <c r="AT142" s="241" t="s">
        <v>430</v>
      </c>
      <c r="AU142" s="241" t="s">
        <v>85</v>
      </c>
      <c r="AY142" s="16" t="s">
        <v>190</v>
      </c>
      <c r="BE142" s="242">
        <f>IF(N142="základní",J142,0)</f>
        <v>0</v>
      </c>
      <c r="BF142" s="242">
        <f>IF(N142="snížená",J142,0)</f>
        <v>0</v>
      </c>
      <c r="BG142" s="242">
        <f>IF(N142="zákl. přenesená",J142,0)</f>
        <v>0</v>
      </c>
      <c r="BH142" s="242">
        <f>IF(N142="sníž. přenesená",J142,0)</f>
        <v>0</v>
      </c>
      <c r="BI142" s="242">
        <f>IF(N142="nulová",J142,0)</f>
        <v>0</v>
      </c>
      <c r="BJ142" s="16" t="s">
        <v>83</v>
      </c>
      <c r="BK142" s="242">
        <f>ROUND(I142*H142,2)</f>
        <v>0</v>
      </c>
      <c r="BL142" s="16" t="s">
        <v>2501</v>
      </c>
      <c r="BM142" s="241" t="s">
        <v>3069</v>
      </c>
    </row>
    <row r="143" spans="2:65" s="1" customFormat="1" ht="16.5" customHeight="1">
      <c r="B143" s="37"/>
      <c r="C143" s="230" t="s">
        <v>85</v>
      </c>
      <c r="D143" s="230" t="s">
        <v>192</v>
      </c>
      <c r="E143" s="231" t="s">
        <v>3070</v>
      </c>
      <c r="F143" s="232" t="s">
        <v>3071</v>
      </c>
      <c r="G143" s="233" t="s">
        <v>427</v>
      </c>
      <c r="H143" s="234">
        <v>6</v>
      </c>
      <c r="I143" s="235"/>
      <c r="J143" s="236">
        <f>ROUND(I143*H143,2)</f>
        <v>0</v>
      </c>
      <c r="K143" s="232" t="s">
        <v>196</v>
      </c>
      <c r="L143" s="42"/>
      <c r="M143" s="237" t="s">
        <v>1</v>
      </c>
      <c r="N143" s="238" t="s">
        <v>41</v>
      </c>
      <c r="O143" s="85"/>
      <c r="P143" s="239">
        <f>O143*H143</f>
        <v>0</v>
      </c>
      <c r="Q143" s="239">
        <v>0</v>
      </c>
      <c r="R143" s="239">
        <f>Q143*H143</f>
        <v>0</v>
      </c>
      <c r="S143" s="239">
        <v>0</v>
      </c>
      <c r="T143" s="240">
        <f>S143*H143</f>
        <v>0</v>
      </c>
      <c r="AR143" s="241" t="s">
        <v>600</v>
      </c>
      <c r="AT143" s="241" t="s">
        <v>192</v>
      </c>
      <c r="AU143" s="241" t="s">
        <v>85</v>
      </c>
      <c r="AY143" s="16" t="s">
        <v>190</v>
      </c>
      <c r="BE143" s="242">
        <f>IF(N143="základní",J143,0)</f>
        <v>0</v>
      </c>
      <c r="BF143" s="242">
        <f>IF(N143="snížená",J143,0)</f>
        <v>0</v>
      </c>
      <c r="BG143" s="242">
        <f>IF(N143="zákl. přenesená",J143,0)</f>
        <v>0</v>
      </c>
      <c r="BH143" s="242">
        <f>IF(N143="sníž. přenesená",J143,0)</f>
        <v>0</v>
      </c>
      <c r="BI143" s="242">
        <f>IF(N143="nulová",J143,0)</f>
        <v>0</v>
      </c>
      <c r="BJ143" s="16" t="s">
        <v>83</v>
      </c>
      <c r="BK143" s="242">
        <f>ROUND(I143*H143,2)</f>
        <v>0</v>
      </c>
      <c r="BL143" s="16" t="s">
        <v>600</v>
      </c>
      <c r="BM143" s="241" t="s">
        <v>3072</v>
      </c>
    </row>
    <row r="144" spans="2:51" s="13" customFormat="1" ht="12">
      <c r="B144" s="254"/>
      <c r="C144" s="255"/>
      <c r="D144" s="245" t="s">
        <v>199</v>
      </c>
      <c r="E144" s="256" t="s">
        <v>1</v>
      </c>
      <c r="F144" s="257" t="s">
        <v>3073</v>
      </c>
      <c r="G144" s="255"/>
      <c r="H144" s="258">
        <v>6</v>
      </c>
      <c r="I144" s="259"/>
      <c r="J144" s="255"/>
      <c r="K144" s="255"/>
      <c r="L144" s="260"/>
      <c r="M144" s="261"/>
      <c r="N144" s="262"/>
      <c r="O144" s="262"/>
      <c r="P144" s="262"/>
      <c r="Q144" s="262"/>
      <c r="R144" s="262"/>
      <c r="S144" s="262"/>
      <c r="T144" s="263"/>
      <c r="AT144" s="264" t="s">
        <v>199</v>
      </c>
      <c r="AU144" s="264" t="s">
        <v>85</v>
      </c>
      <c r="AV144" s="13" t="s">
        <v>85</v>
      </c>
      <c r="AW144" s="13" t="s">
        <v>32</v>
      </c>
      <c r="AX144" s="13" t="s">
        <v>76</v>
      </c>
      <c r="AY144" s="264" t="s">
        <v>190</v>
      </c>
    </row>
    <row r="145" spans="2:65" s="1" customFormat="1" ht="16.5" customHeight="1">
      <c r="B145" s="37"/>
      <c r="C145" s="230" t="s">
        <v>207</v>
      </c>
      <c r="D145" s="230" t="s">
        <v>192</v>
      </c>
      <c r="E145" s="231" t="s">
        <v>3074</v>
      </c>
      <c r="F145" s="232" t="s">
        <v>3075</v>
      </c>
      <c r="G145" s="233" t="s">
        <v>427</v>
      </c>
      <c r="H145" s="234">
        <v>6</v>
      </c>
      <c r="I145" s="235"/>
      <c r="J145" s="236">
        <f>ROUND(I145*H145,2)</f>
        <v>0</v>
      </c>
      <c r="K145" s="232" t="s">
        <v>196</v>
      </c>
      <c r="L145" s="42"/>
      <c r="M145" s="237" t="s">
        <v>1</v>
      </c>
      <c r="N145" s="238" t="s">
        <v>41</v>
      </c>
      <c r="O145" s="85"/>
      <c r="P145" s="239">
        <f>O145*H145</f>
        <v>0</v>
      </c>
      <c r="Q145" s="239">
        <v>0</v>
      </c>
      <c r="R145" s="239">
        <f>Q145*H145</f>
        <v>0</v>
      </c>
      <c r="S145" s="239">
        <v>0</v>
      </c>
      <c r="T145" s="240">
        <f>S145*H145</f>
        <v>0</v>
      </c>
      <c r="AR145" s="241" t="s">
        <v>600</v>
      </c>
      <c r="AT145" s="241" t="s">
        <v>192</v>
      </c>
      <c r="AU145" s="241" t="s">
        <v>85</v>
      </c>
      <c r="AY145" s="16" t="s">
        <v>190</v>
      </c>
      <c r="BE145" s="242">
        <f>IF(N145="základní",J145,0)</f>
        <v>0</v>
      </c>
      <c r="BF145" s="242">
        <f>IF(N145="snížená",J145,0)</f>
        <v>0</v>
      </c>
      <c r="BG145" s="242">
        <f>IF(N145="zákl. přenesená",J145,0)</f>
        <v>0</v>
      </c>
      <c r="BH145" s="242">
        <f>IF(N145="sníž. přenesená",J145,0)</f>
        <v>0</v>
      </c>
      <c r="BI145" s="242">
        <f>IF(N145="nulová",J145,0)</f>
        <v>0</v>
      </c>
      <c r="BJ145" s="16" t="s">
        <v>83</v>
      </c>
      <c r="BK145" s="242">
        <f>ROUND(I145*H145,2)</f>
        <v>0</v>
      </c>
      <c r="BL145" s="16" t="s">
        <v>600</v>
      </c>
      <c r="BM145" s="241" t="s">
        <v>3076</v>
      </c>
    </row>
    <row r="146" spans="2:51" s="13" customFormat="1" ht="12">
      <c r="B146" s="254"/>
      <c r="C146" s="255"/>
      <c r="D146" s="245" t="s">
        <v>199</v>
      </c>
      <c r="E146" s="256" t="s">
        <v>1</v>
      </c>
      <c r="F146" s="257" t="s">
        <v>221</v>
      </c>
      <c r="G146" s="255"/>
      <c r="H146" s="258">
        <v>6</v>
      </c>
      <c r="I146" s="259"/>
      <c r="J146" s="255"/>
      <c r="K146" s="255"/>
      <c r="L146" s="260"/>
      <c r="M146" s="261"/>
      <c r="N146" s="262"/>
      <c r="O146" s="262"/>
      <c r="P146" s="262"/>
      <c r="Q146" s="262"/>
      <c r="R146" s="262"/>
      <c r="S146" s="262"/>
      <c r="T146" s="263"/>
      <c r="AT146" s="264" t="s">
        <v>199</v>
      </c>
      <c r="AU146" s="264" t="s">
        <v>85</v>
      </c>
      <c r="AV146" s="13" t="s">
        <v>85</v>
      </c>
      <c r="AW146" s="13" t="s">
        <v>32</v>
      </c>
      <c r="AX146" s="13" t="s">
        <v>76</v>
      </c>
      <c r="AY146" s="264" t="s">
        <v>190</v>
      </c>
    </row>
    <row r="147" spans="2:65" s="1" customFormat="1" ht="16.5" customHeight="1">
      <c r="B147" s="37"/>
      <c r="C147" s="230" t="s">
        <v>197</v>
      </c>
      <c r="D147" s="230" t="s">
        <v>192</v>
      </c>
      <c r="E147" s="231" t="s">
        <v>3077</v>
      </c>
      <c r="F147" s="232" t="s">
        <v>3078</v>
      </c>
      <c r="G147" s="233" t="s">
        <v>427</v>
      </c>
      <c r="H147" s="234">
        <v>1</v>
      </c>
      <c r="I147" s="235"/>
      <c r="J147" s="236">
        <f>ROUND(I147*H147,2)</f>
        <v>0</v>
      </c>
      <c r="K147" s="232" t="s">
        <v>445</v>
      </c>
      <c r="L147" s="42"/>
      <c r="M147" s="237" t="s">
        <v>1</v>
      </c>
      <c r="N147" s="238" t="s">
        <v>41</v>
      </c>
      <c r="O147" s="85"/>
      <c r="P147" s="239">
        <f>O147*H147</f>
        <v>0</v>
      </c>
      <c r="Q147" s="239">
        <v>0</v>
      </c>
      <c r="R147" s="239">
        <f>Q147*H147</f>
        <v>0</v>
      </c>
      <c r="S147" s="239">
        <v>0</v>
      </c>
      <c r="T147" s="240">
        <f>S147*H147</f>
        <v>0</v>
      </c>
      <c r="AR147" s="241" t="s">
        <v>600</v>
      </c>
      <c r="AT147" s="241" t="s">
        <v>192</v>
      </c>
      <c r="AU147" s="241" t="s">
        <v>85</v>
      </c>
      <c r="AY147" s="16" t="s">
        <v>190</v>
      </c>
      <c r="BE147" s="242">
        <f>IF(N147="základní",J147,0)</f>
        <v>0</v>
      </c>
      <c r="BF147" s="242">
        <f>IF(N147="snížená",J147,0)</f>
        <v>0</v>
      </c>
      <c r="BG147" s="242">
        <f>IF(N147="zákl. přenesená",J147,0)</f>
        <v>0</v>
      </c>
      <c r="BH147" s="242">
        <f>IF(N147="sníž. přenesená",J147,0)</f>
        <v>0</v>
      </c>
      <c r="BI147" s="242">
        <f>IF(N147="nulová",J147,0)</f>
        <v>0</v>
      </c>
      <c r="BJ147" s="16" t="s">
        <v>83</v>
      </c>
      <c r="BK147" s="242">
        <f>ROUND(I147*H147,2)</f>
        <v>0</v>
      </c>
      <c r="BL147" s="16" t="s">
        <v>600</v>
      </c>
      <c r="BM147" s="241" t="s">
        <v>3079</v>
      </c>
    </row>
    <row r="148" spans="2:63" s="11" customFormat="1" ht="22.8" customHeight="1">
      <c r="B148" s="214"/>
      <c r="C148" s="215"/>
      <c r="D148" s="216" t="s">
        <v>75</v>
      </c>
      <c r="E148" s="228" t="s">
        <v>3080</v>
      </c>
      <c r="F148" s="228" t="s">
        <v>3081</v>
      </c>
      <c r="G148" s="215"/>
      <c r="H148" s="215"/>
      <c r="I148" s="218"/>
      <c r="J148" s="229">
        <f>BK148</f>
        <v>0</v>
      </c>
      <c r="K148" s="215"/>
      <c r="L148" s="220"/>
      <c r="M148" s="221"/>
      <c r="N148" s="222"/>
      <c r="O148" s="222"/>
      <c r="P148" s="223">
        <v>0</v>
      </c>
      <c r="Q148" s="222"/>
      <c r="R148" s="223">
        <v>0</v>
      </c>
      <c r="S148" s="222"/>
      <c r="T148" s="224">
        <v>0</v>
      </c>
      <c r="AR148" s="225" t="s">
        <v>197</v>
      </c>
      <c r="AT148" s="226" t="s">
        <v>75</v>
      </c>
      <c r="AU148" s="226" t="s">
        <v>83</v>
      </c>
      <c r="AY148" s="225" t="s">
        <v>190</v>
      </c>
      <c r="BK148" s="227">
        <v>0</v>
      </c>
    </row>
    <row r="149" spans="2:63" s="11" customFormat="1" ht="22.8" customHeight="1">
      <c r="B149" s="214"/>
      <c r="C149" s="215"/>
      <c r="D149" s="216" t="s">
        <v>75</v>
      </c>
      <c r="E149" s="228" t="s">
        <v>3082</v>
      </c>
      <c r="F149" s="228" t="s">
        <v>3083</v>
      </c>
      <c r="G149" s="215"/>
      <c r="H149" s="215"/>
      <c r="I149" s="218"/>
      <c r="J149" s="229">
        <f>BK149</f>
        <v>0</v>
      </c>
      <c r="K149" s="215"/>
      <c r="L149" s="220"/>
      <c r="M149" s="221"/>
      <c r="N149" s="222"/>
      <c r="O149" s="222"/>
      <c r="P149" s="223">
        <f>SUM(P150:P151)</f>
        <v>0</v>
      </c>
      <c r="Q149" s="222"/>
      <c r="R149" s="223">
        <f>SUM(R150:R151)</f>
        <v>0</v>
      </c>
      <c r="S149" s="222"/>
      <c r="T149" s="224">
        <f>SUM(T150:T151)</f>
        <v>0</v>
      </c>
      <c r="AR149" s="225" t="s">
        <v>197</v>
      </c>
      <c r="AT149" s="226" t="s">
        <v>75</v>
      </c>
      <c r="AU149" s="226" t="s">
        <v>83</v>
      </c>
      <c r="AY149" s="225" t="s">
        <v>190</v>
      </c>
      <c r="BK149" s="227">
        <f>SUM(BK150:BK151)</f>
        <v>0</v>
      </c>
    </row>
    <row r="150" spans="2:65" s="1" customFormat="1" ht="36" customHeight="1">
      <c r="B150" s="37"/>
      <c r="C150" s="265" t="s">
        <v>233</v>
      </c>
      <c r="D150" s="265" t="s">
        <v>430</v>
      </c>
      <c r="E150" s="266" t="s">
        <v>3084</v>
      </c>
      <c r="F150" s="267" t="s">
        <v>3085</v>
      </c>
      <c r="G150" s="268" t="s">
        <v>1708</v>
      </c>
      <c r="H150" s="269">
        <v>1</v>
      </c>
      <c r="I150" s="270"/>
      <c r="J150" s="271">
        <f>ROUND(I150*H150,2)</f>
        <v>0</v>
      </c>
      <c r="K150" s="267" t="s">
        <v>445</v>
      </c>
      <c r="L150" s="272"/>
      <c r="M150" s="273" t="s">
        <v>1</v>
      </c>
      <c r="N150" s="274" t="s">
        <v>41</v>
      </c>
      <c r="O150" s="85"/>
      <c r="P150" s="239">
        <f>O150*H150</f>
        <v>0</v>
      </c>
      <c r="Q150" s="239">
        <v>0</v>
      </c>
      <c r="R150" s="239">
        <f>Q150*H150</f>
        <v>0</v>
      </c>
      <c r="S150" s="239">
        <v>0</v>
      </c>
      <c r="T150" s="240">
        <f>S150*H150</f>
        <v>0</v>
      </c>
      <c r="AR150" s="241" t="s">
        <v>2501</v>
      </c>
      <c r="AT150" s="241" t="s">
        <v>430</v>
      </c>
      <c r="AU150" s="241" t="s">
        <v>85</v>
      </c>
      <c r="AY150" s="16" t="s">
        <v>190</v>
      </c>
      <c r="BE150" s="242">
        <f>IF(N150="základní",J150,0)</f>
        <v>0</v>
      </c>
      <c r="BF150" s="242">
        <f>IF(N150="snížená",J150,0)</f>
        <v>0</v>
      </c>
      <c r="BG150" s="242">
        <f>IF(N150="zákl. přenesená",J150,0)</f>
        <v>0</v>
      </c>
      <c r="BH150" s="242">
        <f>IF(N150="sníž. přenesená",J150,0)</f>
        <v>0</v>
      </c>
      <c r="BI150" s="242">
        <f>IF(N150="nulová",J150,0)</f>
        <v>0</v>
      </c>
      <c r="BJ150" s="16" t="s">
        <v>83</v>
      </c>
      <c r="BK150" s="242">
        <f>ROUND(I150*H150,2)</f>
        <v>0</v>
      </c>
      <c r="BL150" s="16" t="s">
        <v>2501</v>
      </c>
      <c r="BM150" s="241" t="s">
        <v>3086</v>
      </c>
    </row>
    <row r="151" spans="2:65" s="1" customFormat="1" ht="24" customHeight="1">
      <c r="B151" s="37"/>
      <c r="C151" s="230" t="s">
        <v>238</v>
      </c>
      <c r="D151" s="230" t="s">
        <v>192</v>
      </c>
      <c r="E151" s="231" t="s">
        <v>3087</v>
      </c>
      <c r="F151" s="232" t="s">
        <v>3088</v>
      </c>
      <c r="G151" s="233" t="s">
        <v>427</v>
      </c>
      <c r="H151" s="234">
        <v>1</v>
      </c>
      <c r="I151" s="235"/>
      <c r="J151" s="236">
        <f>ROUND(I151*H151,2)</f>
        <v>0</v>
      </c>
      <c r="K151" s="232" t="s">
        <v>196</v>
      </c>
      <c r="L151" s="42"/>
      <c r="M151" s="237" t="s">
        <v>1</v>
      </c>
      <c r="N151" s="238" t="s">
        <v>41</v>
      </c>
      <c r="O151" s="85"/>
      <c r="P151" s="239">
        <f>O151*H151</f>
        <v>0</v>
      </c>
      <c r="Q151" s="239">
        <v>0</v>
      </c>
      <c r="R151" s="239">
        <f>Q151*H151</f>
        <v>0</v>
      </c>
      <c r="S151" s="239">
        <v>0</v>
      </c>
      <c r="T151" s="240">
        <f>S151*H151</f>
        <v>0</v>
      </c>
      <c r="AR151" s="241" t="s">
        <v>272</v>
      </c>
      <c r="AT151" s="241" t="s">
        <v>192</v>
      </c>
      <c r="AU151" s="241" t="s">
        <v>85</v>
      </c>
      <c r="AY151" s="16" t="s">
        <v>190</v>
      </c>
      <c r="BE151" s="242">
        <f>IF(N151="základní",J151,0)</f>
        <v>0</v>
      </c>
      <c r="BF151" s="242">
        <f>IF(N151="snížená",J151,0)</f>
        <v>0</v>
      </c>
      <c r="BG151" s="242">
        <f>IF(N151="zákl. přenesená",J151,0)</f>
        <v>0</v>
      </c>
      <c r="BH151" s="242">
        <f>IF(N151="sníž. přenesená",J151,0)</f>
        <v>0</v>
      </c>
      <c r="BI151" s="242">
        <f>IF(N151="nulová",J151,0)</f>
        <v>0</v>
      </c>
      <c r="BJ151" s="16" t="s">
        <v>83</v>
      </c>
      <c r="BK151" s="242">
        <f>ROUND(I151*H151,2)</f>
        <v>0</v>
      </c>
      <c r="BL151" s="16" t="s">
        <v>272</v>
      </c>
      <c r="BM151" s="241" t="s">
        <v>3089</v>
      </c>
    </row>
    <row r="152" spans="2:63" s="11" customFormat="1" ht="22.8" customHeight="1">
      <c r="B152" s="214"/>
      <c r="C152" s="215"/>
      <c r="D152" s="216" t="s">
        <v>75</v>
      </c>
      <c r="E152" s="228" t="s">
        <v>3090</v>
      </c>
      <c r="F152" s="228" t="s">
        <v>3091</v>
      </c>
      <c r="G152" s="215"/>
      <c r="H152" s="215"/>
      <c r="I152" s="218"/>
      <c r="J152" s="229">
        <f>BK152</f>
        <v>0</v>
      </c>
      <c r="K152" s="215"/>
      <c r="L152" s="220"/>
      <c r="M152" s="221"/>
      <c r="N152" s="222"/>
      <c r="O152" s="222"/>
      <c r="P152" s="223">
        <f>SUM(P153:P560)</f>
        <v>0</v>
      </c>
      <c r="Q152" s="222"/>
      <c r="R152" s="223">
        <f>SUM(R153:R560)</f>
        <v>0</v>
      </c>
      <c r="S152" s="222"/>
      <c r="T152" s="224">
        <f>SUM(T153:T560)</f>
        <v>0</v>
      </c>
      <c r="AR152" s="225" t="s">
        <v>197</v>
      </c>
      <c r="AT152" s="226" t="s">
        <v>75</v>
      </c>
      <c r="AU152" s="226" t="s">
        <v>83</v>
      </c>
      <c r="AY152" s="225" t="s">
        <v>190</v>
      </c>
      <c r="BK152" s="227">
        <f>SUM(BK153:BK560)</f>
        <v>0</v>
      </c>
    </row>
    <row r="153" spans="2:65" s="1" customFormat="1" ht="16.5" customHeight="1">
      <c r="B153" s="37"/>
      <c r="C153" s="265" t="s">
        <v>242</v>
      </c>
      <c r="D153" s="265" t="s">
        <v>430</v>
      </c>
      <c r="E153" s="266" t="s">
        <v>3092</v>
      </c>
      <c r="F153" s="267" t="s">
        <v>3093</v>
      </c>
      <c r="G153" s="268" t="s">
        <v>1708</v>
      </c>
      <c r="H153" s="269">
        <v>3</v>
      </c>
      <c r="I153" s="270"/>
      <c r="J153" s="271">
        <f>ROUND(I153*H153,2)</f>
        <v>0</v>
      </c>
      <c r="K153" s="267" t="s">
        <v>445</v>
      </c>
      <c r="L153" s="272"/>
      <c r="M153" s="273" t="s">
        <v>1</v>
      </c>
      <c r="N153" s="274" t="s">
        <v>41</v>
      </c>
      <c r="O153" s="85"/>
      <c r="P153" s="239">
        <f>O153*H153</f>
        <v>0</v>
      </c>
      <c r="Q153" s="239">
        <v>0</v>
      </c>
      <c r="R153" s="239">
        <f>Q153*H153</f>
        <v>0</v>
      </c>
      <c r="S153" s="239">
        <v>0</v>
      </c>
      <c r="T153" s="240">
        <f>S153*H153</f>
        <v>0</v>
      </c>
      <c r="AR153" s="241" t="s">
        <v>2501</v>
      </c>
      <c r="AT153" s="241" t="s">
        <v>430</v>
      </c>
      <c r="AU153" s="241" t="s">
        <v>85</v>
      </c>
      <c r="AY153" s="16" t="s">
        <v>190</v>
      </c>
      <c r="BE153" s="242">
        <f>IF(N153="základní",J153,0)</f>
        <v>0</v>
      </c>
      <c r="BF153" s="242">
        <f>IF(N153="snížená",J153,0)</f>
        <v>0</v>
      </c>
      <c r="BG153" s="242">
        <f>IF(N153="zákl. přenesená",J153,0)</f>
        <v>0</v>
      </c>
      <c r="BH153" s="242">
        <f>IF(N153="sníž. přenesená",J153,0)</f>
        <v>0</v>
      </c>
      <c r="BI153" s="242">
        <f>IF(N153="nulová",J153,0)</f>
        <v>0</v>
      </c>
      <c r="BJ153" s="16" t="s">
        <v>83</v>
      </c>
      <c r="BK153" s="242">
        <f>ROUND(I153*H153,2)</f>
        <v>0</v>
      </c>
      <c r="BL153" s="16" t="s">
        <v>2501</v>
      </c>
      <c r="BM153" s="241" t="s">
        <v>3094</v>
      </c>
    </row>
    <row r="154" spans="2:51" s="12" customFormat="1" ht="12">
      <c r="B154" s="243"/>
      <c r="C154" s="244"/>
      <c r="D154" s="245" t="s">
        <v>199</v>
      </c>
      <c r="E154" s="246" t="s">
        <v>1</v>
      </c>
      <c r="F154" s="247" t="s">
        <v>3095</v>
      </c>
      <c r="G154" s="244"/>
      <c r="H154" s="246" t="s">
        <v>1</v>
      </c>
      <c r="I154" s="248"/>
      <c r="J154" s="244"/>
      <c r="K154" s="244"/>
      <c r="L154" s="249"/>
      <c r="M154" s="250"/>
      <c r="N154" s="251"/>
      <c r="O154" s="251"/>
      <c r="P154" s="251"/>
      <c r="Q154" s="251"/>
      <c r="R154" s="251"/>
      <c r="S154" s="251"/>
      <c r="T154" s="252"/>
      <c r="AT154" s="253" t="s">
        <v>199</v>
      </c>
      <c r="AU154" s="253" t="s">
        <v>85</v>
      </c>
      <c r="AV154" s="12" t="s">
        <v>83</v>
      </c>
      <c r="AW154" s="12" t="s">
        <v>32</v>
      </c>
      <c r="AX154" s="12" t="s">
        <v>76</v>
      </c>
      <c r="AY154" s="253" t="s">
        <v>190</v>
      </c>
    </row>
    <row r="155" spans="2:51" s="13" customFormat="1" ht="12">
      <c r="B155" s="254"/>
      <c r="C155" s="255"/>
      <c r="D155" s="245" t="s">
        <v>199</v>
      </c>
      <c r="E155" s="256" t="s">
        <v>1</v>
      </c>
      <c r="F155" s="257" t="s">
        <v>3096</v>
      </c>
      <c r="G155" s="255"/>
      <c r="H155" s="258">
        <v>0</v>
      </c>
      <c r="I155" s="259"/>
      <c r="J155" s="255"/>
      <c r="K155" s="255"/>
      <c r="L155" s="260"/>
      <c r="M155" s="261"/>
      <c r="N155" s="262"/>
      <c r="O155" s="262"/>
      <c r="P155" s="262"/>
      <c r="Q155" s="262"/>
      <c r="R155" s="262"/>
      <c r="S155" s="262"/>
      <c r="T155" s="263"/>
      <c r="AT155" s="264" t="s">
        <v>199</v>
      </c>
      <c r="AU155" s="264" t="s">
        <v>85</v>
      </c>
      <c r="AV155" s="13" t="s">
        <v>85</v>
      </c>
      <c r="AW155" s="13" t="s">
        <v>32</v>
      </c>
      <c r="AX155" s="13" t="s">
        <v>76</v>
      </c>
      <c r="AY155" s="264" t="s">
        <v>190</v>
      </c>
    </row>
    <row r="156" spans="2:51" s="13" customFormat="1" ht="12">
      <c r="B156" s="254"/>
      <c r="C156" s="255"/>
      <c r="D156" s="245" t="s">
        <v>199</v>
      </c>
      <c r="E156" s="256" t="s">
        <v>1</v>
      </c>
      <c r="F156" s="257" t="s">
        <v>3097</v>
      </c>
      <c r="G156" s="255"/>
      <c r="H156" s="258">
        <v>0</v>
      </c>
      <c r="I156" s="259"/>
      <c r="J156" s="255"/>
      <c r="K156" s="255"/>
      <c r="L156" s="260"/>
      <c r="M156" s="261"/>
      <c r="N156" s="262"/>
      <c r="O156" s="262"/>
      <c r="P156" s="262"/>
      <c r="Q156" s="262"/>
      <c r="R156" s="262"/>
      <c r="S156" s="262"/>
      <c r="T156" s="263"/>
      <c r="AT156" s="264" t="s">
        <v>199</v>
      </c>
      <c r="AU156" s="264" t="s">
        <v>85</v>
      </c>
      <c r="AV156" s="13" t="s">
        <v>85</v>
      </c>
      <c r="AW156" s="13" t="s">
        <v>32</v>
      </c>
      <c r="AX156" s="13" t="s">
        <v>76</v>
      </c>
      <c r="AY156" s="264" t="s">
        <v>190</v>
      </c>
    </row>
    <row r="157" spans="2:51" s="13" customFormat="1" ht="12">
      <c r="B157" s="254"/>
      <c r="C157" s="255"/>
      <c r="D157" s="245" t="s">
        <v>199</v>
      </c>
      <c r="E157" s="256" t="s">
        <v>1</v>
      </c>
      <c r="F157" s="257" t="s">
        <v>3098</v>
      </c>
      <c r="G157" s="255"/>
      <c r="H157" s="258">
        <v>0</v>
      </c>
      <c r="I157" s="259"/>
      <c r="J157" s="255"/>
      <c r="K157" s="255"/>
      <c r="L157" s="260"/>
      <c r="M157" s="261"/>
      <c r="N157" s="262"/>
      <c r="O157" s="262"/>
      <c r="P157" s="262"/>
      <c r="Q157" s="262"/>
      <c r="R157" s="262"/>
      <c r="S157" s="262"/>
      <c r="T157" s="263"/>
      <c r="AT157" s="264" t="s">
        <v>199</v>
      </c>
      <c r="AU157" s="264" t="s">
        <v>85</v>
      </c>
      <c r="AV157" s="13" t="s">
        <v>85</v>
      </c>
      <c r="AW157" s="13" t="s">
        <v>32</v>
      </c>
      <c r="AX157" s="13" t="s">
        <v>76</v>
      </c>
      <c r="AY157" s="264" t="s">
        <v>190</v>
      </c>
    </row>
    <row r="158" spans="2:51" s="13" customFormat="1" ht="12">
      <c r="B158" s="254"/>
      <c r="C158" s="255"/>
      <c r="D158" s="245" t="s">
        <v>199</v>
      </c>
      <c r="E158" s="256" t="s">
        <v>1</v>
      </c>
      <c r="F158" s="257" t="s">
        <v>3099</v>
      </c>
      <c r="G158" s="255"/>
      <c r="H158" s="258">
        <v>0</v>
      </c>
      <c r="I158" s="259"/>
      <c r="J158" s="255"/>
      <c r="K158" s="255"/>
      <c r="L158" s="260"/>
      <c r="M158" s="261"/>
      <c r="N158" s="262"/>
      <c r="O158" s="262"/>
      <c r="P158" s="262"/>
      <c r="Q158" s="262"/>
      <c r="R158" s="262"/>
      <c r="S158" s="262"/>
      <c r="T158" s="263"/>
      <c r="AT158" s="264" t="s">
        <v>199</v>
      </c>
      <c r="AU158" s="264" t="s">
        <v>85</v>
      </c>
      <c r="AV158" s="13" t="s">
        <v>85</v>
      </c>
      <c r="AW158" s="13" t="s">
        <v>32</v>
      </c>
      <c r="AX158" s="13" t="s">
        <v>76</v>
      </c>
      <c r="AY158" s="264" t="s">
        <v>190</v>
      </c>
    </row>
    <row r="159" spans="2:51" s="13" customFormat="1" ht="12">
      <c r="B159" s="254"/>
      <c r="C159" s="255"/>
      <c r="D159" s="245" t="s">
        <v>199</v>
      </c>
      <c r="E159" s="256" t="s">
        <v>1</v>
      </c>
      <c r="F159" s="257" t="s">
        <v>3100</v>
      </c>
      <c r="G159" s="255"/>
      <c r="H159" s="258">
        <v>0</v>
      </c>
      <c r="I159" s="259"/>
      <c r="J159" s="255"/>
      <c r="K159" s="255"/>
      <c r="L159" s="260"/>
      <c r="M159" s="261"/>
      <c r="N159" s="262"/>
      <c r="O159" s="262"/>
      <c r="P159" s="262"/>
      <c r="Q159" s="262"/>
      <c r="R159" s="262"/>
      <c r="S159" s="262"/>
      <c r="T159" s="263"/>
      <c r="AT159" s="264" t="s">
        <v>199</v>
      </c>
      <c r="AU159" s="264" t="s">
        <v>85</v>
      </c>
      <c r="AV159" s="13" t="s">
        <v>85</v>
      </c>
      <c r="AW159" s="13" t="s">
        <v>32</v>
      </c>
      <c r="AX159" s="13" t="s">
        <v>76</v>
      </c>
      <c r="AY159" s="264" t="s">
        <v>190</v>
      </c>
    </row>
    <row r="160" spans="2:51" s="13" customFormat="1" ht="12">
      <c r="B160" s="254"/>
      <c r="C160" s="255"/>
      <c r="D160" s="245" t="s">
        <v>199</v>
      </c>
      <c r="E160" s="256" t="s">
        <v>1</v>
      </c>
      <c r="F160" s="257" t="s">
        <v>3101</v>
      </c>
      <c r="G160" s="255"/>
      <c r="H160" s="258">
        <v>0</v>
      </c>
      <c r="I160" s="259"/>
      <c r="J160" s="255"/>
      <c r="K160" s="255"/>
      <c r="L160" s="260"/>
      <c r="M160" s="261"/>
      <c r="N160" s="262"/>
      <c r="O160" s="262"/>
      <c r="P160" s="262"/>
      <c r="Q160" s="262"/>
      <c r="R160" s="262"/>
      <c r="S160" s="262"/>
      <c r="T160" s="263"/>
      <c r="AT160" s="264" t="s">
        <v>199</v>
      </c>
      <c r="AU160" s="264" t="s">
        <v>85</v>
      </c>
      <c r="AV160" s="13" t="s">
        <v>85</v>
      </c>
      <c r="AW160" s="13" t="s">
        <v>32</v>
      </c>
      <c r="AX160" s="13" t="s">
        <v>76</v>
      </c>
      <c r="AY160" s="264" t="s">
        <v>190</v>
      </c>
    </row>
    <row r="161" spans="2:51" s="13" customFormat="1" ht="12">
      <c r="B161" s="254"/>
      <c r="C161" s="255"/>
      <c r="D161" s="245" t="s">
        <v>199</v>
      </c>
      <c r="E161" s="256" t="s">
        <v>1</v>
      </c>
      <c r="F161" s="257" t="s">
        <v>3102</v>
      </c>
      <c r="G161" s="255"/>
      <c r="H161" s="258">
        <v>3</v>
      </c>
      <c r="I161" s="259"/>
      <c r="J161" s="255"/>
      <c r="K161" s="255"/>
      <c r="L161" s="260"/>
      <c r="M161" s="261"/>
      <c r="N161" s="262"/>
      <c r="O161" s="262"/>
      <c r="P161" s="262"/>
      <c r="Q161" s="262"/>
      <c r="R161" s="262"/>
      <c r="S161" s="262"/>
      <c r="T161" s="263"/>
      <c r="AT161" s="264" t="s">
        <v>199</v>
      </c>
      <c r="AU161" s="264" t="s">
        <v>85</v>
      </c>
      <c r="AV161" s="13" t="s">
        <v>85</v>
      </c>
      <c r="AW161" s="13" t="s">
        <v>32</v>
      </c>
      <c r="AX161" s="13" t="s">
        <v>76</v>
      </c>
      <c r="AY161" s="264" t="s">
        <v>190</v>
      </c>
    </row>
    <row r="162" spans="2:65" s="1" customFormat="1" ht="16.5" customHeight="1">
      <c r="B162" s="37"/>
      <c r="C162" s="265" t="s">
        <v>248</v>
      </c>
      <c r="D162" s="265" t="s">
        <v>430</v>
      </c>
      <c r="E162" s="266" t="s">
        <v>3103</v>
      </c>
      <c r="F162" s="267" t="s">
        <v>3104</v>
      </c>
      <c r="G162" s="268" t="s">
        <v>3105</v>
      </c>
      <c r="H162" s="269">
        <v>3</v>
      </c>
      <c r="I162" s="270"/>
      <c r="J162" s="271">
        <f>ROUND(I162*H162,2)</f>
        <v>0</v>
      </c>
      <c r="K162" s="267" t="s">
        <v>445</v>
      </c>
      <c r="L162" s="272"/>
      <c r="M162" s="273" t="s">
        <v>1</v>
      </c>
      <c r="N162" s="274" t="s">
        <v>41</v>
      </c>
      <c r="O162" s="85"/>
      <c r="P162" s="239">
        <f>O162*H162</f>
        <v>0</v>
      </c>
      <c r="Q162" s="239">
        <v>0</v>
      </c>
      <c r="R162" s="239">
        <f>Q162*H162</f>
        <v>0</v>
      </c>
      <c r="S162" s="239">
        <v>0</v>
      </c>
      <c r="T162" s="240">
        <f>S162*H162</f>
        <v>0</v>
      </c>
      <c r="AR162" s="241" t="s">
        <v>990</v>
      </c>
      <c r="AT162" s="241" t="s">
        <v>430</v>
      </c>
      <c r="AU162" s="241" t="s">
        <v>85</v>
      </c>
      <c r="AY162" s="16" t="s">
        <v>190</v>
      </c>
      <c r="BE162" s="242">
        <f>IF(N162="základní",J162,0)</f>
        <v>0</v>
      </c>
      <c r="BF162" s="242">
        <f>IF(N162="snížená",J162,0)</f>
        <v>0</v>
      </c>
      <c r="BG162" s="242">
        <f>IF(N162="zákl. přenesená",J162,0)</f>
        <v>0</v>
      </c>
      <c r="BH162" s="242">
        <f>IF(N162="sníž. přenesená",J162,0)</f>
        <v>0</v>
      </c>
      <c r="BI162" s="242">
        <f>IF(N162="nulová",J162,0)</f>
        <v>0</v>
      </c>
      <c r="BJ162" s="16" t="s">
        <v>83</v>
      </c>
      <c r="BK162" s="242">
        <f>ROUND(I162*H162,2)</f>
        <v>0</v>
      </c>
      <c r="BL162" s="16" t="s">
        <v>990</v>
      </c>
      <c r="BM162" s="241" t="s">
        <v>3106</v>
      </c>
    </row>
    <row r="163" spans="2:65" s="1" customFormat="1" ht="16.5" customHeight="1">
      <c r="B163" s="37"/>
      <c r="C163" s="265" t="s">
        <v>252</v>
      </c>
      <c r="D163" s="265" t="s">
        <v>430</v>
      </c>
      <c r="E163" s="266" t="s">
        <v>3107</v>
      </c>
      <c r="F163" s="267" t="s">
        <v>3108</v>
      </c>
      <c r="G163" s="268" t="s">
        <v>1708</v>
      </c>
      <c r="H163" s="269">
        <v>3</v>
      </c>
      <c r="I163" s="270"/>
      <c r="J163" s="271">
        <f>ROUND(I163*H163,2)</f>
        <v>0</v>
      </c>
      <c r="K163" s="267" t="s">
        <v>445</v>
      </c>
      <c r="L163" s="272"/>
      <c r="M163" s="273" t="s">
        <v>1</v>
      </c>
      <c r="N163" s="274" t="s">
        <v>41</v>
      </c>
      <c r="O163" s="85"/>
      <c r="P163" s="239">
        <f>O163*H163</f>
        <v>0</v>
      </c>
      <c r="Q163" s="239">
        <v>0</v>
      </c>
      <c r="R163" s="239">
        <f>Q163*H163</f>
        <v>0</v>
      </c>
      <c r="S163" s="239">
        <v>0</v>
      </c>
      <c r="T163" s="240">
        <f>S163*H163</f>
        <v>0</v>
      </c>
      <c r="AR163" s="241" t="s">
        <v>2501</v>
      </c>
      <c r="AT163" s="241" t="s">
        <v>430</v>
      </c>
      <c r="AU163" s="241" t="s">
        <v>85</v>
      </c>
      <c r="AY163" s="16" t="s">
        <v>190</v>
      </c>
      <c r="BE163" s="242">
        <f>IF(N163="základní",J163,0)</f>
        <v>0</v>
      </c>
      <c r="BF163" s="242">
        <f>IF(N163="snížená",J163,0)</f>
        <v>0</v>
      </c>
      <c r="BG163" s="242">
        <f>IF(N163="zákl. přenesená",J163,0)</f>
        <v>0</v>
      </c>
      <c r="BH163" s="242">
        <f>IF(N163="sníž. přenesená",J163,0)</f>
        <v>0</v>
      </c>
      <c r="BI163" s="242">
        <f>IF(N163="nulová",J163,0)</f>
        <v>0</v>
      </c>
      <c r="BJ163" s="16" t="s">
        <v>83</v>
      </c>
      <c r="BK163" s="242">
        <f>ROUND(I163*H163,2)</f>
        <v>0</v>
      </c>
      <c r="BL163" s="16" t="s">
        <v>2501</v>
      </c>
      <c r="BM163" s="241" t="s">
        <v>3109</v>
      </c>
    </row>
    <row r="164" spans="2:51" s="12" customFormat="1" ht="12">
      <c r="B164" s="243"/>
      <c r="C164" s="244"/>
      <c r="D164" s="245" t="s">
        <v>199</v>
      </c>
      <c r="E164" s="246" t="s">
        <v>1</v>
      </c>
      <c r="F164" s="247" t="s">
        <v>3095</v>
      </c>
      <c r="G164" s="244"/>
      <c r="H164" s="246" t="s">
        <v>1</v>
      </c>
      <c r="I164" s="248"/>
      <c r="J164" s="244"/>
      <c r="K164" s="244"/>
      <c r="L164" s="249"/>
      <c r="M164" s="250"/>
      <c r="N164" s="251"/>
      <c r="O164" s="251"/>
      <c r="P164" s="251"/>
      <c r="Q164" s="251"/>
      <c r="R164" s="251"/>
      <c r="S164" s="251"/>
      <c r="T164" s="252"/>
      <c r="AT164" s="253" t="s">
        <v>199</v>
      </c>
      <c r="AU164" s="253" t="s">
        <v>85</v>
      </c>
      <c r="AV164" s="12" t="s">
        <v>83</v>
      </c>
      <c r="AW164" s="12" t="s">
        <v>32</v>
      </c>
      <c r="AX164" s="12" t="s">
        <v>76</v>
      </c>
      <c r="AY164" s="253" t="s">
        <v>190</v>
      </c>
    </row>
    <row r="165" spans="2:51" s="13" customFormat="1" ht="12">
      <c r="B165" s="254"/>
      <c r="C165" s="255"/>
      <c r="D165" s="245" t="s">
        <v>199</v>
      </c>
      <c r="E165" s="256" t="s">
        <v>1</v>
      </c>
      <c r="F165" s="257" t="s">
        <v>3096</v>
      </c>
      <c r="G165" s="255"/>
      <c r="H165" s="258">
        <v>0</v>
      </c>
      <c r="I165" s="259"/>
      <c r="J165" s="255"/>
      <c r="K165" s="255"/>
      <c r="L165" s="260"/>
      <c r="M165" s="261"/>
      <c r="N165" s="262"/>
      <c r="O165" s="262"/>
      <c r="P165" s="262"/>
      <c r="Q165" s="262"/>
      <c r="R165" s="262"/>
      <c r="S165" s="262"/>
      <c r="T165" s="263"/>
      <c r="AT165" s="264" t="s">
        <v>199</v>
      </c>
      <c r="AU165" s="264" t="s">
        <v>85</v>
      </c>
      <c r="AV165" s="13" t="s">
        <v>85</v>
      </c>
      <c r="AW165" s="13" t="s">
        <v>32</v>
      </c>
      <c r="AX165" s="13" t="s">
        <v>76</v>
      </c>
      <c r="AY165" s="264" t="s">
        <v>190</v>
      </c>
    </row>
    <row r="166" spans="2:51" s="13" customFormat="1" ht="12">
      <c r="B166" s="254"/>
      <c r="C166" s="255"/>
      <c r="D166" s="245" t="s">
        <v>199</v>
      </c>
      <c r="E166" s="256" t="s">
        <v>1</v>
      </c>
      <c r="F166" s="257" t="s">
        <v>3097</v>
      </c>
      <c r="G166" s="255"/>
      <c r="H166" s="258">
        <v>0</v>
      </c>
      <c r="I166" s="259"/>
      <c r="J166" s="255"/>
      <c r="K166" s="255"/>
      <c r="L166" s="260"/>
      <c r="M166" s="261"/>
      <c r="N166" s="262"/>
      <c r="O166" s="262"/>
      <c r="P166" s="262"/>
      <c r="Q166" s="262"/>
      <c r="R166" s="262"/>
      <c r="S166" s="262"/>
      <c r="T166" s="263"/>
      <c r="AT166" s="264" t="s">
        <v>199</v>
      </c>
      <c r="AU166" s="264" t="s">
        <v>85</v>
      </c>
      <c r="AV166" s="13" t="s">
        <v>85</v>
      </c>
      <c r="AW166" s="13" t="s">
        <v>32</v>
      </c>
      <c r="AX166" s="13" t="s">
        <v>76</v>
      </c>
      <c r="AY166" s="264" t="s">
        <v>190</v>
      </c>
    </row>
    <row r="167" spans="2:51" s="13" customFormat="1" ht="12">
      <c r="B167" s="254"/>
      <c r="C167" s="255"/>
      <c r="D167" s="245" t="s">
        <v>199</v>
      </c>
      <c r="E167" s="256" t="s">
        <v>1</v>
      </c>
      <c r="F167" s="257" t="s">
        <v>3098</v>
      </c>
      <c r="G167" s="255"/>
      <c r="H167" s="258">
        <v>0</v>
      </c>
      <c r="I167" s="259"/>
      <c r="J167" s="255"/>
      <c r="K167" s="255"/>
      <c r="L167" s="260"/>
      <c r="M167" s="261"/>
      <c r="N167" s="262"/>
      <c r="O167" s="262"/>
      <c r="P167" s="262"/>
      <c r="Q167" s="262"/>
      <c r="R167" s="262"/>
      <c r="S167" s="262"/>
      <c r="T167" s="263"/>
      <c r="AT167" s="264" t="s">
        <v>199</v>
      </c>
      <c r="AU167" s="264" t="s">
        <v>85</v>
      </c>
      <c r="AV167" s="13" t="s">
        <v>85</v>
      </c>
      <c r="AW167" s="13" t="s">
        <v>32</v>
      </c>
      <c r="AX167" s="13" t="s">
        <v>76</v>
      </c>
      <c r="AY167" s="264" t="s">
        <v>190</v>
      </c>
    </row>
    <row r="168" spans="2:51" s="13" customFormat="1" ht="12">
      <c r="B168" s="254"/>
      <c r="C168" s="255"/>
      <c r="D168" s="245" t="s">
        <v>199</v>
      </c>
      <c r="E168" s="256" t="s">
        <v>1</v>
      </c>
      <c r="F168" s="257" t="s">
        <v>3110</v>
      </c>
      <c r="G168" s="255"/>
      <c r="H168" s="258">
        <v>1</v>
      </c>
      <c r="I168" s="259"/>
      <c r="J168" s="255"/>
      <c r="K168" s="255"/>
      <c r="L168" s="260"/>
      <c r="M168" s="261"/>
      <c r="N168" s="262"/>
      <c r="O168" s="262"/>
      <c r="P168" s="262"/>
      <c r="Q168" s="262"/>
      <c r="R168" s="262"/>
      <c r="S168" s="262"/>
      <c r="T168" s="263"/>
      <c r="AT168" s="264" t="s">
        <v>199</v>
      </c>
      <c r="AU168" s="264" t="s">
        <v>85</v>
      </c>
      <c r="AV168" s="13" t="s">
        <v>85</v>
      </c>
      <c r="AW168" s="13" t="s">
        <v>32</v>
      </c>
      <c r="AX168" s="13" t="s">
        <v>76</v>
      </c>
      <c r="AY168" s="264" t="s">
        <v>190</v>
      </c>
    </row>
    <row r="169" spans="2:51" s="13" customFormat="1" ht="12">
      <c r="B169" s="254"/>
      <c r="C169" s="255"/>
      <c r="D169" s="245" t="s">
        <v>199</v>
      </c>
      <c r="E169" s="256" t="s">
        <v>1</v>
      </c>
      <c r="F169" s="257" t="s">
        <v>3111</v>
      </c>
      <c r="G169" s="255"/>
      <c r="H169" s="258">
        <v>1</v>
      </c>
      <c r="I169" s="259"/>
      <c r="J169" s="255"/>
      <c r="K169" s="255"/>
      <c r="L169" s="260"/>
      <c r="M169" s="261"/>
      <c r="N169" s="262"/>
      <c r="O169" s="262"/>
      <c r="P169" s="262"/>
      <c r="Q169" s="262"/>
      <c r="R169" s="262"/>
      <c r="S169" s="262"/>
      <c r="T169" s="263"/>
      <c r="AT169" s="264" t="s">
        <v>199</v>
      </c>
      <c r="AU169" s="264" t="s">
        <v>85</v>
      </c>
      <c r="AV169" s="13" t="s">
        <v>85</v>
      </c>
      <c r="AW169" s="13" t="s">
        <v>32</v>
      </c>
      <c r="AX169" s="13" t="s">
        <v>76</v>
      </c>
      <c r="AY169" s="264" t="s">
        <v>190</v>
      </c>
    </row>
    <row r="170" spans="2:51" s="13" customFormat="1" ht="12">
      <c r="B170" s="254"/>
      <c r="C170" s="255"/>
      <c r="D170" s="245" t="s">
        <v>199</v>
      </c>
      <c r="E170" s="256" t="s">
        <v>1</v>
      </c>
      <c r="F170" s="257" t="s">
        <v>3112</v>
      </c>
      <c r="G170" s="255"/>
      <c r="H170" s="258">
        <v>1</v>
      </c>
      <c r="I170" s="259"/>
      <c r="J170" s="255"/>
      <c r="K170" s="255"/>
      <c r="L170" s="260"/>
      <c r="M170" s="261"/>
      <c r="N170" s="262"/>
      <c r="O170" s="262"/>
      <c r="P170" s="262"/>
      <c r="Q170" s="262"/>
      <c r="R170" s="262"/>
      <c r="S170" s="262"/>
      <c r="T170" s="263"/>
      <c r="AT170" s="264" t="s">
        <v>199</v>
      </c>
      <c r="AU170" s="264" t="s">
        <v>85</v>
      </c>
      <c r="AV170" s="13" t="s">
        <v>85</v>
      </c>
      <c r="AW170" s="13" t="s">
        <v>32</v>
      </c>
      <c r="AX170" s="13" t="s">
        <v>76</v>
      </c>
      <c r="AY170" s="264" t="s">
        <v>190</v>
      </c>
    </row>
    <row r="171" spans="2:51" s="13" customFormat="1" ht="12">
      <c r="B171" s="254"/>
      <c r="C171" s="255"/>
      <c r="D171" s="245" t="s">
        <v>199</v>
      </c>
      <c r="E171" s="256" t="s">
        <v>1</v>
      </c>
      <c r="F171" s="257" t="s">
        <v>3113</v>
      </c>
      <c r="G171" s="255"/>
      <c r="H171" s="258">
        <v>0</v>
      </c>
      <c r="I171" s="259"/>
      <c r="J171" s="255"/>
      <c r="K171" s="255"/>
      <c r="L171" s="260"/>
      <c r="M171" s="261"/>
      <c r="N171" s="262"/>
      <c r="O171" s="262"/>
      <c r="P171" s="262"/>
      <c r="Q171" s="262"/>
      <c r="R171" s="262"/>
      <c r="S171" s="262"/>
      <c r="T171" s="263"/>
      <c r="AT171" s="264" t="s">
        <v>199</v>
      </c>
      <c r="AU171" s="264" t="s">
        <v>85</v>
      </c>
      <c r="AV171" s="13" t="s">
        <v>85</v>
      </c>
      <c r="AW171" s="13" t="s">
        <v>32</v>
      </c>
      <c r="AX171" s="13" t="s">
        <v>76</v>
      </c>
      <c r="AY171" s="264" t="s">
        <v>190</v>
      </c>
    </row>
    <row r="172" spans="2:65" s="1" customFormat="1" ht="16.5" customHeight="1">
      <c r="B172" s="37"/>
      <c r="C172" s="265" t="s">
        <v>261</v>
      </c>
      <c r="D172" s="265" t="s">
        <v>430</v>
      </c>
      <c r="E172" s="266" t="s">
        <v>3114</v>
      </c>
      <c r="F172" s="267" t="s">
        <v>3115</v>
      </c>
      <c r="G172" s="268" t="s">
        <v>3105</v>
      </c>
      <c r="H172" s="269">
        <v>3</v>
      </c>
      <c r="I172" s="270"/>
      <c r="J172" s="271">
        <f>ROUND(I172*H172,2)</f>
        <v>0</v>
      </c>
      <c r="K172" s="267" t="s">
        <v>445</v>
      </c>
      <c r="L172" s="272"/>
      <c r="M172" s="273" t="s">
        <v>1</v>
      </c>
      <c r="N172" s="274" t="s">
        <v>41</v>
      </c>
      <c r="O172" s="85"/>
      <c r="P172" s="239">
        <f>O172*H172</f>
        <v>0</v>
      </c>
      <c r="Q172" s="239">
        <v>0</v>
      </c>
      <c r="R172" s="239">
        <f>Q172*H172</f>
        <v>0</v>
      </c>
      <c r="S172" s="239">
        <v>0</v>
      </c>
      <c r="T172" s="240">
        <f>S172*H172</f>
        <v>0</v>
      </c>
      <c r="AR172" s="241" t="s">
        <v>990</v>
      </c>
      <c r="AT172" s="241" t="s">
        <v>430</v>
      </c>
      <c r="AU172" s="241" t="s">
        <v>85</v>
      </c>
      <c r="AY172" s="16" t="s">
        <v>190</v>
      </c>
      <c r="BE172" s="242">
        <f>IF(N172="základní",J172,0)</f>
        <v>0</v>
      </c>
      <c r="BF172" s="242">
        <f>IF(N172="snížená",J172,0)</f>
        <v>0</v>
      </c>
      <c r="BG172" s="242">
        <f>IF(N172="zákl. přenesená",J172,0)</f>
        <v>0</v>
      </c>
      <c r="BH172" s="242">
        <f>IF(N172="sníž. přenesená",J172,0)</f>
        <v>0</v>
      </c>
      <c r="BI172" s="242">
        <f>IF(N172="nulová",J172,0)</f>
        <v>0</v>
      </c>
      <c r="BJ172" s="16" t="s">
        <v>83</v>
      </c>
      <c r="BK172" s="242">
        <f>ROUND(I172*H172,2)</f>
        <v>0</v>
      </c>
      <c r="BL172" s="16" t="s">
        <v>990</v>
      </c>
      <c r="BM172" s="241" t="s">
        <v>3116</v>
      </c>
    </row>
    <row r="173" spans="2:65" s="1" customFormat="1" ht="16.5" customHeight="1">
      <c r="B173" s="37"/>
      <c r="C173" s="265" t="s">
        <v>8</v>
      </c>
      <c r="D173" s="265" t="s">
        <v>430</v>
      </c>
      <c r="E173" s="266" t="s">
        <v>3117</v>
      </c>
      <c r="F173" s="267" t="s">
        <v>3118</v>
      </c>
      <c r="G173" s="268" t="s">
        <v>1708</v>
      </c>
      <c r="H173" s="269">
        <v>20</v>
      </c>
      <c r="I173" s="270"/>
      <c r="J173" s="271">
        <f>ROUND(I173*H173,2)</f>
        <v>0</v>
      </c>
      <c r="K173" s="267" t="s">
        <v>445</v>
      </c>
      <c r="L173" s="272"/>
      <c r="M173" s="273" t="s">
        <v>1</v>
      </c>
      <c r="N173" s="274" t="s">
        <v>41</v>
      </c>
      <c r="O173" s="85"/>
      <c r="P173" s="239">
        <f>O173*H173</f>
        <v>0</v>
      </c>
      <c r="Q173" s="239">
        <v>0</v>
      </c>
      <c r="R173" s="239">
        <f>Q173*H173</f>
        <v>0</v>
      </c>
      <c r="S173" s="239">
        <v>0</v>
      </c>
      <c r="T173" s="240">
        <f>S173*H173</f>
        <v>0</v>
      </c>
      <c r="AR173" s="241" t="s">
        <v>2501</v>
      </c>
      <c r="AT173" s="241" t="s">
        <v>430</v>
      </c>
      <c r="AU173" s="241" t="s">
        <v>85</v>
      </c>
      <c r="AY173" s="16" t="s">
        <v>190</v>
      </c>
      <c r="BE173" s="242">
        <f>IF(N173="základní",J173,0)</f>
        <v>0</v>
      </c>
      <c r="BF173" s="242">
        <f>IF(N173="snížená",J173,0)</f>
        <v>0</v>
      </c>
      <c r="BG173" s="242">
        <f>IF(N173="zákl. přenesená",J173,0)</f>
        <v>0</v>
      </c>
      <c r="BH173" s="242">
        <f>IF(N173="sníž. přenesená",J173,0)</f>
        <v>0</v>
      </c>
      <c r="BI173" s="242">
        <f>IF(N173="nulová",J173,0)</f>
        <v>0</v>
      </c>
      <c r="BJ173" s="16" t="s">
        <v>83</v>
      </c>
      <c r="BK173" s="242">
        <f>ROUND(I173*H173,2)</f>
        <v>0</v>
      </c>
      <c r="BL173" s="16" t="s">
        <v>2501</v>
      </c>
      <c r="BM173" s="241" t="s">
        <v>3119</v>
      </c>
    </row>
    <row r="174" spans="2:51" s="12" customFormat="1" ht="12">
      <c r="B174" s="243"/>
      <c r="C174" s="244"/>
      <c r="D174" s="245" t="s">
        <v>199</v>
      </c>
      <c r="E174" s="246" t="s">
        <v>1</v>
      </c>
      <c r="F174" s="247" t="s">
        <v>3095</v>
      </c>
      <c r="G174" s="244"/>
      <c r="H174" s="246" t="s">
        <v>1</v>
      </c>
      <c r="I174" s="248"/>
      <c r="J174" s="244"/>
      <c r="K174" s="244"/>
      <c r="L174" s="249"/>
      <c r="M174" s="250"/>
      <c r="N174" s="251"/>
      <c r="O174" s="251"/>
      <c r="P174" s="251"/>
      <c r="Q174" s="251"/>
      <c r="R174" s="251"/>
      <c r="S174" s="251"/>
      <c r="T174" s="252"/>
      <c r="AT174" s="253" t="s">
        <v>199</v>
      </c>
      <c r="AU174" s="253" t="s">
        <v>85</v>
      </c>
      <c r="AV174" s="12" t="s">
        <v>83</v>
      </c>
      <c r="AW174" s="12" t="s">
        <v>32</v>
      </c>
      <c r="AX174" s="12" t="s">
        <v>76</v>
      </c>
      <c r="AY174" s="253" t="s">
        <v>190</v>
      </c>
    </row>
    <row r="175" spans="2:51" s="13" customFormat="1" ht="12">
      <c r="B175" s="254"/>
      <c r="C175" s="255"/>
      <c r="D175" s="245" t="s">
        <v>199</v>
      </c>
      <c r="E175" s="256" t="s">
        <v>1</v>
      </c>
      <c r="F175" s="257" t="s">
        <v>3120</v>
      </c>
      <c r="G175" s="255"/>
      <c r="H175" s="258">
        <v>5</v>
      </c>
      <c r="I175" s="259"/>
      <c r="J175" s="255"/>
      <c r="K175" s="255"/>
      <c r="L175" s="260"/>
      <c r="M175" s="261"/>
      <c r="N175" s="262"/>
      <c r="O175" s="262"/>
      <c r="P175" s="262"/>
      <c r="Q175" s="262"/>
      <c r="R175" s="262"/>
      <c r="S175" s="262"/>
      <c r="T175" s="263"/>
      <c r="AT175" s="264" t="s">
        <v>199</v>
      </c>
      <c r="AU175" s="264" t="s">
        <v>85</v>
      </c>
      <c r="AV175" s="13" t="s">
        <v>85</v>
      </c>
      <c r="AW175" s="13" t="s">
        <v>32</v>
      </c>
      <c r="AX175" s="13" t="s">
        <v>76</v>
      </c>
      <c r="AY175" s="264" t="s">
        <v>190</v>
      </c>
    </row>
    <row r="176" spans="2:51" s="13" customFormat="1" ht="12">
      <c r="B176" s="254"/>
      <c r="C176" s="255"/>
      <c r="D176" s="245" t="s">
        <v>199</v>
      </c>
      <c r="E176" s="256" t="s">
        <v>1</v>
      </c>
      <c r="F176" s="257" t="s">
        <v>3121</v>
      </c>
      <c r="G176" s="255"/>
      <c r="H176" s="258">
        <v>6</v>
      </c>
      <c r="I176" s="259"/>
      <c r="J176" s="255"/>
      <c r="K176" s="255"/>
      <c r="L176" s="260"/>
      <c r="M176" s="261"/>
      <c r="N176" s="262"/>
      <c r="O176" s="262"/>
      <c r="P176" s="262"/>
      <c r="Q176" s="262"/>
      <c r="R176" s="262"/>
      <c r="S176" s="262"/>
      <c r="T176" s="263"/>
      <c r="AT176" s="264" t="s">
        <v>199</v>
      </c>
      <c r="AU176" s="264" t="s">
        <v>85</v>
      </c>
      <c r="AV176" s="13" t="s">
        <v>85</v>
      </c>
      <c r="AW176" s="13" t="s">
        <v>32</v>
      </c>
      <c r="AX176" s="13" t="s">
        <v>76</v>
      </c>
      <c r="AY176" s="264" t="s">
        <v>190</v>
      </c>
    </row>
    <row r="177" spans="2:51" s="13" customFormat="1" ht="12">
      <c r="B177" s="254"/>
      <c r="C177" s="255"/>
      <c r="D177" s="245" t="s">
        <v>199</v>
      </c>
      <c r="E177" s="256" t="s">
        <v>1</v>
      </c>
      <c r="F177" s="257" t="s">
        <v>3122</v>
      </c>
      <c r="G177" s="255"/>
      <c r="H177" s="258">
        <v>2</v>
      </c>
      <c r="I177" s="259"/>
      <c r="J177" s="255"/>
      <c r="K177" s="255"/>
      <c r="L177" s="260"/>
      <c r="M177" s="261"/>
      <c r="N177" s="262"/>
      <c r="O177" s="262"/>
      <c r="P177" s="262"/>
      <c r="Q177" s="262"/>
      <c r="R177" s="262"/>
      <c r="S177" s="262"/>
      <c r="T177" s="263"/>
      <c r="AT177" s="264" t="s">
        <v>199</v>
      </c>
      <c r="AU177" s="264" t="s">
        <v>85</v>
      </c>
      <c r="AV177" s="13" t="s">
        <v>85</v>
      </c>
      <c r="AW177" s="13" t="s">
        <v>32</v>
      </c>
      <c r="AX177" s="13" t="s">
        <v>76</v>
      </c>
      <c r="AY177" s="264" t="s">
        <v>190</v>
      </c>
    </row>
    <row r="178" spans="2:51" s="13" customFormat="1" ht="12">
      <c r="B178" s="254"/>
      <c r="C178" s="255"/>
      <c r="D178" s="245" t="s">
        <v>199</v>
      </c>
      <c r="E178" s="256" t="s">
        <v>1</v>
      </c>
      <c r="F178" s="257" t="s">
        <v>3123</v>
      </c>
      <c r="G178" s="255"/>
      <c r="H178" s="258">
        <v>2</v>
      </c>
      <c r="I178" s="259"/>
      <c r="J178" s="255"/>
      <c r="K178" s="255"/>
      <c r="L178" s="260"/>
      <c r="M178" s="261"/>
      <c r="N178" s="262"/>
      <c r="O178" s="262"/>
      <c r="P178" s="262"/>
      <c r="Q178" s="262"/>
      <c r="R178" s="262"/>
      <c r="S178" s="262"/>
      <c r="T178" s="263"/>
      <c r="AT178" s="264" t="s">
        <v>199</v>
      </c>
      <c r="AU178" s="264" t="s">
        <v>85</v>
      </c>
      <c r="AV178" s="13" t="s">
        <v>85</v>
      </c>
      <c r="AW178" s="13" t="s">
        <v>32</v>
      </c>
      <c r="AX178" s="13" t="s">
        <v>76</v>
      </c>
      <c r="AY178" s="264" t="s">
        <v>190</v>
      </c>
    </row>
    <row r="179" spans="2:51" s="13" customFormat="1" ht="12">
      <c r="B179" s="254"/>
      <c r="C179" s="255"/>
      <c r="D179" s="245" t="s">
        <v>199</v>
      </c>
      <c r="E179" s="256" t="s">
        <v>1</v>
      </c>
      <c r="F179" s="257" t="s">
        <v>3124</v>
      </c>
      <c r="G179" s="255"/>
      <c r="H179" s="258">
        <v>3</v>
      </c>
      <c r="I179" s="259"/>
      <c r="J179" s="255"/>
      <c r="K179" s="255"/>
      <c r="L179" s="260"/>
      <c r="M179" s="261"/>
      <c r="N179" s="262"/>
      <c r="O179" s="262"/>
      <c r="P179" s="262"/>
      <c r="Q179" s="262"/>
      <c r="R179" s="262"/>
      <c r="S179" s="262"/>
      <c r="T179" s="263"/>
      <c r="AT179" s="264" t="s">
        <v>199</v>
      </c>
      <c r="AU179" s="264" t="s">
        <v>85</v>
      </c>
      <c r="AV179" s="13" t="s">
        <v>85</v>
      </c>
      <c r="AW179" s="13" t="s">
        <v>32</v>
      </c>
      <c r="AX179" s="13" t="s">
        <v>76</v>
      </c>
      <c r="AY179" s="264" t="s">
        <v>190</v>
      </c>
    </row>
    <row r="180" spans="2:51" s="13" customFormat="1" ht="12">
      <c r="B180" s="254"/>
      <c r="C180" s="255"/>
      <c r="D180" s="245" t="s">
        <v>199</v>
      </c>
      <c r="E180" s="256" t="s">
        <v>1</v>
      </c>
      <c r="F180" s="257" t="s">
        <v>3125</v>
      </c>
      <c r="G180" s="255"/>
      <c r="H180" s="258">
        <v>2</v>
      </c>
      <c r="I180" s="259"/>
      <c r="J180" s="255"/>
      <c r="K180" s="255"/>
      <c r="L180" s="260"/>
      <c r="M180" s="261"/>
      <c r="N180" s="262"/>
      <c r="O180" s="262"/>
      <c r="P180" s="262"/>
      <c r="Q180" s="262"/>
      <c r="R180" s="262"/>
      <c r="S180" s="262"/>
      <c r="T180" s="263"/>
      <c r="AT180" s="264" t="s">
        <v>199</v>
      </c>
      <c r="AU180" s="264" t="s">
        <v>85</v>
      </c>
      <c r="AV180" s="13" t="s">
        <v>85</v>
      </c>
      <c r="AW180" s="13" t="s">
        <v>32</v>
      </c>
      <c r="AX180" s="13" t="s">
        <v>76</v>
      </c>
      <c r="AY180" s="264" t="s">
        <v>190</v>
      </c>
    </row>
    <row r="181" spans="2:51" s="13" customFormat="1" ht="12">
      <c r="B181" s="254"/>
      <c r="C181" s="255"/>
      <c r="D181" s="245" t="s">
        <v>199</v>
      </c>
      <c r="E181" s="256" t="s">
        <v>1</v>
      </c>
      <c r="F181" s="257" t="s">
        <v>3113</v>
      </c>
      <c r="G181" s="255"/>
      <c r="H181" s="258">
        <v>0</v>
      </c>
      <c r="I181" s="259"/>
      <c r="J181" s="255"/>
      <c r="K181" s="255"/>
      <c r="L181" s="260"/>
      <c r="M181" s="261"/>
      <c r="N181" s="262"/>
      <c r="O181" s="262"/>
      <c r="P181" s="262"/>
      <c r="Q181" s="262"/>
      <c r="R181" s="262"/>
      <c r="S181" s="262"/>
      <c r="T181" s="263"/>
      <c r="AT181" s="264" t="s">
        <v>199</v>
      </c>
      <c r="AU181" s="264" t="s">
        <v>85</v>
      </c>
      <c r="AV181" s="13" t="s">
        <v>85</v>
      </c>
      <c r="AW181" s="13" t="s">
        <v>32</v>
      </c>
      <c r="AX181" s="13" t="s">
        <v>76</v>
      </c>
      <c r="AY181" s="264" t="s">
        <v>190</v>
      </c>
    </row>
    <row r="182" spans="2:65" s="1" customFormat="1" ht="16.5" customHeight="1">
      <c r="B182" s="37"/>
      <c r="C182" s="265" t="s">
        <v>272</v>
      </c>
      <c r="D182" s="265" t="s">
        <v>430</v>
      </c>
      <c r="E182" s="266" t="s">
        <v>3126</v>
      </c>
      <c r="F182" s="267" t="s">
        <v>3127</v>
      </c>
      <c r="G182" s="268" t="s">
        <v>3105</v>
      </c>
      <c r="H182" s="269">
        <v>20</v>
      </c>
      <c r="I182" s="270"/>
      <c r="J182" s="271">
        <f>ROUND(I182*H182,2)</f>
        <v>0</v>
      </c>
      <c r="K182" s="267" t="s">
        <v>445</v>
      </c>
      <c r="L182" s="272"/>
      <c r="M182" s="273" t="s">
        <v>1</v>
      </c>
      <c r="N182" s="274" t="s">
        <v>41</v>
      </c>
      <c r="O182" s="85"/>
      <c r="P182" s="239">
        <f>O182*H182</f>
        <v>0</v>
      </c>
      <c r="Q182" s="239">
        <v>0</v>
      </c>
      <c r="R182" s="239">
        <f>Q182*H182</f>
        <v>0</v>
      </c>
      <c r="S182" s="239">
        <v>0</v>
      </c>
      <c r="T182" s="240">
        <f>S182*H182</f>
        <v>0</v>
      </c>
      <c r="AR182" s="241" t="s">
        <v>990</v>
      </c>
      <c r="AT182" s="241" t="s">
        <v>430</v>
      </c>
      <c r="AU182" s="241" t="s">
        <v>85</v>
      </c>
      <c r="AY182" s="16" t="s">
        <v>190</v>
      </c>
      <c r="BE182" s="242">
        <f>IF(N182="základní",J182,0)</f>
        <v>0</v>
      </c>
      <c r="BF182" s="242">
        <f>IF(N182="snížená",J182,0)</f>
        <v>0</v>
      </c>
      <c r="BG182" s="242">
        <f>IF(N182="zákl. přenesená",J182,0)</f>
        <v>0</v>
      </c>
      <c r="BH182" s="242">
        <f>IF(N182="sníž. přenesená",J182,0)</f>
        <v>0</v>
      </c>
      <c r="BI182" s="242">
        <f>IF(N182="nulová",J182,0)</f>
        <v>0</v>
      </c>
      <c r="BJ182" s="16" t="s">
        <v>83</v>
      </c>
      <c r="BK182" s="242">
        <f>ROUND(I182*H182,2)</f>
        <v>0</v>
      </c>
      <c r="BL182" s="16" t="s">
        <v>990</v>
      </c>
      <c r="BM182" s="241" t="s">
        <v>3128</v>
      </c>
    </row>
    <row r="183" spans="2:65" s="1" customFormat="1" ht="16.5" customHeight="1">
      <c r="B183" s="37"/>
      <c r="C183" s="265" t="s">
        <v>277</v>
      </c>
      <c r="D183" s="265" t="s">
        <v>430</v>
      </c>
      <c r="E183" s="266" t="s">
        <v>3129</v>
      </c>
      <c r="F183" s="267" t="s">
        <v>3130</v>
      </c>
      <c r="G183" s="268" t="s">
        <v>1708</v>
      </c>
      <c r="H183" s="269">
        <v>18</v>
      </c>
      <c r="I183" s="270"/>
      <c r="J183" s="271">
        <f>ROUND(I183*H183,2)</f>
        <v>0</v>
      </c>
      <c r="K183" s="267" t="s">
        <v>445</v>
      </c>
      <c r="L183" s="272"/>
      <c r="M183" s="273" t="s">
        <v>1</v>
      </c>
      <c r="N183" s="274" t="s">
        <v>41</v>
      </c>
      <c r="O183" s="85"/>
      <c r="P183" s="239">
        <f>O183*H183</f>
        <v>0</v>
      </c>
      <c r="Q183" s="239">
        <v>0</v>
      </c>
      <c r="R183" s="239">
        <f>Q183*H183</f>
        <v>0</v>
      </c>
      <c r="S183" s="239">
        <v>0</v>
      </c>
      <c r="T183" s="240">
        <f>S183*H183</f>
        <v>0</v>
      </c>
      <c r="AR183" s="241" t="s">
        <v>2501</v>
      </c>
      <c r="AT183" s="241" t="s">
        <v>430</v>
      </c>
      <c r="AU183" s="241" t="s">
        <v>85</v>
      </c>
      <c r="AY183" s="16" t="s">
        <v>190</v>
      </c>
      <c r="BE183" s="242">
        <f>IF(N183="základní",J183,0)</f>
        <v>0</v>
      </c>
      <c r="BF183" s="242">
        <f>IF(N183="snížená",J183,0)</f>
        <v>0</v>
      </c>
      <c r="BG183" s="242">
        <f>IF(N183="zákl. přenesená",J183,0)</f>
        <v>0</v>
      </c>
      <c r="BH183" s="242">
        <f>IF(N183="sníž. přenesená",J183,0)</f>
        <v>0</v>
      </c>
      <c r="BI183" s="242">
        <f>IF(N183="nulová",J183,0)</f>
        <v>0</v>
      </c>
      <c r="BJ183" s="16" t="s">
        <v>83</v>
      </c>
      <c r="BK183" s="242">
        <f>ROUND(I183*H183,2)</f>
        <v>0</v>
      </c>
      <c r="BL183" s="16" t="s">
        <v>2501</v>
      </c>
      <c r="BM183" s="241" t="s">
        <v>3131</v>
      </c>
    </row>
    <row r="184" spans="2:51" s="12" customFormat="1" ht="12">
      <c r="B184" s="243"/>
      <c r="C184" s="244"/>
      <c r="D184" s="245" t="s">
        <v>199</v>
      </c>
      <c r="E184" s="246" t="s">
        <v>1</v>
      </c>
      <c r="F184" s="247" t="s">
        <v>3095</v>
      </c>
      <c r="G184" s="244"/>
      <c r="H184" s="246" t="s">
        <v>1</v>
      </c>
      <c r="I184" s="248"/>
      <c r="J184" s="244"/>
      <c r="K184" s="244"/>
      <c r="L184" s="249"/>
      <c r="M184" s="250"/>
      <c r="N184" s="251"/>
      <c r="O184" s="251"/>
      <c r="P184" s="251"/>
      <c r="Q184" s="251"/>
      <c r="R184" s="251"/>
      <c r="S184" s="251"/>
      <c r="T184" s="252"/>
      <c r="AT184" s="253" t="s">
        <v>199</v>
      </c>
      <c r="AU184" s="253" t="s">
        <v>85</v>
      </c>
      <c r="AV184" s="12" t="s">
        <v>83</v>
      </c>
      <c r="AW184" s="12" t="s">
        <v>32</v>
      </c>
      <c r="AX184" s="12" t="s">
        <v>76</v>
      </c>
      <c r="AY184" s="253" t="s">
        <v>190</v>
      </c>
    </row>
    <row r="185" spans="2:51" s="13" customFormat="1" ht="12">
      <c r="B185" s="254"/>
      <c r="C185" s="255"/>
      <c r="D185" s="245" t="s">
        <v>199</v>
      </c>
      <c r="E185" s="256" t="s">
        <v>1</v>
      </c>
      <c r="F185" s="257" t="s">
        <v>3132</v>
      </c>
      <c r="G185" s="255"/>
      <c r="H185" s="258">
        <v>2</v>
      </c>
      <c r="I185" s="259"/>
      <c r="J185" s="255"/>
      <c r="K185" s="255"/>
      <c r="L185" s="260"/>
      <c r="M185" s="261"/>
      <c r="N185" s="262"/>
      <c r="O185" s="262"/>
      <c r="P185" s="262"/>
      <c r="Q185" s="262"/>
      <c r="R185" s="262"/>
      <c r="S185" s="262"/>
      <c r="T185" s="263"/>
      <c r="AT185" s="264" t="s">
        <v>199</v>
      </c>
      <c r="AU185" s="264" t="s">
        <v>85</v>
      </c>
      <c r="AV185" s="13" t="s">
        <v>85</v>
      </c>
      <c r="AW185" s="13" t="s">
        <v>32</v>
      </c>
      <c r="AX185" s="13" t="s">
        <v>76</v>
      </c>
      <c r="AY185" s="264" t="s">
        <v>190</v>
      </c>
    </row>
    <row r="186" spans="2:51" s="13" customFormat="1" ht="12">
      <c r="B186" s="254"/>
      <c r="C186" s="255"/>
      <c r="D186" s="245" t="s">
        <v>199</v>
      </c>
      <c r="E186" s="256" t="s">
        <v>1</v>
      </c>
      <c r="F186" s="257" t="s">
        <v>3133</v>
      </c>
      <c r="G186" s="255"/>
      <c r="H186" s="258">
        <v>1</v>
      </c>
      <c r="I186" s="259"/>
      <c r="J186" s="255"/>
      <c r="K186" s="255"/>
      <c r="L186" s="260"/>
      <c r="M186" s="261"/>
      <c r="N186" s="262"/>
      <c r="O186" s="262"/>
      <c r="P186" s="262"/>
      <c r="Q186" s="262"/>
      <c r="R186" s="262"/>
      <c r="S186" s="262"/>
      <c r="T186" s="263"/>
      <c r="AT186" s="264" t="s">
        <v>199</v>
      </c>
      <c r="AU186" s="264" t="s">
        <v>85</v>
      </c>
      <c r="AV186" s="13" t="s">
        <v>85</v>
      </c>
      <c r="AW186" s="13" t="s">
        <v>32</v>
      </c>
      <c r="AX186" s="13" t="s">
        <v>76</v>
      </c>
      <c r="AY186" s="264" t="s">
        <v>190</v>
      </c>
    </row>
    <row r="187" spans="2:51" s="13" customFormat="1" ht="12">
      <c r="B187" s="254"/>
      <c r="C187" s="255"/>
      <c r="D187" s="245" t="s">
        <v>199</v>
      </c>
      <c r="E187" s="256" t="s">
        <v>1</v>
      </c>
      <c r="F187" s="257" t="s">
        <v>3134</v>
      </c>
      <c r="G187" s="255"/>
      <c r="H187" s="258">
        <v>4</v>
      </c>
      <c r="I187" s="259"/>
      <c r="J187" s="255"/>
      <c r="K187" s="255"/>
      <c r="L187" s="260"/>
      <c r="M187" s="261"/>
      <c r="N187" s="262"/>
      <c r="O187" s="262"/>
      <c r="P187" s="262"/>
      <c r="Q187" s="262"/>
      <c r="R187" s="262"/>
      <c r="S187" s="262"/>
      <c r="T187" s="263"/>
      <c r="AT187" s="264" t="s">
        <v>199</v>
      </c>
      <c r="AU187" s="264" t="s">
        <v>85</v>
      </c>
      <c r="AV187" s="13" t="s">
        <v>85</v>
      </c>
      <c r="AW187" s="13" t="s">
        <v>32</v>
      </c>
      <c r="AX187" s="13" t="s">
        <v>76</v>
      </c>
      <c r="AY187" s="264" t="s">
        <v>190</v>
      </c>
    </row>
    <row r="188" spans="2:51" s="13" customFormat="1" ht="12">
      <c r="B188" s="254"/>
      <c r="C188" s="255"/>
      <c r="D188" s="245" t="s">
        <v>199</v>
      </c>
      <c r="E188" s="256" t="s">
        <v>1</v>
      </c>
      <c r="F188" s="257" t="s">
        <v>3123</v>
      </c>
      <c r="G188" s="255"/>
      <c r="H188" s="258">
        <v>2</v>
      </c>
      <c r="I188" s="259"/>
      <c r="J188" s="255"/>
      <c r="K188" s="255"/>
      <c r="L188" s="260"/>
      <c r="M188" s="261"/>
      <c r="N188" s="262"/>
      <c r="O188" s="262"/>
      <c r="P188" s="262"/>
      <c r="Q188" s="262"/>
      <c r="R188" s="262"/>
      <c r="S188" s="262"/>
      <c r="T188" s="263"/>
      <c r="AT188" s="264" t="s">
        <v>199</v>
      </c>
      <c r="AU188" s="264" t="s">
        <v>85</v>
      </c>
      <c r="AV188" s="13" t="s">
        <v>85</v>
      </c>
      <c r="AW188" s="13" t="s">
        <v>32</v>
      </c>
      <c r="AX188" s="13" t="s">
        <v>76</v>
      </c>
      <c r="AY188" s="264" t="s">
        <v>190</v>
      </c>
    </row>
    <row r="189" spans="2:51" s="13" customFormat="1" ht="12">
      <c r="B189" s="254"/>
      <c r="C189" s="255"/>
      <c r="D189" s="245" t="s">
        <v>199</v>
      </c>
      <c r="E189" s="256" t="s">
        <v>1</v>
      </c>
      <c r="F189" s="257" t="s">
        <v>3111</v>
      </c>
      <c r="G189" s="255"/>
      <c r="H189" s="258">
        <v>1</v>
      </c>
      <c r="I189" s="259"/>
      <c r="J189" s="255"/>
      <c r="K189" s="255"/>
      <c r="L189" s="260"/>
      <c r="M189" s="261"/>
      <c r="N189" s="262"/>
      <c r="O189" s="262"/>
      <c r="P189" s="262"/>
      <c r="Q189" s="262"/>
      <c r="R189" s="262"/>
      <c r="S189" s="262"/>
      <c r="T189" s="263"/>
      <c r="AT189" s="264" t="s">
        <v>199</v>
      </c>
      <c r="AU189" s="264" t="s">
        <v>85</v>
      </c>
      <c r="AV189" s="13" t="s">
        <v>85</v>
      </c>
      <c r="AW189" s="13" t="s">
        <v>32</v>
      </c>
      <c r="AX189" s="13" t="s">
        <v>76</v>
      </c>
      <c r="AY189" s="264" t="s">
        <v>190</v>
      </c>
    </row>
    <row r="190" spans="2:51" s="13" customFormat="1" ht="12">
      <c r="B190" s="254"/>
      <c r="C190" s="255"/>
      <c r="D190" s="245" t="s">
        <v>199</v>
      </c>
      <c r="E190" s="256" t="s">
        <v>1</v>
      </c>
      <c r="F190" s="257" t="s">
        <v>3125</v>
      </c>
      <c r="G190" s="255"/>
      <c r="H190" s="258">
        <v>2</v>
      </c>
      <c r="I190" s="259"/>
      <c r="J190" s="255"/>
      <c r="K190" s="255"/>
      <c r="L190" s="260"/>
      <c r="M190" s="261"/>
      <c r="N190" s="262"/>
      <c r="O190" s="262"/>
      <c r="P190" s="262"/>
      <c r="Q190" s="262"/>
      <c r="R190" s="262"/>
      <c r="S190" s="262"/>
      <c r="T190" s="263"/>
      <c r="AT190" s="264" t="s">
        <v>199</v>
      </c>
      <c r="AU190" s="264" t="s">
        <v>85</v>
      </c>
      <c r="AV190" s="13" t="s">
        <v>85</v>
      </c>
      <c r="AW190" s="13" t="s">
        <v>32</v>
      </c>
      <c r="AX190" s="13" t="s">
        <v>76</v>
      </c>
      <c r="AY190" s="264" t="s">
        <v>190</v>
      </c>
    </row>
    <row r="191" spans="2:51" s="13" customFormat="1" ht="12">
      <c r="B191" s="254"/>
      <c r="C191" s="255"/>
      <c r="D191" s="245" t="s">
        <v>199</v>
      </c>
      <c r="E191" s="256" t="s">
        <v>1</v>
      </c>
      <c r="F191" s="257" t="s">
        <v>3135</v>
      </c>
      <c r="G191" s="255"/>
      <c r="H191" s="258">
        <v>6</v>
      </c>
      <c r="I191" s="259"/>
      <c r="J191" s="255"/>
      <c r="K191" s="255"/>
      <c r="L191" s="260"/>
      <c r="M191" s="261"/>
      <c r="N191" s="262"/>
      <c r="O191" s="262"/>
      <c r="P191" s="262"/>
      <c r="Q191" s="262"/>
      <c r="R191" s="262"/>
      <c r="S191" s="262"/>
      <c r="T191" s="263"/>
      <c r="AT191" s="264" t="s">
        <v>199</v>
      </c>
      <c r="AU191" s="264" t="s">
        <v>85</v>
      </c>
      <c r="AV191" s="13" t="s">
        <v>85</v>
      </c>
      <c r="AW191" s="13" t="s">
        <v>32</v>
      </c>
      <c r="AX191" s="13" t="s">
        <v>76</v>
      </c>
      <c r="AY191" s="264" t="s">
        <v>190</v>
      </c>
    </row>
    <row r="192" spans="2:65" s="1" customFormat="1" ht="16.5" customHeight="1">
      <c r="B192" s="37"/>
      <c r="C192" s="265" t="s">
        <v>282</v>
      </c>
      <c r="D192" s="265" t="s">
        <v>430</v>
      </c>
      <c r="E192" s="266" t="s">
        <v>3136</v>
      </c>
      <c r="F192" s="267" t="s">
        <v>3137</v>
      </c>
      <c r="G192" s="268" t="s">
        <v>3105</v>
      </c>
      <c r="H192" s="269">
        <v>18</v>
      </c>
      <c r="I192" s="270"/>
      <c r="J192" s="271">
        <f>ROUND(I192*H192,2)</f>
        <v>0</v>
      </c>
      <c r="K192" s="267" t="s">
        <v>445</v>
      </c>
      <c r="L192" s="272"/>
      <c r="M192" s="273" t="s">
        <v>1</v>
      </c>
      <c r="N192" s="274" t="s">
        <v>41</v>
      </c>
      <c r="O192" s="85"/>
      <c r="P192" s="239">
        <f>O192*H192</f>
        <v>0</v>
      </c>
      <c r="Q192" s="239">
        <v>0</v>
      </c>
      <c r="R192" s="239">
        <f>Q192*H192</f>
        <v>0</v>
      </c>
      <c r="S192" s="239">
        <v>0</v>
      </c>
      <c r="T192" s="240">
        <f>S192*H192</f>
        <v>0</v>
      </c>
      <c r="AR192" s="241" t="s">
        <v>990</v>
      </c>
      <c r="AT192" s="241" t="s">
        <v>430</v>
      </c>
      <c r="AU192" s="241" t="s">
        <v>85</v>
      </c>
      <c r="AY192" s="16" t="s">
        <v>190</v>
      </c>
      <c r="BE192" s="242">
        <f>IF(N192="základní",J192,0)</f>
        <v>0</v>
      </c>
      <c r="BF192" s="242">
        <f>IF(N192="snížená",J192,0)</f>
        <v>0</v>
      </c>
      <c r="BG192" s="242">
        <f>IF(N192="zákl. přenesená",J192,0)</f>
        <v>0</v>
      </c>
      <c r="BH192" s="242">
        <f>IF(N192="sníž. přenesená",J192,0)</f>
        <v>0</v>
      </c>
      <c r="BI192" s="242">
        <f>IF(N192="nulová",J192,0)</f>
        <v>0</v>
      </c>
      <c r="BJ192" s="16" t="s">
        <v>83</v>
      </c>
      <c r="BK192" s="242">
        <f>ROUND(I192*H192,2)</f>
        <v>0</v>
      </c>
      <c r="BL192" s="16" t="s">
        <v>990</v>
      </c>
      <c r="BM192" s="241" t="s">
        <v>3138</v>
      </c>
    </row>
    <row r="193" spans="2:65" s="1" customFormat="1" ht="16.5" customHeight="1">
      <c r="B193" s="37"/>
      <c r="C193" s="265" t="s">
        <v>286</v>
      </c>
      <c r="D193" s="265" t="s">
        <v>430</v>
      </c>
      <c r="E193" s="266" t="s">
        <v>3139</v>
      </c>
      <c r="F193" s="267" t="s">
        <v>3140</v>
      </c>
      <c r="G193" s="268" t="s">
        <v>3105</v>
      </c>
      <c r="H193" s="269">
        <v>44</v>
      </c>
      <c r="I193" s="270"/>
      <c r="J193" s="271">
        <f>ROUND(I193*H193,2)</f>
        <v>0</v>
      </c>
      <c r="K193" s="267" t="s">
        <v>445</v>
      </c>
      <c r="L193" s="272"/>
      <c r="M193" s="273" t="s">
        <v>1</v>
      </c>
      <c r="N193" s="274" t="s">
        <v>41</v>
      </c>
      <c r="O193" s="85"/>
      <c r="P193" s="239">
        <f>O193*H193</f>
        <v>0</v>
      </c>
      <c r="Q193" s="239">
        <v>0</v>
      </c>
      <c r="R193" s="239">
        <f>Q193*H193</f>
        <v>0</v>
      </c>
      <c r="S193" s="239">
        <v>0</v>
      </c>
      <c r="T193" s="240">
        <f>S193*H193</f>
        <v>0</v>
      </c>
      <c r="AR193" s="241" t="s">
        <v>990</v>
      </c>
      <c r="AT193" s="241" t="s">
        <v>430</v>
      </c>
      <c r="AU193" s="241" t="s">
        <v>85</v>
      </c>
      <c r="AY193" s="16" t="s">
        <v>190</v>
      </c>
      <c r="BE193" s="242">
        <f>IF(N193="základní",J193,0)</f>
        <v>0</v>
      </c>
      <c r="BF193" s="242">
        <f>IF(N193="snížená",J193,0)</f>
        <v>0</v>
      </c>
      <c r="BG193" s="242">
        <f>IF(N193="zákl. přenesená",J193,0)</f>
        <v>0</v>
      </c>
      <c r="BH193" s="242">
        <f>IF(N193="sníž. přenesená",J193,0)</f>
        <v>0</v>
      </c>
      <c r="BI193" s="242">
        <f>IF(N193="nulová",J193,0)</f>
        <v>0</v>
      </c>
      <c r="BJ193" s="16" t="s">
        <v>83</v>
      </c>
      <c r="BK193" s="242">
        <f>ROUND(I193*H193,2)</f>
        <v>0</v>
      </c>
      <c r="BL193" s="16" t="s">
        <v>990</v>
      </c>
      <c r="BM193" s="241" t="s">
        <v>3141</v>
      </c>
    </row>
    <row r="194" spans="2:51" s="13" customFormat="1" ht="12">
      <c r="B194" s="254"/>
      <c r="C194" s="255"/>
      <c r="D194" s="245" t="s">
        <v>199</v>
      </c>
      <c r="E194" s="256" t="s">
        <v>1</v>
      </c>
      <c r="F194" s="257" t="s">
        <v>3142</v>
      </c>
      <c r="G194" s="255"/>
      <c r="H194" s="258">
        <v>44</v>
      </c>
      <c r="I194" s="259"/>
      <c r="J194" s="255"/>
      <c r="K194" s="255"/>
      <c r="L194" s="260"/>
      <c r="M194" s="261"/>
      <c r="N194" s="262"/>
      <c r="O194" s="262"/>
      <c r="P194" s="262"/>
      <c r="Q194" s="262"/>
      <c r="R194" s="262"/>
      <c r="S194" s="262"/>
      <c r="T194" s="263"/>
      <c r="AT194" s="264" t="s">
        <v>199</v>
      </c>
      <c r="AU194" s="264" t="s">
        <v>85</v>
      </c>
      <c r="AV194" s="13" t="s">
        <v>85</v>
      </c>
      <c r="AW194" s="13" t="s">
        <v>32</v>
      </c>
      <c r="AX194" s="13" t="s">
        <v>76</v>
      </c>
      <c r="AY194" s="264" t="s">
        <v>190</v>
      </c>
    </row>
    <row r="195" spans="2:65" s="1" customFormat="1" ht="16.5" customHeight="1">
      <c r="B195" s="37"/>
      <c r="C195" s="265" t="s">
        <v>293</v>
      </c>
      <c r="D195" s="265" t="s">
        <v>430</v>
      </c>
      <c r="E195" s="266" t="s">
        <v>3143</v>
      </c>
      <c r="F195" s="267" t="s">
        <v>3144</v>
      </c>
      <c r="G195" s="268" t="s">
        <v>1708</v>
      </c>
      <c r="H195" s="269">
        <v>41</v>
      </c>
      <c r="I195" s="270"/>
      <c r="J195" s="271">
        <f>ROUND(I195*H195,2)</f>
        <v>0</v>
      </c>
      <c r="K195" s="267" t="s">
        <v>445</v>
      </c>
      <c r="L195" s="272"/>
      <c r="M195" s="273" t="s">
        <v>1</v>
      </c>
      <c r="N195" s="274" t="s">
        <v>41</v>
      </c>
      <c r="O195" s="85"/>
      <c r="P195" s="239">
        <f>O195*H195</f>
        <v>0</v>
      </c>
      <c r="Q195" s="239">
        <v>0</v>
      </c>
      <c r="R195" s="239">
        <f>Q195*H195</f>
        <v>0</v>
      </c>
      <c r="S195" s="239">
        <v>0</v>
      </c>
      <c r="T195" s="240">
        <f>S195*H195</f>
        <v>0</v>
      </c>
      <c r="AR195" s="241" t="s">
        <v>990</v>
      </c>
      <c r="AT195" s="241" t="s">
        <v>430</v>
      </c>
      <c r="AU195" s="241" t="s">
        <v>85</v>
      </c>
      <c r="AY195" s="16" t="s">
        <v>190</v>
      </c>
      <c r="BE195" s="242">
        <f>IF(N195="základní",J195,0)</f>
        <v>0</v>
      </c>
      <c r="BF195" s="242">
        <f>IF(N195="snížená",J195,0)</f>
        <v>0</v>
      </c>
      <c r="BG195" s="242">
        <f>IF(N195="zákl. přenesená",J195,0)</f>
        <v>0</v>
      </c>
      <c r="BH195" s="242">
        <f>IF(N195="sníž. přenesená",J195,0)</f>
        <v>0</v>
      </c>
      <c r="BI195" s="242">
        <f>IF(N195="nulová",J195,0)</f>
        <v>0</v>
      </c>
      <c r="BJ195" s="16" t="s">
        <v>83</v>
      </c>
      <c r="BK195" s="242">
        <f>ROUND(I195*H195,2)</f>
        <v>0</v>
      </c>
      <c r="BL195" s="16" t="s">
        <v>990</v>
      </c>
      <c r="BM195" s="241" t="s">
        <v>3145</v>
      </c>
    </row>
    <row r="196" spans="2:51" s="13" customFormat="1" ht="12">
      <c r="B196" s="254"/>
      <c r="C196" s="255"/>
      <c r="D196" s="245" t="s">
        <v>199</v>
      </c>
      <c r="E196" s="256" t="s">
        <v>1</v>
      </c>
      <c r="F196" s="257" t="s">
        <v>3146</v>
      </c>
      <c r="G196" s="255"/>
      <c r="H196" s="258">
        <v>41</v>
      </c>
      <c r="I196" s="259"/>
      <c r="J196" s="255"/>
      <c r="K196" s="255"/>
      <c r="L196" s="260"/>
      <c r="M196" s="261"/>
      <c r="N196" s="262"/>
      <c r="O196" s="262"/>
      <c r="P196" s="262"/>
      <c r="Q196" s="262"/>
      <c r="R196" s="262"/>
      <c r="S196" s="262"/>
      <c r="T196" s="263"/>
      <c r="AT196" s="264" t="s">
        <v>199</v>
      </c>
      <c r="AU196" s="264" t="s">
        <v>85</v>
      </c>
      <c r="AV196" s="13" t="s">
        <v>85</v>
      </c>
      <c r="AW196" s="13" t="s">
        <v>32</v>
      </c>
      <c r="AX196" s="13" t="s">
        <v>76</v>
      </c>
      <c r="AY196" s="264" t="s">
        <v>190</v>
      </c>
    </row>
    <row r="197" spans="2:65" s="1" customFormat="1" ht="16.5" customHeight="1">
      <c r="B197" s="37"/>
      <c r="C197" s="265" t="s">
        <v>7</v>
      </c>
      <c r="D197" s="265" t="s">
        <v>430</v>
      </c>
      <c r="E197" s="266" t="s">
        <v>3147</v>
      </c>
      <c r="F197" s="267" t="s">
        <v>3148</v>
      </c>
      <c r="G197" s="268" t="s">
        <v>3105</v>
      </c>
      <c r="H197" s="269">
        <v>7</v>
      </c>
      <c r="I197" s="270"/>
      <c r="J197" s="271">
        <f>ROUND(I197*H197,2)</f>
        <v>0</v>
      </c>
      <c r="K197" s="267" t="s">
        <v>445</v>
      </c>
      <c r="L197" s="272"/>
      <c r="M197" s="273" t="s">
        <v>1</v>
      </c>
      <c r="N197" s="274" t="s">
        <v>41</v>
      </c>
      <c r="O197" s="85"/>
      <c r="P197" s="239">
        <f>O197*H197</f>
        <v>0</v>
      </c>
      <c r="Q197" s="239">
        <v>0</v>
      </c>
      <c r="R197" s="239">
        <f>Q197*H197</f>
        <v>0</v>
      </c>
      <c r="S197" s="239">
        <v>0</v>
      </c>
      <c r="T197" s="240">
        <f>S197*H197</f>
        <v>0</v>
      </c>
      <c r="AR197" s="241" t="s">
        <v>990</v>
      </c>
      <c r="AT197" s="241" t="s">
        <v>430</v>
      </c>
      <c r="AU197" s="241" t="s">
        <v>85</v>
      </c>
      <c r="AY197" s="16" t="s">
        <v>190</v>
      </c>
      <c r="BE197" s="242">
        <f>IF(N197="základní",J197,0)</f>
        <v>0</v>
      </c>
      <c r="BF197" s="242">
        <f>IF(N197="snížená",J197,0)</f>
        <v>0</v>
      </c>
      <c r="BG197" s="242">
        <f>IF(N197="zákl. přenesená",J197,0)</f>
        <v>0</v>
      </c>
      <c r="BH197" s="242">
        <f>IF(N197="sníž. přenesená",J197,0)</f>
        <v>0</v>
      </c>
      <c r="BI197" s="242">
        <f>IF(N197="nulová",J197,0)</f>
        <v>0</v>
      </c>
      <c r="BJ197" s="16" t="s">
        <v>83</v>
      </c>
      <c r="BK197" s="242">
        <f>ROUND(I197*H197,2)</f>
        <v>0</v>
      </c>
      <c r="BL197" s="16" t="s">
        <v>990</v>
      </c>
      <c r="BM197" s="241" t="s">
        <v>3149</v>
      </c>
    </row>
    <row r="198" spans="2:51" s="13" customFormat="1" ht="12">
      <c r="B198" s="254"/>
      <c r="C198" s="255"/>
      <c r="D198" s="245" t="s">
        <v>199</v>
      </c>
      <c r="E198" s="256" t="s">
        <v>1</v>
      </c>
      <c r="F198" s="257" t="s">
        <v>3150</v>
      </c>
      <c r="G198" s="255"/>
      <c r="H198" s="258">
        <v>1</v>
      </c>
      <c r="I198" s="259"/>
      <c r="J198" s="255"/>
      <c r="K198" s="255"/>
      <c r="L198" s="260"/>
      <c r="M198" s="261"/>
      <c r="N198" s="262"/>
      <c r="O198" s="262"/>
      <c r="P198" s="262"/>
      <c r="Q198" s="262"/>
      <c r="R198" s="262"/>
      <c r="S198" s="262"/>
      <c r="T198" s="263"/>
      <c r="AT198" s="264" t="s">
        <v>199</v>
      </c>
      <c r="AU198" s="264" t="s">
        <v>85</v>
      </c>
      <c r="AV198" s="13" t="s">
        <v>85</v>
      </c>
      <c r="AW198" s="13" t="s">
        <v>32</v>
      </c>
      <c r="AX198" s="13" t="s">
        <v>76</v>
      </c>
      <c r="AY198" s="264" t="s">
        <v>190</v>
      </c>
    </row>
    <row r="199" spans="2:51" s="13" customFormat="1" ht="12">
      <c r="B199" s="254"/>
      <c r="C199" s="255"/>
      <c r="D199" s="245" t="s">
        <v>199</v>
      </c>
      <c r="E199" s="256" t="s">
        <v>1</v>
      </c>
      <c r="F199" s="257" t="s">
        <v>3133</v>
      </c>
      <c r="G199" s="255"/>
      <c r="H199" s="258">
        <v>1</v>
      </c>
      <c r="I199" s="259"/>
      <c r="J199" s="255"/>
      <c r="K199" s="255"/>
      <c r="L199" s="260"/>
      <c r="M199" s="261"/>
      <c r="N199" s="262"/>
      <c r="O199" s="262"/>
      <c r="P199" s="262"/>
      <c r="Q199" s="262"/>
      <c r="R199" s="262"/>
      <c r="S199" s="262"/>
      <c r="T199" s="263"/>
      <c r="AT199" s="264" t="s">
        <v>199</v>
      </c>
      <c r="AU199" s="264" t="s">
        <v>85</v>
      </c>
      <c r="AV199" s="13" t="s">
        <v>85</v>
      </c>
      <c r="AW199" s="13" t="s">
        <v>32</v>
      </c>
      <c r="AX199" s="13" t="s">
        <v>76</v>
      </c>
      <c r="AY199" s="264" t="s">
        <v>190</v>
      </c>
    </row>
    <row r="200" spans="2:51" s="13" customFormat="1" ht="12">
      <c r="B200" s="254"/>
      <c r="C200" s="255"/>
      <c r="D200" s="245" t="s">
        <v>199</v>
      </c>
      <c r="E200" s="256" t="s">
        <v>1</v>
      </c>
      <c r="F200" s="257" t="s">
        <v>3151</v>
      </c>
      <c r="G200" s="255"/>
      <c r="H200" s="258">
        <v>1</v>
      </c>
      <c r="I200" s="259"/>
      <c r="J200" s="255"/>
      <c r="K200" s="255"/>
      <c r="L200" s="260"/>
      <c r="M200" s="261"/>
      <c r="N200" s="262"/>
      <c r="O200" s="262"/>
      <c r="P200" s="262"/>
      <c r="Q200" s="262"/>
      <c r="R200" s="262"/>
      <c r="S200" s="262"/>
      <c r="T200" s="263"/>
      <c r="AT200" s="264" t="s">
        <v>199</v>
      </c>
      <c r="AU200" s="264" t="s">
        <v>85</v>
      </c>
      <c r="AV200" s="13" t="s">
        <v>85</v>
      </c>
      <c r="AW200" s="13" t="s">
        <v>32</v>
      </c>
      <c r="AX200" s="13" t="s">
        <v>76</v>
      </c>
      <c r="AY200" s="264" t="s">
        <v>190</v>
      </c>
    </row>
    <row r="201" spans="2:51" s="13" customFormat="1" ht="12">
      <c r="B201" s="254"/>
      <c r="C201" s="255"/>
      <c r="D201" s="245" t="s">
        <v>199</v>
      </c>
      <c r="E201" s="256" t="s">
        <v>1</v>
      </c>
      <c r="F201" s="257" t="s">
        <v>3110</v>
      </c>
      <c r="G201" s="255"/>
      <c r="H201" s="258">
        <v>1</v>
      </c>
      <c r="I201" s="259"/>
      <c r="J201" s="255"/>
      <c r="K201" s="255"/>
      <c r="L201" s="260"/>
      <c r="M201" s="261"/>
      <c r="N201" s="262"/>
      <c r="O201" s="262"/>
      <c r="P201" s="262"/>
      <c r="Q201" s="262"/>
      <c r="R201" s="262"/>
      <c r="S201" s="262"/>
      <c r="T201" s="263"/>
      <c r="AT201" s="264" t="s">
        <v>199</v>
      </c>
      <c r="AU201" s="264" t="s">
        <v>85</v>
      </c>
      <c r="AV201" s="13" t="s">
        <v>85</v>
      </c>
      <c r="AW201" s="13" t="s">
        <v>32</v>
      </c>
      <c r="AX201" s="13" t="s">
        <v>76</v>
      </c>
      <c r="AY201" s="264" t="s">
        <v>190</v>
      </c>
    </row>
    <row r="202" spans="2:51" s="13" customFormat="1" ht="12">
      <c r="B202" s="254"/>
      <c r="C202" s="255"/>
      <c r="D202" s="245" t="s">
        <v>199</v>
      </c>
      <c r="E202" s="256" t="s">
        <v>1</v>
      </c>
      <c r="F202" s="257" t="s">
        <v>3111</v>
      </c>
      <c r="G202" s="255"/>
      <c r="H202" s="258">
        <v>1</v>
      </c>
      <c r="I202" s="259"/>
      <c r="J202" s="255"/>
      <c r="K202" s="255"/>
      <c r="L202" s="260"/>
      <c r="M202" s="261"/>
      <c r="N202" s="262"/>
      <c r="O202" s="262"/>
      <c r="P202" s="262"/>
      <c r="Q202" s="262"/>
      <c r="R202" s="262"/>
      <c r="S202" s="262"/>
      <c r="T202" s="263"/>
      <c r="AT202" s="264" t="s">
        <v>199</v>
      </c>
      <c r="AU202" s="264" t="s">
        <v>85</v>
      </c>
      <c r="AV202" s="13" t="s">
        <v>85</v>
      </c>
      <c r="AW202" s="13" t="s">
        <v>32</v>
      </c>
      <c r="AX202" s="13" t="s">
        <v>76</v>
      </c>
      <c r="AY202" s="264" t="s">
        <v>190</v>
      </c>
    </row>
    <row r="203" spans="2:51" s="13" customFormat="1" ht="12">
      <c r="B203" s="254"/>
      <c r="C203" s="255"/>
      <c r="D203" s="245" t="s">
        <v>199</v>
      </c>
      <c r="E203" s="256" t="s">
        <v>1</v>
      </c>
      <c r="F203" s="257" t="s">
        <v>3112</v>
      </c>
      <c r="G203" s="255"/>
      <c r="H203" s="258">
        <v>1</v>
      </c>
      <c r="I203" s="259"/>
      <c r="J203" s="255"/>
      <c r="K203" s="255"/>
      <c r="L203" s="260"/>
      <c r="M203" s="261"/>
      <c r="N203" s="262"/>
      <c r="O203" s="262"/>
      <c r="P203" s="262"/>
      <c r="Q203" s="262"/>
      <c r="R203" s="262"/>
      <c r="S203" s="262"/>
      <c r="T203" s="263"/>
      <c r="AT203" s="264" t="s">
        <v>199</v>
      </c>
      <c r="AU203" s="264" t="s">
        <v>85</v>
      </c>
      <c r="AV203" s="13" t="s">
        <v>85</v>
      </c>
      <c r="AW203" s="13" t="s">
        <v>32</v>
      </c>
      <c r="AX203" s="13" t="s">
        <v>76</v>
      </c>
      <c r="AY203" s="264" t="s">
        <v>190</v>
      </c>
    </row>
    <row r="204" spans="2:51" s="13" customFormat="1" ht="12">
      <c r="B204" s="254"/>
      <c r="C204" s="255"/>
      <c r="D204" s="245" t="s">
        <v>199</v>
      </c>
      <c r="E204" s="256" t="s">
        <v>1</v>
      </c>
      <c r="F204" s="257" t="s">
        <v>3152</v>
      </c>
      <c r="G204" s="255"/>
      <c r="H204" s="258">
        <v>1</v>
      </c>
      <c r="I204" s="259"/>
      <c r="J204" s="255"/>
      <c r="K204" s="255"/>
      <c r="L204" s="260"/>
      <c r="M204" s="261"/>
      <c r="N204" s="262"/>
      <c r="O204" s="262"/>
      <c r="P204" s="262"/>
      <c r="Q204" s="262"/>
      <c r="R204" s="262"/>
      <c r="S204" s="262"/>
      <c r="T204" s="263"/>
      <c r="AT204" s="264" t="s">
        <v>199</v>
      </c>
      <c r="AU204" s="264" t="s">
        <v>85</v>
      </c>
      <c r="AV204" s="13" t="s">
        <v>85</v>
      </c>
      <c r="AW204" s="13" t="s">
        <v>32</v>
      </c>
      <c r="AX204" s="13" t="s">
        <v>76</v>
      </c>
      <c r="AY204" s="264" t="s">
        <v>190</v>
      </c>
    </row>
    <row r="205" spans="2:65" s="1" customFormat="1" ht="36" customHeight="1">
      <c r="B205" s="37"/>
      <c r="C205" s="265" t="s">
        <v>311</v>
      </c>
      <c r="D205" s="265" t="s">
        <v>430</v>
      </c>
      <c r="E205" s="266" t="s">
        <v>3153</v>
      </c>
      <c r="F205" s="267" t="s">
        <v>3154</v>
      </c>
      <c r="G205" s="268" t="s">
        <v>1708</v>
      </c>
      <c r="H205" s="269">
        <v>44</v>
      </c>
      <c r="I205" s="270"/>
      <c r="J205" s="271">
        <f>ROUND(I205*H205,2)</f>
        <v>0</v>
      </c>
      <c r="K205" s="267" t="s">
        <v>445</v>
      </c>
      <c r="L205" s="272"/>
      <c r="M205" s="273" t="s">
        <v>1</v>
      </c>
      <c r="N205" s="274" t="s">
        <v>41</v>
      </c>
      <c r="O205" s="85"/>
      <c r="P205" s="239">
        <f>O205*H205</f>
        <v>0</v>
      </c>
      <c r="Q205" s="239">
        <v>0</v>
      </c>
      <c r="R205" s="239">
        <f>Q205*H205</f>
        <v>0</v>
      </c>
      <c r="S205" s="239">
        <v>0</v>
      </c>
      <c r="T205" s="240">
        <f>S205*H205</f>
        <v>0</v>
      </c>
      <c r="AR205" s="241" t="s">
        <v>990</v>
      </c>
      <c r="AT205" s="241" t="s">
        <v>430</v>
      </c>
      <c r="AU205" s="241" t="s">
        <v>85</v>
      </c>
      <c r="AY205" s="16" t="s">
        <v>190</v>
      </c>
      <c r="BE205" s="242">
        <f>IF(N205="základní",J205,0)</f>
        <v>0</v>
      </c>
      <c r="BF205" s="242">
        <f>IF(N205="snížená",J205,0)</f>
        <v>0</v>
      </c>
      <c r="BG205" s="242">
        <f>IF(N205="zákl. přenesená",J205,0)</f>
        <v>0</v>
      </c>
      <c r="BH205" s="242">
        <f>IF(N205="sníž. přenesená",J205,0)</f>
        <v>0</v>
      </c>
      <c r="BI205" s="242">
        <f>IF(N205="nulová",J205,0)</f>
        <v>0</v>
      </c>
      <c r="BJ205" s="16" t="s">
        <v>83</v>
      </c>
      <c r="BK205" s="242">
        <f>ROUND(I205*H205,2)</f>
        <v>0</v>
      </c>
      <c r="BL205" s="16" t="s">
        <v>990</v>
      </c>
      <c r="BM205" s="241" t="s">
        <v>3155</v>
      </c>
    </row>
    <row r="206" spans="2:51" s="13" customFormat="1" ht="12">
      <c r="B206" s="254"/>
      <c r="C206" s="255"/>
      <c r="D206" s="245" t="s">
        <v>199</v>
      </c>
      <c r="E206" s="256" t="s">
        <v>1</v>
      </c>
      <c r="F206" s="257" t="s">
        <v>3156</v>
      </c>
      <c r="G206" s="255"/>
      <c r="H206" s="258">
        <v>7</v>
      </c>
      <c r="I206" s="259"/>
      <c r="J206" s="255"/>
      <c r="K206" s="255"/>
      <c r="L206" s="260"/>
      <c r="M206" s="261"/>
      <c r="N206" s="262"/>
      <c r="O206" s="262"/>
      <c r="P206" s="262"/>
      <c r="Q206" s="262"/>
      <c r="R206" s="262"/>
      <c r="S206" s="262"/>
      <c r="T206" s="263"/>
      <c r="AT206" s="264" t="s">
        <v>199</v>
      </c>
      <c r="AU206" s="264" t="s">
        <v>85</v>
      </c>
      <c r="AV206" s="13" t="s">
        <v>85</v>
      </c>
      <c r="AW206" s="13" t="s">
        <v>32</v>
      </c>
      <c r="AX206" s="13" t="s">
        <v>76</v>
      </c>
      <c r="AY206" s="264" t="s">
        <v>190</v>
      </c>
    </row>
    <row r="207" spans="2:51" s="13" customFormat="1" ht="12">
      <c r="B207" s="254"/>
      <c r="C207" s="255"/>
      <c r="D207" s="245" t="s">
        <v>199</v>
      </c>
      <c r="E207" s="256" t="s">
        <v>1</v>
      </c>
      <c r="F207" s="257" t="s">
        <v>3157</v>
      </c>
      <c r="G207" s="255"/>
      <c r="H207" s="258">
        <v>7</v>
      </c>
      <c r="I207" s="259"/>
      <c r="J207" s="255"/>
      <c r="K207" s="255"/>
      <c r="L207" s="260"/>
      <c r="M207" s="261"/>
      <c r="N207" s="262"/>
      <c r="O207" s="262"/>
      <c r="P207" s="262"/>
      <c r="Q207" s="262"/>
      <c r="R207" s="262"/>
      <c r="S207" s="262"/>
      <c r="T207" s="263"/>
      <c r="AT207" s="264" t="s">
        <v>199</v>
      </c>
      <c r="AU207" s="264" t="s">
        <v>85</v>
      </c>
      <c r="AV207" s="13" t="s">
        <v>85</v>
      </c>
      <c r="AW207" s="13" t="s">
        <v>32</v>
      </c>
      <c r="AX207" s="13" t="s">
        <v>76</v>
      </c>
      <c r="AY207" s="264" t="s">
        <v>190</v>
      </c>
    </row>
    <row r="208" spans="2:51" s="13" customFormat="1" ht="12">
      <c r="B208" s="254"/>
      <c r="C208" s="255"/>
      <c r="D208" s="245" t="s">
        <v>199</v>
      </c>
      <c r="E208" s="256" t="s">
        <v>1</v>
      </c>
      <c r="F208" s="257" t="s">
        <v>3158</v>
      </c>
      <c r="G208" s="255"/>
      <c r="H208" s="258">
        <v>6</v>
      </c>
      <c r="I208" s="259"/>
      <c r="J208" s="255"/>
      <c r="K208" s="255"/>
      <c r="L208" s="260"/>
      <c r="M208" s="261"/>
      <c r="N208" s="262"/>
      <c r="O208" s="262"/>
      <c r="P208" s="262"/>
      <c r="Q208" s="262"/>
      <c r="R208" s="262"/>
      <c r="S208" s="262"/>
      <c r="T208" s="263"/>
      <c r="AT208" s="264" t="s">
        <v>199</v>
      </c>
      <c r="AU208" s="264" t="s">
        <v>85</v>
      </c>
      <c r="AV208" s="13" t="s">
        <v>85</v>
      </c>
      <c r="AW208" s="13" t="s">
        <v>32</v>
      </c>
      <c r="AX208" s="13" t="s">
        <v>76</v>
      </c>
      <c r="AY208" s="264" t="s">
        <v>190</v>
      </c>
    </row>
    <row r="209" spans="2:51" s="13" customFormat="1" ht="12">
      <c r="B209" s="254"/>
      <c r="C209" s="255"/>
      <c r="D209" s="245" t="s">
        <v>199</v>
      </c>
      <c r="E209" s="256" t="s">
        <v>1</v>
      </c>
      <c r="F209" s="257" t="s">
        <v>3159</v>
      </c>
      <c r="G209" s="255"/>
      <c r="H209" s="258">
        <v>5</v>
      </c>
      <c r="I209" s="259"/>
      <c r="J209" s="255"/>
      <c r="K209" s="255"/>
      <c r="L209" s="260"/>
      <c r="M209" s="261"/>
      <c r="N209" s="262"/>
      <c r="O209" s="262"/>
      <c r="P209" s="262"/>
      <c r="Q209" s="262"/>
      <c r="R209" s="262"/>
      <c r="S209" s="262"/>
      <c r="T209" s="263"/>
      <c r="AT209" s="264" t="s">
        <v>199</v>
      </c>
      <c r="AU209" s="264" t="s">
        <v>85</v>
      </c>
      <c r="AV209" s="13" t="s">
        <v>85</v>
      </c>
      <c r="AW209" s="13" t="s">
        <v>32</v>
      </c>
      <c r="AX209" s="13" t="s">
        <v>76</v>
      </c>
      <c r="AY209" s="264" t="s">
        <v>190</v>
      </c>
    </row>
    <row r="210" spans="2:51" s="13" customFormat="1" ht="12">
      <c r="B210" s="254"/>
      <c r="C210" s="255"/>
      <c r="D210" s="245" t="s">
        <v>199</v>
      </c>
      <c r="E210" s="256" t="s">
        <v>1</v>
      </c>
      <c r="F210" s="257" t="s">
        <v>3160</v>
      </c>
      <c r="G210" s="255"/>
      <c r="H210" s="258">
        <v>5</v>
      </c>
      <c r="I210" s="259"/>
      <c r="J210" s="255"/>
      <c r="K210" s="255"/>
      <c r="L210" s="260"/>
      <c r="M210" s="261"/>
      <c r="N210" s="262"/>
      <c r="O210" s="262"/>
      <c r="P210" s="262"/>
      <c r="Q210" s="262"/>
      <c r="R210" s="262"/>
      <c r="S210" s="262"/>
      <c r="T210" s="263"/>
      <c r="AT210" s="264" t="s">
        <v>199</v>
      </c>
      <c r="AU210" s="264" t="s">
        <v>85</v>
      </c>
      <c r="AV210" s="13" t="s">
        <v>85</v>
      </c>
      <c r="AW210" s="13" t="s">
        <v>32</v>
      </c>
      <c r="AX210" s="13" t="s">
        <v>76</v>
      </c>
      <c r="AY210" s="264" t="s">
        <v>190</v>
      </c>
    </row>
    <row r="211" spans="2:51" s="13" customFormat="1" ht="12">
      <c r="B211" s="254"/>
      <c r="C211" s="255"/>
      <c r="D211" s="245" t="s">
        <v>199</v>
      </c>
      <c r="E211" s="256" t="s">
        <v>1</v>
      </c>
      <c r="F211" s="257" t="s">
        <v>3161</v>
      </c>
      <c r="G211" s="255"/>
      <c r="H211" s="258">
        <v>5</v>
      </c>
      <c r="I211" s="259"/>
      <c r="J211" s="255"/>
      <c r="K211" s="255"/>
      <c r="L211" s="260"/>
      <c r="M211" s="261"/>
      <c r="N211" s="262"/>
      <c r="O211" s="262"/>
      <c r="P211" s="262"/>
      <c r="Q211" s="262"/>
      <c r="R211" s="262"/>
      <c r="S211" s="262"/>
      <c r="T211" s="263"/>
      <c r="AT211" s="264" t="s">
        <v>199</v>
      </c>
      <c r="AU211" s="264" t="s">
        <v>85</v>
      </c>
      <c r="AV211" s="13" t="s">
        <v>85</v>
      </c>
      <c r="AW211" s="13" t="s">
        <v>32</v>
      </c>
      <c r="AX211" s="13" t="s">
        <v>76</v>
      </c>
      <c r="AY211" s="264" t="s">
        <v>190</v>
      </c>
    </row>
    <row r="212" spans="2:51" s="13" customFormat="1" ht="12">
      <c r="B212" s="254"/>
      <c r="C212" s="255"/>
      <c r="D212" s="245" t="s">
        <v>199</v>
      </c>
      <c r="E212" s="256" t="s">
        <v>1</v>
      </c>
      <c r="F212" s="257" t="s">
        <v>3162</v>
      </c>
      <c r="G212" s="255"/>
      <c r="H212" s="258">
        <v>9</v>
      </c>
      <c r="I212" s="259"/>
      <c r="J212" s="255"/>
      <c r="K212" s="255"/>
      <c r="L212" s="260"/>
      <c r="M212" s="261"/>
      <c r="N212" s="262"/>
      <c r="O212" s="262"/>
      <c r="P212" s="262"/>
      <c r="Q212" s="262"/>
      <c r="R212" s="262"/>
      <c r="S212" s="262"/>
      <c r="T212" s="263"/>
      <c r="AT212" s="264" t="s">
        <v>199</v>
      </c>
      <c r="AU212" s="264" t="s">
        <v>85</v>
      </c>
      <c r="AV212" s="13" t="s">
        <v>85</v>
      </c>
      <c r="AW212" s="13" t="s">
        <v>32</v>
      </c>
      <c r="AX212" s="13" t="s">
        <v>76</v>
      </c>
      <c r="AY212" s="264" t="s">
        <v>190</v>
      </c>
    </row>
    <row r="213" spans="2:65" s="1" customFormat="1" ht="16.5" customHeight="1">
      <c r="B213" s="37"/>
      <c r="C213" s="265" t="s">
        <v>316</v>
      </c>
      <c r="D213" s="265" t="s">
        <v>430</v>
      </c>
      <c r="E213" s="266" t="s">
        <v>3163</v>
      </c>
      <c r="F213" s="267" t="s">
        <v>3164</v>
      </c>
      <c r="G213" s="268" t="s">
        <v>1708</v>
      </c>
      <c r="H213" s="269">
        <v>507</v>
      </c>
      <c r="I213" s="270"/>
      <c r="J213" s="271">
        <f>ROUND(I213*H213,2)</f>
        <v>0</v>
      </c>
      <c r="K213" s="267" t="s">
        <v>445</v>
      </c>
      <c r="L213" s="272"/>
      <c r="M213" s="273" t="s">
        <v>1</v>
      </c>
      <c r="N213" s="274" t="s">
        <v>41</v>
      </c>
      <c r="O213" s="85"/>
      <c r="P213" s="239">
        <f>O213*H213</f>
        <v>0</v>
      </c>
      <c r="Q213" s="239">
        <v>0</v>
      </c>
      <c r="R213" s="239">
        <f>Q213*H213</f>
        <v>0</v>
      </c>
      <c r="S213" s="239">
        <v>0</v>
      </c>
      <c r="T213" s="240">
        <f>S213*H213</f>
        <v>0</v>
      </c>
      <c r="AR213" s="241" t="s">
        <v>990</v>
      </c>
      <c r="AT213" s="241" t="s">
        <v>430</v>
      </c>
      <c r="AU213" s="241" t="s">
        <v>85</v>
      </c>
      <c r="AY213" s="16" t="s">
        <v>190</v>
      </c>
      <c r="BE213" s="242">
        <f>IF(N213="základní",J213,0)</f>
        <v>0</v>
      </c>
      <c r="BF213" s="242">
        <f>IF(N213="snížená",J213,0)</f>
        <v>0</v>
      </c>
      <c r="BG213" s="242">
        <f>IF(N213="zákl. přenesená",J213,0)</f>
        <v>0</v>
      </c>
      <c r="BH213" s="242">
        <f>IF(N213="sníž. přenesená",J213,0)</f>
        <v>0</v>
      </c>
      <c r="BI213" s="242">
        <f>IF(N213="nulová",J213,0)</f>
        <v>0</v>
      </c>
      <c r="BJ213" s="16" t="s">
        <v>83</v>
      </c>
      <c r="BK213" s="242">
        <f>ROUND(I213*H213,2)</f>
        <v>0</v>
      </c>
      <c r="BL213" s="16" t="s">
        <v>990</v>
      </c>
      <c r="BM213" s="241" t="s">
        <v>3165</v>
      </c>
    </row>
    <row r="214" spans="2:51" s="12" customFormat="1" ht="12">
      <c r="B214" s="243"/>
      <c r="C214" s="244"/>
      <c r="D214" s="245" t="s">
        <v>199</v>
      </c>
      <c r="E214" s="246" t="s">
        <v>1</v>
      </c>
      <c r="F214" s="247" t="s">
        <v>3166</v>
      </c>
      <c r="G214" s="244"/>
      <c r="H214" s="246" t="s">
        <v>1</v>
      </c>
      <c r="I214" s="248"/>
      <c r="J214" s="244"/>
      <c r="K214" s="244"/>
      <c r="L214" s="249"/>
      <c r="M214" s="250"/>
      <c r="N214" s="251"/>
      <c r="O214" s="251"/>
      <c r="P214" s="251"/>
      <c r="Q214" s="251"/>
      <c r="R214" s="251"/>
      <c r="S214" s="251"/>
      <c r="T214" s="252"/>
      <c r="AT214" s="253" t="s">
        <v>199</v>
      </c>
      <c r="AU214" s="253" t="s">
        <v>85</v>
      </c>
      <c r="AV214" s="12" t="s">
        <v>83</v>
      </c>
      <c r="AW214" s="12" t="s">
        <v>32</v>
      </c>
      <c r="AX214" s="12" t="s">
        <v>76</v>
      </c>
      <c r="AY214" s="253" t="s">
        <v>190</v>
      </c>
    </row>
    <row r="215" spans="2:51" s="12" customFormat="1" ht="12">
      <c r="B215" s="243"/>
      <c r="C215" s="244"/>
      <c r="D215" s="245" t="s">
        <v>199</v>
      </c>
      <c r="E215" s="246" t="s">
        <v>1</v>
      </c>
      <c r="F215" s="247" t="s">
        <v>3167</v>
      </c>
      <c r="G215" s="244"/>
      <c r="H215" s="246" t="s">
        <v>1</v>
      </c>
      <c r="I215" s="248"/>
      <c r="J215" s="244"/>
      <c r="K215" s="244"/>
      <c r="L215" s="249"/>
      <c r="M215" s="250"/>
      <c r="N215" s="251"/>
      <c r="O215" s="251"/>
      <c r="P215" s="251"/>
      <c r="Q215" s="251"/>
      <c r="R215" s="251"/>
      <c r="S215" s="251"/>
      <c r="T215" s="252"/>
      <c r="AT215" s="253" t="s">
        <v>199</v>
      </c>
      <c r="AU215" s="253" t="s">
        <v>85</v>
      </c>
      <c r="AV215" s="12" t="s">
        <v>83</v>
      </c>
      <c r="AW215" s="12" t="s">
        <v>32</v>
      </c>
      <c r="AX215" s="12" t="s">
        <v>76</v>
      </c>
      <c r="AY215" s="253" t="s">
        <v>190</v>
      </c>
    </row>
    <row r="216" spans="2:51" s="13" customFormat="1" ht="12">
      <c r="B216" s="254"/>
      <c r="C216" s="255"/>
      <c r="D216" s="245" t="s">
        <v>199</v>
      </c>
      <c r="E216" s="256" t="s">
        <v>1</v>
      </c>
      <c r="F216" s="257" t="s">
        <v>3168</v>
      </c>
      <c r="G216" s="255"/>
      <c r="H216" s="258">
        <v>95</v>
      </c>
      <c r="I216" s="259"/>
      <c r="J216" s="255"/>
      <c r="K216" s="255"/>
      <c r="L216" s="260"/>
      <c r="M216" s="261"/>
      <c r="N216" s="262"/>
      <c r="O216" s="262"/>
      <c r="P216" s="262"/>
      <c r="Q216" s="262"/>
      <c r="R216" s="262"/>
      <c r="S216" s="262"/>
      <c r="T216" s="263"/>
      <c r="AT216" s="264" t="s">
        <v>199</v>
      </c>
      <c r="AU216" s="264" t="s">
        <v>85</v>
      </c>
      <c r="AV216" s="13" t="s">
        <v>85</v>
      </c>
      <c r="AW216" s="13" t="s">
        <v>32</v>
      </c>
      <c r="AX216" s="13" t="s">
        <v>76</v>
      </c>
      <c r="AY216" s="264" t="s">
        <v>190</v>
      </c>
    </row>
    <row r="217" spans="2:51" s="13" customFormat="1" ht="12">
      <c r="B217" s="254"/>
      <c r="C217" s="255"/>
      <c r="D217" s="245" t="s">
        <v>199</v>
      </c>
      <c r="E217" s="256" t="s">
        <v>1</v>
      </c>
      <c r="F217" s="257" t="s">
        <v>3169</v>
      </c>
      <c r="G217" s="255"/>
      <c r="H217" s="258">
        <v>83</v>
      </c>
      <c r="I217" s="259"/>
      <c r="J217" s="255"/>
      <c r="K217" s="255"/>
      <c r="L217" s="260"/>
      <c r="M217" s="261"/>
      <c r="N217" s="262"/>
      <c r="O217" s="262"/>
      <c r="P217" s="262"/>
      <c r="Q217" s="262"/>
      <c r="R217" s="262"/>
      <c r="S217" s="262"/>
      <c r="T217" s="263"/>
      <c r="AT217" s="264" t="s">
        <v>199</v>
      </c>
      <c r="AU217" s="264" t="s">
        <v>85</v>
      </c>
      <c r="AV217" s="13" t="s">
        <v>85</v>
      </c>
      <c r="AW217" s="13" t="s">
        <v>32</v>
      </c>
      <c r="AX217" s="13" t="s">
        <v>76</v>
      </c>
      <c r="AY217" s="264" t="s">
        <v>190</v>
      </c>
    </row>
    <row r="218" spans="2:51" s="13" customFormat="1" ht="12">
      <c r="B218" s="254"/>
      <c r="C218" s="255"/>
      <c r="D218" s="245" t="s">
        <v>199</v>
      </c>
      <c r="E218" s="256" t="s">
        <v>1</v>
      </c>
      <c r="F218" s="257" t="s">
        <v>3170</v>
      </c>
      <c r="G218" s="255"/>
      <c r="H218" s="258">
        <v>57</v>
      </c>
      <c r="I218" s="259"/>
      <c r="J218" s="255"/>
      <c r="K218" s="255"/>
      <c r="L218" s="260"/>
      <c r="M218" s="261"/>
      <c r="N218" s="262"/>
      <c r="O218" s="262"/>
      <c r="P218" s="262"/>
      <c r="Q218" s="262"/>
      <c r="R218" s="262"/>
      <c r="S218" s="262"/>
      <c r="T218" s="263"/>
      <c r="AT218" s="264" t="s">
        <v>199</v>
      </c>
      <c r="AU218" s="264" t="s">
        <v>85</v>
      </c>
      <c r="AV218" s="13" t="s">
        <v>85</v>
      </c>
      <c r="AW218" s="13" t="s">
        <v>32</v>
      </c>
      <c r="AX218" s="13" t="s">
        <v>76</v>
      </c>
      <c r="AY218" s="264" t="s">
        <v>190</v>
      </c>
    </row>
    <row r="219" spans="2:51" s="13" customFormat="1" ht="12">
      <c r="B219" s="254"/>
      <c r="C219" s="255"/>
      <c r="D219" s="245" t="s">
        <v>199</v>
      </c>
      <c r="E219" s="256" t="s">
        <v>1</v>
      </c>
      <c r="F219" s="257" t="s">
        <v>3171</v>
      </c>
      <c r="G219" s="255"/>
      <c r="H219" s="258">
        <v>41</v>
      </c>
      <c r="I219" s="259"/>
      <c r="J219" s="255"/>
      <c r="K219" s="255"/>
      <c r="L219" s="260"/>
      <c r="M219" s="261"/>
      <c r="N219" s="262"/>
      <c r="O219" s="262"/>
      <c r="P219" s="262"/>
      <c r="Q219" s="262"/>
      <c r="R219" s="262"/>
      <c r="S219" s="262"/>
      <c r="T219" s="263"/>
      <c r="AT219" s="264" t="s">
        <v>199</v>
      </c>
      <c r="AU219" s="264" t="s">
        <v>85</v>
      </c>
      <c r="AV219" s="13" t="s">
        <v>85</v>
      </c>
      <c r="AW219" s="13" t="s">
        <v>32</v>
      </c>
      <c r="AX219" s="13" t="s">
        <v>76</v>
      </c>
      <c r="AY219" s="264" t="s">
        <v>190</v>
      </c>
    </row>
    <row r="220" spans="2:51" s="13" customFormat="1" ht="12">
      <c r="B220" s="254"/>
      <c r="C220" s="255"/>
      <c r="D220" s="245" t="s">
        <v>199</v>
      </c>
      <c r="E220" s="256" t="s">
        <v>1</v>
      </c>
      <c r="F220" s="257" t="s">
        <v>3172</v>
      </c>
      <c r="G220" s="255"/>
      <c r="H220" s="258">
        <v>41</v>
      </c>
      <c r="I220" s="259"/>
      <c r="J220" s="255"/>
      <c r="K220" s="255"/>
      <c r="L220" s="260"/>
      <c r="M220" s="261"/>
      <c r="N220" s="262"/>
      <c r="O220" s="262"/>
      <c r="P220" s="262"/>
      <c r="Q220" s="262"/>
      <c r="R220" s="262"/>
      <c r="S220" s="262"/>
      <c r="T220" s="263"/>
      <c r="AT220" s="264" t="s">
        <v>199</v>
      </c>
      <c r="AU220" s="264" t="s">
        <v>85</v>
      </c>
      <c r="AV220" s="13" t="s">
        <v>85</v>
      </c>
      <c r="AW220" s="13" t="s">
        <v>32</v>
      </c>
      <c r="AX220" s="13" t="s">
        <v>76</v>
      </c>
      <c r="AY220" s="264" t="s">
        <v>190</v>
      </c>
    </row>
    <row r="221" spans="2:51" s="13" customFormat="1" ht="12">
      <c r="B221" s="254"/>
      <c r="C221" s="255"/>
      <c r="D221" s="245" t="s">
        <v>199</v>
      </c>
      <c r="E221" s="256" t="s">
        <v>1</v>
      </c>
      <c r="F221" s="257" t="s">
        <v>3173</v>
      </c>
      <c r="G221" s="255"/>
      <c r="H221" s="258">
        <v>41</v>
      </c>
      <c r="I221" s="259"/>
      <c r="J221" s="255"/>
      <c r="K221" s="255"/>
      <c r="L221" s="260"/>
      <c r="M221" s="261"/>
      <c r="N221" s="262"/>
      <c r="O221" s="262"/>
      <c r="P221" s="262"/>
      <c r="Q221" s="262"/>
      <c r="R221" s="262"/>
      <c r="S221" s="262"/>
      <c r="T221" s="263"/>
      <c r="AT221" s="264" t="s">
        <v>199</v>
      </c>
      <c r="AU221" s="264" t="s">
        <v>85</v>
      </c>
      <c r="AV221" s="13" t="s">
        <v>85</v>
      </c>
      <c r="AW221" s="13" t="s">
        <v>32</v>
      </c>
      <c r="AX221" s="13" t="s">
        <v>76</v>
      </c>
      <c r="AY221" s="264" t="s">
        <v>190</v>
      </c>
    </row>
    <row r="222" spans="2:51" s="13" customFormat="1" ht="12">
      <c r="B222" s="254"/>
      <c r="C222" s="255"/>
      <c r="D222" s="245" t="s">
        <v>199</v>
      </c>
      <c r="E222" s="256" t="s">
        <v>1</v>
      </c>
      <c r="F222" s="257" t="s">
        <v>3174</v>
      </c>
      <c r="G222" s="255"/>
      <c r="H222" s="258">
        <v>113</v>
      </c>
      <c r="I222" s="259"/>
      <c r="J222" s="255"/>
      <c r="K222" s="255"/>
      <c r="L222" s="260"/>
      <c r="M222" s="261"/>
      <c r="N222" s="262"/>
      <c r="O222" s="262"/>
      <c r="P222" s="262"/>
      <c r="Q222" s="262"/>
      <c r="R222" s="262"/>
      <c r="S222" s="262"/>
      <c r="T222" s="263"/>
      <c r="AT222" s="264" t="s">
        <v>199</v>
      </c>
      <c r="AU222" s="264" t="s">
        <v>85</v>
      </c>
      <c r="AV222" s="13" t="s">
        <v>85</v>
      </c>
      <c r="AW222" s="13" t="s">
        <v>32</v>
      </c>
      <c r="AX222" s="13" t="s">
        <v>76</v>
      </c>
      <c r="AY222" s="264" t="s">
        <v>190</v>
      </c>
    </row>
    <row r="223" spans="2:51" s="13" customFormat="1" ht="12">
      <c r="B223" s="254"/>
      <c r="C223" s="255"/>
      <c r="D223" s="245" t="s">
        <v>199</v>
      </c>
      <c r="E223" s="256" t="s">
        <v>1</v>
      </c>
      <c r="F223" s="257" t="s">
        <v>3175</v>
      </c>
      <c r="G223" s="255"/>
      <c r="H223" s="258">
        <v>36</v>
      </c>
      <c r="I223" s="259"/>
      <c r="J223" s="255"/>
      <c r="K223" s="255"/>
      <c r="L223" s="260"/>
      <c r="M223" s="261"/>
      <c r="N223" s="262"/>
      <c r="O223" s="262"/>
      <c r="P223" s="262"/>
      <c r="Q223" s="262"/>
      <c r="R223" s="262"/>
      <c r="S223" s="262"/>
      <c r="T223" s="263"/>
      <c r="AT223" s="264" t="s">
        <v>199</v>
      </c>
      <c r="AU223" s="264" t="s">
        <v>85</v>
      </c>
      <c r="AV223" s="13" t="s">
        <v>85</v>
      </c>
      <c r="AW223" s="13" t="s">
        <v>32</v>
      </c>
      <c r="AX223" s="13" t="s">
        <v>76</v>
      </c>
      <c r="AY223" s="264" t="s">
        <v>190</v>
      </c>
    </row>
    <row r="224" spans="2:65" s="1" customFormat="1" ht="16.5" customHeight="1">
      <c r="B224" s="37"/>
      <c r="C224" s="265" t="s">
        <v>324</v>
      </c>
      <c r="D224" s="265" t="s">
        <v>430</v>
      </c>
      <c r="E224" s="266" t="s">
        <v>3176</v>
      </c>
      <c r="F224" s="267" t="s">
        <v>3177</v>
      </c>
      <c r="G224" s="268" t="s">
        <v>1708</v>
      </c>
      <c r="H224" s="269">
        <v>192</v>
      </c>
      <c r="I224" s="270"/>
      <c r="J224" s="271">
        <f>ROUND(I224*H224,2)</f>
        <v>0</v>
      </c>
      <c r="K224" s="267" t="s">
        <v>445</v>
      </c>
      <c r="L224" s="272"/>
      <c r="M224" s="273" t="s">
        <v>1</v>
      </c>
      <c r="N224" s="274" t="s">
        <v>41</v>
      </c>
      <c r="O224" s="85"/>
      <c r="P224" s="239">
        <f>O224*H224</f>
        <v>0</v>
      </c>
      <c r="Q224" s="239">
        <v>0</v>
      </c>
      <c r="R224" s="239">
        <f>Q224*H224</f>
        <v>0</v>
      </c>
      <c r="S224" s="239">
        <v>0</v>
      </c>
      <c r="T224" s="240">
        <f>S224*H224</f>
        <v>0</v>
      </c>
      <c r="AR224" s="241" t="s">
        <v>990</v>
      </c>
      <c r="AT224" s="241" t="s">
        <v>430</v>
      </c>
      <c r="AU224" s="241" t="s">
        <v>85</v>
      </c>
      <c r="AY224" s="16" t="s">
        <v>190</v>
      </c>
      <c r="BE224" s="242">
        <f>IF(N224="základní",J224,0)</f>
        <v>0</v>
      </c>
      <c r="BF224" s="242">
        <f>IF(N224="snížená",J224,0)</f>
        <v>0</v>
      </c>
      <c r="BG224" s="242">
        <f>IF(N224="zákl. přenesená",J224,0)</f>
        <v>0</v>
      </c>
      <c r="BH224" s="242">
        <f>IF(N224="sníž. přenesená",J224,0)</f>
        <v>0</v>
      </c>
      <c r="BI224" s="242">
        <f>IF(N224="nulová",J224,0)</f>
        <v>0</v>
      </c>
      <c r="BJ224" s="16" t="s">
        <v>83</v>
      </c>
      <c r="BK224" s="242">
        <f>ROUND(I224*H224,2)</f>
        <v>0</v>
      </c>
      <c r="BL224" s="16" t="s">
        <v>990</v>
      </c>
      <c r="BM224" s="241" t="s">
        <v>3178</v>
      </c>
    </row>
    <row r="225" spans="2:51" s="12" customFormat="1" ht="12">
      <c r="B225" s="243"/>
      <c r="C225" s="244"/>
      <c r="D225" s="245" t="s">
        <v>199</v>
      </c>
      <c r="E225" s="246" t="s">
        <v>1</v>
      </c>
      <c r="F225" s="247" t="s">
        <v>3179</v>
      </c>
      <c r="G225" s="244"/>
      <c r="H225" s="246" t="s">
        <v>1</v>
      </c>
      <c r="I225" s="248"/>
      <c r="J225" s="244"/>
      <c r="K225" s="244"/>
      <c r="L225" s="249"/>
      <c r="M225" s="250"/>
      <c r="N225" s="251"/>
      <c r="O225" s="251"/>
      <c r="P225" s="251"/>
      <c r="Q225" s="251"/>
      <c r="R225" s="251"/>
      <c r="S225" s="251"/>
      <c r="T225" s="252"/>
      <c r="AT225" s="253" t="s">
        <v>199</v>
      </c>
      <c r="AU225" s="253" t="s">
        <v>85</v>
      </c>
      <c r="AV225" s="12" t="s">
        <v>83</v>
      </c>
      <c r="AW225" s="12" t="s">
        <v>32</v>
      </c>
      <c r="AX225" s="12" t="s">
        <v>76</v>
      </c>
      <c r="AY225" s="253" t="s">
        <v>190</v>
      </c>
    </row>
    <row r="226" spans="2:51" s="13" customFormat="1" ht="12">
      <c r="B226" s="254"/>
      <c r="C226" s="255"/>
      <c r="D226" s="245" t="s">
        <v>199</v>
      </c>
      <c r="E226" s="256" t="s">
        <v>1</v>
      </c>
      <c r="F226" s="257" t="s">
        <v>3180</v>
      </c>
      <c r="G226" s="255"/>
      <c r="H226" s="258">
        <v>15</v>
      </c>
      <c r="I226" s="259"/>
      <c r="J226" s="255"/>
      <c r="K226" s="255"/>
      <c r="L226" s="260"/>
      <c r="M226" s="261"/>
      <c r="N226" s="262"/>
      <c r="O226" s="262"/>
      <c r="P226" s="262"/>
      <c r="Q226" s="262"/>
      <c r="R226" s="262"/>
      <c r="S226" s="262"/>
      <c r="T226" s="263"/>
      <c r="AT226" s="264" t="s">
        <v>199</v>
      </c>
      <c r="AU226" s="264" t="s">
        <v>85</v>
      </c>
      <c r="AV226" s="13" t="s">
        <v>85</v>
      </c>
      <c r="AW226" s="13" t="s">
        <v>32</v>
      </c>
      <c r="AX226" s="13" t="s">
        <v>76</v>
      </c>
      <c r="AY226" s="264" t="s">
        <v>190</v>
      </c>
    </row>
    <row r="227" spans="2:51" s="13" customFormat="1" ht="12">
      <c r="B227" s="254"/>
      <c r="C227" s="255"/>
      <c r="D227" s="245" t="s">
        <v>199</v>
      </c>
      <c r="E227" s="256" t="s">
        <v>1</v>
      </c>
      <c r="F227" s="257" t="s">
        <v>3181</v>
      </c>
      <c r="G227" s="255"/>
      <c r="H227" s="258">
        <v>39</v>
      </c>
      <c r="I227" s="259"/>
      <c r="J227" s="255"/>
      <c r="K227" s="255"/>
      <c r="L227" s="260"/>
      <c r="M227" s="261"/>
      <c r="N227" s="262"/>
      <c r="O227" s="262"/>
      <c r="P227" s="262"/>
      <c r="Q227" s="262"/>
      <c r="R227" s="262"/>
      <c r="S227" s="262"/>
      <c r="T227" s="263"/>
      <c r="AT227" s="264" t="s">
        <v>199</v>
      </c>
      <c r="AU227" s="264" t="s">
        <v>85</v>
      </c>
      <c r="AV227" s="13" t="s">
        <v>85</v>
      </c>
      <c r="AW227" s="13" t="s">
        <v>32</v>
      </c>
      <c r="AX227" s="13" t="s">
        <v>76</v>
      </c>
      <c r="AY227" s="264" t="s">
        <v>190</v>
      </c>
    </row>
    <row r="228" spans="2:51" s="13" customFormat="1" ht="12">
      <c r="B228" s="254"/>
      <c r="C228" s="255"/>
      <c r="D228" s="245" t="s">
        <v>199</v>
      </c>
      <c r="E228" s="256" t="s">
        <v>1</v>
      </c>
      <c r="F228" s="257" t="s">
        <v>3182</v>
      </c>
      <c r="G228" s="255"/>
      <c r="H228" s="258">
        <v>15</v>
      </c>
      <c r="I228" s="259"/>
      <c r="J228" s="255"/>
      <c r="K228" s="255"/>
      <c r="L228" s="260"/>
      <c r="M228" s="261"/>
      <c r="N228" s="262"/>
      <c r="O228" s="262"/>
      <c r="P228" s="262"/>
      <c r="Q228" s="262"/>
      <c r="R228" s="262"/>
      <c r="S228" s="262"/>
      <c r="T228" s="263"/>
      <c r="AT228" s="264" t="s">
        <v>199</v>
      </c>
      <c r="AU228" s="264" t="s">
        <v>85</v>
      </c>
      <c r="AV228" s="13" t="s">
        <v>85</v>
      </c>
      <c r="AW228" s="13" t="s">
        <v>32</v>
      </c>
      <c r="AX228" s="13" t="s">
        <v>76</v>
      </c>
      <c r="AY228" s="264" t="s">
        <v>190</v>
      </c>
    </row>
    <row r="229" spans="2:51" s="13" customFormat="1" ht="12">
      <c r="B229" s="254"/>
      <c r="C229" s="255"/>
      <c r="D229" s="245" t="s">
        <v>199</v>
      </c>
      <c r="E229" s="256" t="s">
        <v>1</v>
      </c>
      <c r="F229" s="257" t="s">
        <v>3183</v>
      </c>
      <c r="G229" s="255"/>
      <c r="H229" s="258">
        <v>27</v>
      </c>
      <c r="I229" s="259"/>
      <c r="J229" s="255"/>
      <c r="K229" s="255"/>
      <c r="L229" s="260"/>
      <c r="M229" s="261"/>
      <c r="N229" s="262"/>
      <c r="O229" s="262"/>
      <c r="P229" s="262"/>
      <c r="Q229" s="262"/>
      <c r="R229" s="262"/>
      <c r="S229" s="262"/>
      <c r="T229" s="263"/>
      <c r="AT229" s="264" t="s">
        <v>199</v>
      </c>
      <c r="AU229" s="264" t="s">
        <v>85</v>
      </c>
      <c r="AV229" s="13" t="s">
        <v>85</v>
      </c>
      <c r="AW229" s="13" t="s">
        <v>32</v>
      </c>
      <c r="AX229" s="13" t="s">
        <v>76</v>
      </c>
      <c r="AY229" s="264" t="s">
        <v>190</v>
      </c>
    </row>
    <row r="230" spans="2:51" s="13" customFormat="1" ht="12">
      <c r="B230" s="254"/>
      <c r="C230" s="255"/>
      <c r="D230" s="245" t="s">
        <v>199</v>
      </c>
      <c r="E230" s="256" t="s">
        <v>1</v>
      </c>
      <c r="F230" s="257" t="s">
        <v>3184</v>
      </c>
      <c r="G230" s="255"/>
      <c r="H230" s="258">
        <v>21</v>
      </c>
      <c r="I230" s="259"/>
      <c r="J230" s="255"/>
      <c r="K230" s="255"/>
      <c r="L230" s="260"/>
      <c r="M230" s="261"/>
      <c r="N230" s="262"/>
      <c r="O230" s="262"/>
      <c r="P230" s="262"/>
      <c r="Q230" s="262"/>
      <c r="R230" s="262"/>
      <c r="S230" s="262"/>
      <c r="T230" s="263"/>
      <c r="AT230" s="264" t="s">
        <v>199</v>
      </c>
      <c r="AU230" s="264" t="s">
        <v>85</v>
      </c>
      <c r="AV230" s="13" t="s">
        <v>85</v>
      </c>
      <c r="AW230" s="13" t="s">
        <v>32</v>
      </c>
      <c r="AX230" s="13" t="s">
        <v>76</v>
      </c>
      <c r="AY230" s="264" t="s">
        <v>190</v>
      </c>
    </row>
    <row r="231" spans="2:51" s="13" customFormat="1" ht="12">
      <c r="B231" s="254"/>
      <c r="C231" s="255"/>
      <c r="D231" s="245" t="s">
        <v>199</v>
      </c>
      <c r="E231" s="256" t="s">
        <v>1</v>
      </c>
      <c r="F231" s="257" t="s">
        <v>3185</v>
      </c>
      <c r="G231" s="255"/>
      <c r="H231" s="258">
        <v>15</v>
      </c>
      <c r="I231" s="259"/>
      <c r="J231" s="255"/>
      <c r="K231" s="255"/>
      <c r="L231" s="260"/>
      <c r="M231" s="261"/>
      <c r="N231" s="262"/>
      <c r="O231" s="262"/>
      <c r="P231" s="262"/>
      <c r="Q231" s="262"/>
      <c r="R231" s="262"/>
      <c r="S231" s="262"/>
      <c r="T231" s="263"/>
      <c r="AT231" s="264" t="s">
        <v>199</v>
      </c>
      <c r="AU231" s="264" t="s">
        <v>85</v>
      </c>
      <c r="AV231" s="13" t="s">
        <v>85</v>
      </c>
      <c r="AW231" s="13" t="s">
        <v>32</v>
      </c>
      <c r="AX231" s="13" t="s">
        <v>76</v>
      </c>
      <c r="AY231" s="264" t="s">
        <v>190</v>
      </c>
    </row>
    <row r="232" spans="2:51" s="13" customFormat="1" ht="12">
      <c r="B232" s="254"/>
      <c r="C232" s="255"/>
      <c r="D232" s="245" t="s">
        <v>199</v>
      </c>
      <c r="E232" s="256" t="s">
        <v>1</v>
      </c>
      <c r="F232" s="257" t="s">
        <v>3113</v>
      </c>
      <c r="G232" s="255"/>
      <c r="H232" s="258">
        <v>0</v>
      </c>
      <c r="I232" s="259"/>
      <c r="J232" s="255"/>
      <c r="K232" s="255"/>
      <c r="L232" s="260"/>
      <c r="M232" s="261"/>
      <c r="N232" s="262"/>
      <c r="O232" s="262"/>
      <c r="P232" s="262"/>
      <c r="Q232" s="262"/>
      <c r="R232" s="262"/>
      <c r="S232" s="262"/>
      <c r="T232" s="263"/>
      <c r="AT232" s="264" t="s">
        <v>199</v>
      </c>
      <c r="AU232" s="264" t="s">
        <v>85</v>
      </c>
      <c r="AV232" s="13" t="s">
        <v>85</v>
      </c>
      <c r="AW232" s="13" t="s">
        <v>32</v>
      </c>
      <c r="AX232" s="13" t="s">
        <v>76</v>
      </c>
      <c r="AY232" s="264" t="s">
        <v>190</v>
      </c>
    </row>
    <row r="233" spans="2:51" s="13" customFormat="1" ht="12">
      <c r="B233" s="254"/>
      <c r="C233" s="255"/>
      <c r="D233" s="245" t="s">
        <v>199</v>
      </c>
      <c r="E233" s="256" t="s">
        <v>1</v>
      </c>
      <c r="F233" s="257" t="s">
        <v>3186</v>
      </c>
      <c r="G233" s="255"/>
      <c r="H233" s="258">
        <v>60</v>
      </c>
      <c r="I233" s="259"/>
      <c r="J233" s="255"/>
      <c r="K233" s="255"/>
      <c r="L233" s="260"/>
      <c r="M233" s="261"/>
      <c r="N233" s="262"/>
      <c r="O233" s="262"/>
      <c r="P233" s="262"/>
      <c r="Q233" s="262"/>
      <c r="R233" s="262"/>
      <c r="S233" s="262"/>
      <c r="T233" s="263"/>
      <c r="AT233" s="264" t="s">
        <v>199</v>
      </c>
      <c r="AU233" s="264" t="s">
        <v>85</v>
      </c>
      <c r="AV233" s="13" t="s">
        <v>85</v>
      </c>
      <c r="AW233" s="13" t="s">
        <v>32</v>
      </c>
      <c r="AX233" s="13" t="s">
        <v>76</v>
      </c>
      <c r="AY233" s="264" t="s">
        <v>190</v>
      </c>
    </row>
    <row r="234" spans="2:65" s="1" customFormat="1" ht="24" customHeight="1">
      <c r="B234" s="37"/>
      <c r="C234" s="265" t="s">
        <v>329</v>
      </c>
      <c r="D234" s="265" t="s">
        <v>430</v>
      </c>
      <c r="E234" s="266" t="s">
        <v>3187</v>
      </c>
      <c r="F234" s="267" t="s">
        <v>3188</v>
      </c>
      <c r="G234" s="268" t="s">
        <v>1708</v>
      </c>
      <c r="H234" s="269">
        <v>6</v>
      </c>
      <c r="I234" s="270"/>
      <c r="J234" s="271">
        <f>ROUND(I234*H234,2)</f>
        <v>0</v>
      </c>
      <c r="K234" s="267" t="s">
        <v>445</v>
      </c>
      <c r="L234" s="272"/>
      <c r="M234" s="273" t="s">
        <v>1</v>
      </c>
      <c r="N234" s="274" t="s">
        <v>41</v>
      </c>
      <c r="O234" s="85"/>
      <c r="P234" s="239">
        <f>O234*H234</f>
        <v>0</v>
      </c>
      <c r="Q234" s="239">
        <v>0</v>
      </c>
      <c r="R234" s="239">
        <f>Q234*H234</f>
        <v>0</v>
      </c>
      <c r="S234" s="239">
        <v>0</v>
      </c>
      <c r="T234" s="240">
        <f>S234*H234</f>
        <v>0</v>
      </c>
      <c r="AR234" s="241" t="s">
        <v>990</v>
      </c>
      <c r="AT234" s="241" t="s">
        <v>430</v>
      </c>
      <c r="AU234" s="241" t="s">
        <v>85</v>
      </c>
      <c r="AY234" s="16" t="s">
        <v>190</v>
      </c>
      <c r="BE234" s="242">
        <f>IF(N234="základní",J234,0)</f>
        <v>0</v>
      </c>
      <c r="BF234" s="242">
        <f>IF(N234="snížená",J234,0)</f>
        <v>0</v>
      </c>
      <c r="BG234" s="242">
        <f>IF(N234="zákl. přenesená",J234,0)</f>
        <v>0</v>
      </c>
      <c r="BH234" s="242">
        <f>IF(N234="sníž. přenesená",J234,0)</f>
        <v>0</v>
      </c>
      <c r="BI234" s="242">
        <f>IF(N234="nulová",J234,0)</f>
        <v>0</v>
      </c>
      <c r="BJ234" s="16" t="s">
        <v>83</v>
      </c>
      <c r="BK234" s="242">
        <f>ROUND(I234*H234,2)</f>
        <v>0</v>
      </c>
      <c r="BL234" s="16" t="s">
        <v>990</v>
      </c>
      <c r="BM234" s="241" t="s">
        <v>3189</v>
      </c>
    </row>
    <row r="235" spans="2:51" s="12" customFormat="1" ht="12">
      <c r="B235" s="243"/>
      <c r="C235" s="244"/>
      <c r="D235" s="245" t="s">
        <v>199</v>
      </c>
      <c r="E235" s="246" t="s">
        <v>1</v>
      </c>
      <c r="F235" s="247" t="s">
        <v>3190</v>
      </c>
      <c r="G235" s="244"/>
      <c r="H235" s="246" t="s">
        <v>1</v>
      </c>
      <c r="I235" s="248"/>
      <c r="J235" s="244"/>
      <c r="K235" s="244"/>
      <c r="L235" s="249"/>
      <c r="M235" s="250"/>
      <c r="N235" s="251"/>
      <c r="O235" s="251"/>
      <c r="P235" s="251"/>
      <c r="Q235" s="251"/>
      <c r="R235" s="251"/>
      <c r="S235" s="251"/>
      <c r="T235" s="252"/>
      <c r="AT235" s="253" t="s">
        <v>199</v>
      </c>
      <c r="AU235" s="253" t="s">
        <v>85</v>
      </c>
      <c r="AV235" s="12" t="s">
        <v>83</v>
      </c>
      <c r="AW235" s="12" t="s">
        <v>32</v>
      </c>
      <c r="AX235" s="12" t="s">
        <v>76</v>
      </c>
      <c r="AY235" s="253" t="s">
        <v>190</v>
      </c>
    </row>
    <row r="236" spans="2:51" s="13" customFormat="1" ht="12">
      <c r="B236" s="254"/>
      <c r="C236" s="255"/>
      <c r="D236" s="245" t="s">
        <v>199</v>
      </c>
      <c r="E236" s="256" t="s">
        <v>1</v>
      </c>
      <c r="F236" s="257" t="s">
        <v>3135</v>
      </c>
      <c r="G236" s="255"/>
      <c r="H236" s="258">
        <v>6</v>
      </c>
      <c r="I236" s="259"/>
      <c r="J236" s="255"/>
      <c r="K236" s="255"/>
      <c r="L236" s="260"/>
      <c r="M236" s="261"/>
      <c r="N236" s="262"/>
      <c r="O236" s="262"/>
      <c r="P236" s="262"/>
      <c r="Q236" s="262"/>
      <c r="R236" s="262"/>
      <c r="S236" s="262"/>
      <c r="T236" s="263"/>
      <c r="AT236" s="264" t="s">
        <v>199</v>
      </c>
      <c r="AU236" s="264" t="s">
        <v>85</v>
      </c>
      <c r="AV236" s="13" t="s">
        <v>85</v>
      </c>
      <c r="AW236" s="13" t="s">
        <v>32</v>
      </c>
      <c r="AX236" s="13" t="s">
        <v>76</v>
      </c>
      <c r="AY236" s="264" t="s">
        <v>190</v>
      </c>
    </row>
    <row r="237" spans="2:65" s="1" customFormat="1" ht="36" customHeight="1">
      <c r="B237" s="37"/>
      <c r="C237" s="265" t="s">
        <v>346</v>
      </c>
      <c r="D237" s="265" t="s">
        <v>430</v>
      </c>
      <c r="E237" s="266" t="s">
        <v>3191</v>
      </c>
      <c r="F237" s="267" t="s">
        <v>3192</v>
      </c>
      <c r="G237" s="268" t="s">
        <v>1708</v>
      </c>
      <c r="H237" s="269">
        <v>6</v>
      </c>
      <c r="I237" s="270"/>
      <c r="J237" s="271">
        <f>ROUND(I237*H237,2)</f>
        <v>0</v>
      </c>
      <c r="K237" s="267" t="s">
        <v>445</v>
      </c>
      <c r="L237" s="272"/>
      <c r="M237" s="273" t="s">
        <v>1</v>
      </c>
      <c r="N237" s="274" t="s">
        <v>41</v>
      </c>
      <c r="O237" s="85"/>
      <c r="P237" s="239">
        <f>O237*H237</f>
        <v>0</v>
      </c>
      <c r="Q237" s="239">
        <v>0</v>
      </c>
      <c r="R237" s="239">
        <f>Q237*H237</f>
        <v>0</v>
      </c>
      <c r="S237" s="239">
        <v>0</v>
      </c>
      <c r="T237" s="240">
        <f>S237*H237</f>
        <v>0</v>
      </c>
      <c r="AR237" s="241" t="s">
        <v>990</v>
      </c>
      <c r="AT237" s="241" t="s">
        <v>430</v>
      </c>
      <c r="AU237" s="241" t="s">
        <v>85</v>
      </c>
      <c r="AY237" s="16" t="s">
        <v>190</v>
      </c>
      <c r="BE237" s="242">
        <f>IF(N237="základní",J237,0)</f>
        <v>0</v>
      </c>
      <c r="BF237" s="242">
        <f>IF(N237="snížená",J237,0)</f>
        <v>0</v>
      </c>
      <c r="BG237" s="242">
        <f>IF(N237="zákl. přenesená",J237,0)</f>
        <v>0</v>
      </c>
      <c r="BH237" s="242">
        <f>IF(N237="sníž. přenesená",J237,0)</f>
        <v>0</v>
      </c>
      <c r="BI237" s="242">
        <f>IF(N237="nulová",J237,0)</f>
        <v>0</v>
      </c>
      <c r="BJ237" s="16" t="s">
        <v>83</v>
      </c>
      <c r="BK237" s="242">
        <f>ROUND(I237*H237,2)</f>
        <v>0</v>
      </c>
      <c r="BL237" s="16" t="s">
        <v>990</v>
      </c>
      <c r="BM237" s="241" t="s">
        <v>3193</v>
      </c>
    </row>
    <row r="238" spans="2:65" s="1" customFormat="1" ht="16.5" customHeight="1">
      <c r="B238" s="37"/>
      <c r="C238" s="265" t="s">
        <v>351</v>
      </c>
      <c r="D238" s="265" t="s">
        <v>430</v>
      </c>
      <c r="E238" s="266" t="s">
        <v>3194</v>
      </c>
      <c r="F238" s="267" t="s">
        <v>3195</v>
      </c>
      <c r="G238" s="268" t="s">
        <v>1708</v>
      </c>
      <c r="H238" s="269">
        <v>6</v>
      </c>
      <c r="I238" s="270"/>
      <c r="J238" s="271">
        <f>ROUND(I238*H238,2)</f>
        <v>0</v>
      </c>
      <c r="K238" s="267" t="s">
        <v>445</v>
      </c>
      <c r="L238" s="272"/>
      <c r="M238" s="273" t="s">
        <v>1</v>
      </c>
      <c r="N238" s="274" t="s">
        <v>41</v>
      </c>
      <c r="O238" s="85"/>
      <c r="P238" s="239">
        <f>O238*H238</f>
        <v>0</v>
      </c>
      <c r="Q238" s="239">
        <v>0</v>
      </c>
      <c r="R238" s="239">
        <f>Q238*H238</f>
        <v>0</v>
      </c>
      <c r="S238" s="239">
        <v>0</v>
      </c>
      <c r="T238" s="240">
        <f>S238*H238</f>
        <v>0</v>
      </c>
      <c r="AR238" s="241" t="s">
        <v>990</v>
      </c>
      <c r="AT238" s="241" t="s">
        <v>430</v>
      </c>
      <c r="AU238" s="241" t="s">
        <v>85</v>
      </c>
      <c r="AY238" s="16" t="s">
        <v>190</v>
      </c>
      <c r="BE238" s="242">
        <f>IF(N238="základní",J238,0)</f>
        <v>0</v>
      </c>
      <c r="BF238" s="242">
        <f>IF(N238="snížená",J238,0)</f>
        <v>0</v>
      </c>
      <c r="BG238" s="242">
        <f>IF(N238="zákl. přenesená",J238,0)</f>
        <v>0</v>
      </c>
      <c r="BH238" s="242">
        <f>IF(N238="sníž. přenesená",J238,0)</f>
        <v>0</v>
      </c>
      <c r="BI238" s="242">
        <f>IF(N238="nulová",J238,0)</f>
        <v>0</v>
      </c>
      <c r="BJ238" s="16" t="s">
        <v>83</v>
      </c>
      <c r="BK238" s="242">
        <f>ROUND(I238*H238,2)</f>
        <v>0</v>
      </c>
      <c r="BL238" s="16" t="s">
        <v>990</v>
      </c>
      <c r="BM238" s="241" t="s">
        <v>3196</v>
      </c>
    </row>
    <row r="239" spans="2:65" s="1" customFormat="1" ht="24" customHeight="1">
      <c r="B239" s="37"/>
      <c r="C239" s="265" t="s">
        <v>362</v>
      </c>
      <c r="D239" s="265" t="s">
        <v>430</v>
      </c>
      <c r="E239" s="266" t="s">
        <v>3197</v>
      </c>
      <c r="F239" s="267" t="s">
        <v>3198</v>
      </c>
      <c r="G239" s="268" t="s">
        <v>1708</v>
      </c>
      <c r="H239" s="269">
        <v>6</v>
      </c>
      <c r="I239" s="270"/>
      <c r="J239" s="271">
        <f>ROUND(I239*H239,2)</f>
        <v>0</v>
      </c>
      <c r="K239" s="267" t="s">
        <v>445</v>
      </c>
      <c r="L239" s="272"/>
      <c r="M239" s="273" t="s">
        <v>1</v>
      </c>
      <c r="N239" s="274" t="s">
        <v>41</v>
      </c>
      <c r="O239" s="85"/>
      <c r="P239" s="239">
        <f>O239*H239</f>
        <v>0</v>
      </c>
      <c r="Q239" s="239">
        <v>0</v>
      </c>
      <c r="R239" s="239">
        <f>Q239*H239</f>
        <v>0</v>
      </c>
      <c r="S239" s="239">
        <v>0</v>
      </c>
      <c r="T239" s="240">
        <f>S239*H239</f>
        <v>0</v>
      </c>
      <c r="AR239" s="241" t="s">
        <v>990</v>
      </c>
      <c r="AT239" s="241" t="s">
        <v>430</v>
      </c>
      <c r="AU239" s="241" t="s">
        <v>85</v>
      </c>
      <c r="AY239" s="16" t="s">
        <v>190</v>
      </c>
      <c r="BE239" s="242">
        <f>IF(N239="základní",J239,0)</f>
        <v>0</v>
      </c>
      <c r="BF239" s="242">
        <f>IF(N239="snížená",J239,0)</f>
        <v>0</v>
      </c>
      <c r="BG239" s="242">
        <f>IF(N239="zákl. přenesená",J239,0)</f>
        <v>0</v>
      </c>
      <c r="BH239" s="242">
        <f>IF(N239="sníž. přenesená",J239,0)</f>
        <v>0</v>
      </c>
      <c r="BI239" s="242">
        <f>IF(N239="nulová",J239,0)</f>
        <v>0</v>
      </c>
      <c r="BJ239" s="16" t="s">
        <v>83</v>
      </c>
      <c r="BK239" s="242">
        <f>ROUND(I239*H239,2)</f>
        <v>0</v>
      </c>
      <c r="BL239" s="16" t="s">
        <v>990</v>
      </c>
      <c r="BM239" s="241" t="s">
        <v>3199</v>
      </c>
    </row>
    <row r="240" spans="2:65" s="1" customFormat="1" ht="24" customHeight="1">
      <c r="B240" s="37"/>
      <c r="C240" s="265" t="s">
        <v>369</v>
      </c>
      <c r="D240" s="265" t="s">
        <v>430</v>
      </c>
      <c r="E240" s="266" t="s">
        <v>3200</v>
      </c>
      <c r="F240" s="267" t="s">
        <v>3201</v>
      </c>
      <c r="G240" s="268" t="s">
        <v>1708</v>
      </c>
      <c r="H240" s="269">
        <v>6</v>
      </c>
      <c r="I240" s="270"/>
      <c r="J240" s="271">
        <f>ROUND(I240*H240,2)</f>
        <v>0</v>
      </c>
      <c r="K240" s="267" t="s">
        <v>445</v>
      </c>
      <c r="L240" s="272"/>
      <c r="M240" s="273" t="s">
        <v>1</v>
      </c>
      <c r="N240" s="274" t="s">
        <v>41</v>
      </c>
      <c r="O240" s="85"/>
      <c r="P240" s="239">
        <f>O240*H240</f>
        <v>0</v>
      </c>
      <c r="Q240" s="239">
        <v>0</v>
      </c>
      <c r="R240" s="239">
        <f>Q240*H240</f>
        <v>0</v>
      </c>
      <c r="S240" s="239">
        <v>0</v>
      </c>
      <c r="T240" s="240">
        <f>S240*H240</f>
        <v>0</v>
      </c>
      <c r="AR240" s="241" t="s">
        <v>990</v>
      </c>
      <c r="AT240" s="241" t="s">
        <v>430</v>
      </c>
      <c r="AU240" s="241" t="s">
        <v>85</v>
      </c>
      <c r="AY240" s="16" t="s">
        <v>190</v>
      </c>
      <c r="BE240" s="242">
        <f>IF(N240="základní",J240,0)</f>
        <v>0</v>
      </c>
      <c r="BF240" s="242">
        <f>IF(N240="snížená",J240,0)</f>
        <v>0</v>
      </c>
      <c r="BG240" s="242">
        <f>IF(N240="zákl. přenesená",J240,0)</f>
        <v>0</v>
      </c>
      <c r="BH240" s="242">
        <f>IF(N240="sníž. přenesená",J240,0)</f>
        <v>0</v>
      </c>
      <c r="BI240" s="242">
        <f>IF(N240="nulová",J240,0)</f>
        <v>0</v>
      </c>
      <c r="BJ240" s="16" t="s">
        <v>83</v>
      </c>
      <c r="BK240" s="242">
        <f>ROUND(I240*H240,2)</f>
        <v>0</v>
      </c>
      <c r="BL240" s="16" t="s">
        <v>990</v>
      </c>
      <c r="BM240" s="241" t="s">
        <v>3202</v>
      </c>
    </row>
    <row r="241" spans="2:65" s="1" customFormat="1" ht="16.5" customHeight="1">
      <c r="B241" s="37"/>
      <c r="C241" s="265" t="s">
        <v>380</v>
      </c>
      <c r="D241" s="265" t="s">
        <v>430</v>
      </c>
      <c r="E241" s="266" t="s">
        <v>3203</v>
      </c>
      <c r="F241" s="267" t="s">
        <v>3204</v>
      </c>
      <c r="G241" s="268" t="s">
        <v>1708</v>
      </c>
      <c r="H241" s="269">
        <v>6</v>
      </c>
      <c r="I241" s="270"/>
      <c r="J241" s="271">
        <f>ROUND(I241*H241,2)</f>
        <v>0</v>
      </c>
      <c r="K241" s="267" t="s">
        <v>445</v>
      </c>
      <c r="L241" s="272"/>
      <c r="M241" s="273" t="s">
        <v>1</v>
      </c>
      <c r="N241" s="274" t="s">
        <v>41</v>
      </c>
      <c r="O241" s="85"/>
      <c r="P241" s="239">
        <f>O241*H241</f>
        <v>0</v>
      </c>
      <c r="Q241" s="239">
        <v>0</v>
      </c>
      <c r="R241" s="239">
        <f>Q241*H241</f>
        <v>0</v>
      </c>
      <c r="S241" s="239">
        <v>0</v>
      </c>
      <c r="T241" s="240">
        <f>S241*H241</f>
        <v>0</v>
      </c>
      <c r="AR241" s="241" t="s">
        <v>990</v>
      </c>
      <c r="AT241" s="241" t="s">
        <v>430</v>
      </c>
      <c r="AU241" s="241" t="s">
        <v>85</v>
      </c>
      <c r="AY241" s="16" t="s">
        <v>190</v>
      </c>
      <c r="BE241" s="242">
        <f>IF(N241="základní",J241,0)</f>
        <v>0</v>
      </c>
      <c r="BF241" s="242">
        <f>IF(N241="snížená",J241,0)</f>
        <v>0</v>
      </c>
      <c r="BG241" s="242">
        <f>IF(N241="zákl. přenesená",J241,0)</f>
        <v>0</v>
      </c>
      <c r="BH241" s="242">
        <f>IF(N241="sníž. přenesená",J241,0)</f>
        <v>0</v>
      </c>
      <c r="BI241" s="242">
        <f>IF(N241="nulová",J241,0)</f>
        <v>0</v>
      </c>
      <c r="BJ241" s="16" t="s">
        <v>83</v>
      </c>
      <c r="BK241" s="242">
        <f>ROUND(I241*H241,2)</f>
        <v>0</v>
      </c>
      <c r="BL241" s="16" t="s">
        <v>990</v>
      </c>
      <c r="BM241" s="241" t="s">
        <v>3205</v>
      </c>
    </row>
    <row r="242" spans="2:65" s="1" customFormat="1" ht="16.5" customHeight="1">
      <c r="B242" s="37"/>
      <c r="C242" s="265" t="s">
        <v>385</v>
      </c>
      <c r="D242" s="265" t="s">
        <v>430</v>
      </c>
      <c r="E242" s="266" t="s">
        <v>3206</v>
      </c>
      <c r="F242" s="267" t="s">
        <v>3207</v>
      </c>
      <c r="G242" s="268" t="s">
        <v>1708</v>
      </c>
      <c r="H242" s="269">
        <v>6</v>
      </c>
      <c r="I242" s="270"/>
      <c r="J242" s="271">
        <f>ROUND(I242*H242,2)</f>
        <v>0</v>
      </c>
      <c r="K242" s="267" t="s">
        <v>445</v>
      </c>
      <c r="L242" s="272"/>
      <c r="M242" s="273" t="s">
        <v>1</v>
      </c>
      <c r="N242" s="274" t="s">
        <v>41</v>
      </c>
      <c r="O242" s="85"/>
      <c r="P242" s="239">
        <f>O242*H242</f>
        <v>0</v>
      </c>
      <c r="Q242" s="239">
        <v>0</v>
      </c>
      <c r="R242" s="239">
        <f>Q242*H242</f>
        <v>0</v>
      </c>
      <c r="S242" s="239">
        <v>0</v>
      </c>
      <c r="T242" s="240">
        <f>S242*H242</f>
        <v>0</v>
      </c>
      <c r="AR242" s="241" t="s">
        <v>990</v>
      </c>
      <c r="AT242" s="241" t="s">
        <v>430</v>
      </c>
      <c r="AU242" s="241" t="s">
        <v>85</v>
      </c>
      <c r="AY242" s="16" t="s">
        <v>190</v>
      </c>
      <c r="BE242" s="242">
        <f>IF(N242="základní",J242,0)</f>
        <v>0</v>
      </c>
      <c r="BF242" s="242">
        <f>IF(N242="snížená",J242,0)</f>
        <v>0</v>
      </c>
      <c r="BG242" s="242">
        <f>IF(N242="zákl. přenesená",J242,0)</f>
        <v>0</v>
      </c>
      <c r="BH242" s="242">
        <f>IF(N242="sníž. přenesená",J242,0)</f>
        <v>0</v>
      </c>
      <c r="BI242" s="242">
        <f>IF(N242="nulová",J242,0)</f>
        <v>0</v>
      </c>
      <c r="BJ242" s="16" t="s">
        <v>83</v>
      </c>
      <c r="BK242" s="242">
        <f>ROUND(I242*H242,2)</f>
        <v>0</v>
      </c>
      <c r="BL242" s="16" t="s">
        <v>990</v>
      </c>
      <c r="BM242" s="241" t="s">
        <v>3208</v>
      </c>
    </row>
    <row r="243" spans="2:65" s="1" customFormat="1" ht="24" customHeight="1">
      <c r="B243" s="37"/>
      <c r="C243" s="230" t="s">
        <v>390</v>
      </c>
      <c r="D243" s="230" t="s">
        <v>192</v>
      </c>
      <c r="E243" s="231" t="s">
        <v>3209</v>
      </c>
      <c r="F243" s="232" t="s">
        <v>3210</v>
      </c>
      <c r="G243" s="233" t="s">
        <v>427</v>
      </c>
      <c r="H243" s="234">
        <v>6</v>
      </c>
      <c r="I243" s="235"/>
      <c r="J243" s="236">
        <f>ROUND(I243*H243,2)</f>
        <v>0</v>
      </c>
      <c r="K243" s="232" t="s">
        <v>196</v>
      </c>
      <c r="L243" s="42"/>
      <c r="M243" s="237" t="s">
        <v>1</v>
      </c>
      <c r="N243" s="238" t="s">
        <v>41</v>
      </c>
      <c r="O243" s="85"/>
      <c r="P243" s="239">
        <f>O243*H243</f>
        <v>0</v>
      </c>
      <c r="Q243" s="239">
        <v>0</v>
      </c>
      <c r="R243" s="239">
        <f>Q243*H243</f>
        <v>0</v>
      </c>
      <c r="S243" s="239">
        <v>0</v>
      </c>
      <c r="T243" s="240">
        <f>S243*H243</f>
        <v>0</v>
      </c>
      <c r="AR243" s="241" t="s">
        <v>272</v>
      </c>
      <c r="AT243" s="241" t="s">
        <v>192</v>
      </c>
      <c r="AU243" s="241" t="s">
        <v>85</v>
      </c>
      <c r="AY243" s="16" t="s">
        <v>190</v>
      </c>
      <c r="BE243" s="242">
        <f>IF(N243="základní",J243,0)</f>
        <v>0</v>
      </c>
      <c r="BF243" s="242">
        <f>IF(N243="snížená",J243,0)</f>
        <v>0</v>
      </c>
      <c r="BG243" s="242">
        <f>IF(N243="zákl. přenesená",J243,0)</f>
        <v>0</v>
      </c>
      <c r="BH243" s="242">
        <f>IF(N243="sníž. přenesená",J243,0)</f>
        <v>0</v>
      </c>
      <c r="BI243" s="242">
        <f>IF(N243="nulová",J243,0)</f>
        <v>0</v>
      </c>
      <c r="BJ243" s="16" t="s">
        <v>83</v>
      </c>
      <c r="BK243" s="242">
        <f>ROUND(I243*H243,2)</f>
        <v>0</v>
      </c>
      <c r="BL243" s="16" t="s">
        <v>272</v>
      </c>
      <c r="BM243" s="241" t="s">
        <v>3211</v>
      </c>
    </row>
    <row r="244" spans="2:65" s="1" customFormat="1" ht="24" customHeight="1">
      <c r="B244" s="37"/>
      <c r="C244" s="265" t="s">
        <v>395</v>
      </c>
      <c r="D244" s="265" t="s">
        <v>430</v>
      </c>
      <c r="E244" s="266" t="s">
        <v>3212</v>
      </c>
      <c r="F244" s="267" t="s">
        <v>3213</v>
      </c>
      <c r="G244" s="268" t="s">
        <v>1708</v>
      </c>
      <c r="H244" s="269">
        <v>2</v>
      </c>
      <c r="I244" s="270"/>
      <c r="J244" s="271">
        <f>ROUND(I244*H244,2)</f>
        <v>0</v>
      </c>
      <c r="K244" s="267" t="s">
        <v>445</v>
      </c>
      <c r="L244" s="272"/>
      <c r="M244" s="273" t="s">
        <v>1</v>
      </c>
      <c r="N244" s="274" t="s">
        <v>41</v>
      </c>
      <c r="O244" s="85"/>
      <c r="P244" s="239">
        <f>O244*H244</f>
        <v>0</v>
      </c>
      <c r="Q244" s="239">
        <v>0</v>
      </c>
      <c r="R244" s="239">
        <f>Q244*H244</f>
        <v>0</v>
      </c>
      <c r="S244" s="239">
        <v>0</v>
      </c>
      <c r="T244" s="240">
        <f>S244*H244</f>
        <v>0</v>
      </c>
      <c r="AR244" s="241" t="s">
        <v>990</v>
      </c>
      <c r="AT244" s="241" t="s">
        <v>430</v>
      </c>
      <c r="AU244" s="241" t="s">
        <v>85</v>
      </c>
      <c r="AY244" s="16" t="s">
        <v>190</v>
      </c>
      <c r="BE244" s="242">
        <f>IF(N244="základní",J244,0)</f>
        <v>0</v>
      </c>
      <c r="BF244" s="242">
        <f>IF(N244="snížená",J244,0)</f>
        <v>0</v>
      </c>
      <c r="BG244" s="242">
        <f>IF(N244="zákl. přenesená",J244,0)</f>
        <v>0</v>
      </c>
      <c r="BH244" s="242">
        <f>IF(N244="sníž. přenesená",J244,0)</f>
        <v>0</v>
      </c>
      <c r="BI244" s="242">
        <f>IF(N244="nulová",J244,0)</f>
        <v>0</v>
      </c>
      <c r="BJ244" s="16" t="s">
        <v>83</v>
      </c>
      <c r="BK244" s="242">
        <f>ROUND(I244*H244,2)</f>
        <v>0</v>
      </c>
      <c r="BL244" s="16" t="s">
        <v>990</v>
      </c>
      <c r="BM244" s="241" t="s">
        <v>3214</v>
      </c>
    </row>
    <row r="245" spans="2:51" s="12" customFormat="1" ht="12">
      <c r="B245" s="243"/>
      <c r="C245" s="244"/>
      <c r="D245" s="245" t="s">
        <v>199</v>
      </c>
      <c r="E245" s="246" t="s">
        <v>1</v>
      </c>
      <c r="F245" s="247" t="s">
        <v>3190</v>
      </c>
      <c r="G245" s="244"/>
      <c r="H245" s="246" t="s">
        <v>1</v>
      </c>
      <c r="I245" s="248"/>
      <c r="J245" s="244"/>
      <c r="K245" s="244"/>
      <c r="L245" s="249"/>
      <c r="M245" s="250"/>
      <c r="N245" s="251"/>
      <c r="O245" s="251"/>
      <c r="P245" s="251"/>
      <c r="Q245" s="251"/>
      <c r="R245" s="251"/>
      <c r="S245" s="251"/>
      <c r="T245" s="252"/>
      <c r="AT245" s="253" t="s">
        <v>199</v>
      </c>
      <c r="AU245" s="253" t="s">
        <v>85</v>
      </c>
      <c r="AV245" s="12" t="s">
        <v>83</v>
      </c>
      <c r="AW245" s="12" t="s">
        <v>32</v>
      </c>
      <c r="AX245" s="12" t="s">
        <v>76</v>
      </c>
      <c r="AY245" s="253" t="s">
        <v>190</v>
      </c>
    </row>
    <row r="246" spans="2:51" s="13" customFormat="1" ht="12">
      <c r="B246" s="254"/>
      <c r="C246" s="255"/>
      <c r="D246" s="245" t="s">
        <v>199</v>
      </c>
      <c r="E246" s="256" t="s">
        <v>1</v>
      </c>
      <c r="F246" s="257" t="s">
        <v>3096</v>
      </c>
      <c r="G246" s="255"/>
      <c r="H246" s="258">
        <v>0</v>
      </c>
      <c r="I246" s="259"/>
      <c r="J246" s="255"/>
      <c r="K246" s="255"/>
      <c r="L246" s="260"/>
      <c r="M246" s="261"/>
      <c r="N246" s="262"/>
      <c r="O246" s="262"/>
      <c r="P246" s="262"/>
      <c r="Q246" s="262"/>
      <c r="R246" s="262"/>
      <c r="S246" s="262"/>
      <c r="T246" s="263"/>
      <c r="AT246" s="264" t="s">
        <v>199</v>
      </c>
      <c r="AU246" s="264" t="s">
        <v>85</v>
      </c>
      <c r="AV246" s="13" t="s">
        <v>85</v>
      </c>
      <c r="AW246" s="13" t="s">
        <v>32</v>
      </c>
      <c r="AX246" s="13" t="s">
        <v>76</v>
      </c>
      <c r="AY246" s="264" t="s">
        <v>190</v>
      </c>
    </row>
    <row r="247" spans="2:51" s="13" customFormat="1" ht="12">
      <c r="B247" s="254"/>
      <c r="C247" s="255"/>
      <c r="D247" s="245" t="s">
        <v>199</v>
      </c>
      <c r="E247" s="256" t="s">
        <v>1</v>
      </c>
      <c r="F247" s="257" t="s">
        <v>3122</v>
      </c>
      <c r="G247" s="255"/>
      <c r="H247" s="258">
        <v>2</v>
      </c>
      <c r="I247" s="259"/>
      <c r="J247" s="255"/>
      <c r="K247" s="255"/>
      <c r="L247" s="260"/>
      <c r="M247" s="261"/>
      <c r="N247" s="262"/>
      <c r="O247" s="262"/>
      <c r="P247" s="262"/>
      <c r="Q247" s="262"/>
      <c r="R247" s="262"/>
      <c r="S247" s="262"/>
      <c r="T247" s="263"/>
      <c r="AT247" s="264" t="s">
        <v>199</v>
      </c>
      <c r="AU247" s="264" t="s">
        <v>85</v>
      </c>
      <c r="AV247" s="13" t="s">
        <v>85</v>
      </c>
      <c r="AW247" s="13" t="s">
        <v>32</v>
      </c>
      <c r="AX247" s="13" t="s">
        <v>76</v>
      </c>
      <c r="AY247" s="264" t="s">
        <v>190</v>
      </c>
    </row>
    <row r="248" spans="2:65" s="1" customFormat="1" ht="36" customHeight="1">
      <c r="B248" s="37"/>
      <c r="C248" s="265" t="s">
        <v>401</v>
      </c>
      <c r="D248" s="265" t="s">
        <v>430</v>
      </c>
      <c r="E248" s="266" t="s">
        <v>3191</v>
      </c>
      <c r="F248" s="267" t="s">
        <v>3192</v>
      </c>
      <c r="G248" s="268" t="s">
        <v>1708</v>
      </c>
      <c r="H248" s="269">
        <v>2</v>
      </c>
      <c r="I248" s="270"/>
      <c r="J248" s="271">
        <f>ROUND(I248*H248,2)</f>
        <v>0</v>
      </c>
      <c r="K248" s="267" t="s">
        <v>445</v>
      </c>
      <c r="L248" s="272"/>
      <c r="M248" s="273" t="s">
        <v>1</v>
      </c>
      <c r="N248" s="274" t="s">
        <v>41</v>
      </c>
      <c r="O248" s="85"/>
      <c r="P248" s="239">
        <f>O248*H248</f>
        <v>0</v>
      </c>
      <c r="Q248" s="239">
        <v>0</v>
      </c>
      <c r="R248" s="239">
        <f>Q248*H248</f>
        <v>0</v>
      </c>
      <c r="S248" s="239">
        <v>0</v>
      </c>
      <c r="T248" s="240">
        <f>S248*H248</f>
        <v>0</v>
      </c>
      <c r="AR248" s="241" t="s">
        <v>990</v>
      </c>
      <c r="AT248" s="241" t="s">
        <v>430</v>
      </c>
      <c r="AU248" s="241" t="s">
        <v>85</v>
      </c>
      <c r="AY248" s="16" t="s">
        <v>190</v>
      </c>
      <c r="BE248" s="242">
        <f>IF(N248="základní",J248,0)</f>
        <v>0</v>
      </c>
      <c r="BF248" s="242">
        <f>IF(N248="snížená",J248,0)</f>
        <v>0</v>
      </c>
      <c r="BG248" s="242">
        <f>IF(N248="zákl. přenesená",J248,0)</f>
        <v>0</v>
      </c>
      <c r="BH248" s="242">
        <f>IF(N248="sníž. přenesená",J248,0)</f>
        <v>0</v>
      </c>
      <c r="BI248" s="242">
        <f>IF(N248="nulová",J248,0)</f>
        <v>0</v>
      </c>
      <c r="BJ248" s="16" t="s">
        <v>83</v>
      </c>
      <c r="BK248" s="242">
        <f>ROUND(I248*H248,2)</f>
        <v>0</v>
      </c>
      <c r="BL248" s="16" t="s">
        <v>990</v>
      </c>
      <c r="BM248" s="241" t="s">
        <v>3215</v>
      </c>
    </row>
    <row r="249" spans="2:65" s="1" customFormat="1" ht="16.5" customHeight="1">
      <c r="B249" s="37"/>
      <c r="C249" s="265" t="s">
        <v>406</v>
      </c>
      <c r="D249" s="265" t="s">
        <v>430</v>
      </c>
      <c r="E249" s="266" t="s">
        <v>3194</v>
      </c>
      <c r="F249" s="267" t="s">
        <v>3195</v>
      </c>
      <c r="G249" s="268" t="s">
        <v>1708</v>
      </c>
      <c r="H249" s="269">
        <v>2</v>
      </c>
      <c r="I249" s="270"/>
      <c r="J249" s="271">
        <f>ROUND(I249*H249,2)</f>
        <v>0</v>
      </c>
      <c r="K249" s="267" t="s">
        <v>445</v>
      </c>
      <c r="L249" s="272"/>
      <c r="M249" s="273" t="s">
        <v>1</v>
      </c>
      <c r="N249" s="274" t="s">
        <v>41</v>
      </c>
      <c r="O249" s="85"/>
      <c r="P249" s="239">
        <f>O249*H249</f>
        <v>0</v>
      </c>
      <c r="Q249" s="239">
        <v>0</v>
      </c>
      <c r="R249" s="239">
        <f>Q249*H249</f>
        <v>0</v>
      </c>
      <c r="S249" s="239">
        <v>0</v>
      </c>
      <c r="T249" s="240">
        <f>S249*H249</f>
        <v>0</v>
      </c>
      <c r="AR249" s="241" t="s">
        <v>990</v>
      </c>
      <c r="AT249" s="241" t="s">
        <v>430</v>
      </c>
      <c r="AU249" s="241" t="s">
        <v>85</v>
      </c>
      <c r="AY249" s="16" t="s">
        <v>190</v>
      </c>
      <c r="BE249" s="242">
        <f>IF(N249="základní",J249,0)</f>
        <v>0</v>
      </c>
      <c r="BF249" s="242">
        <f>IF(N249="snížená",J249,0)</f>
        <v>0</v>
      </c>
      <c r="BG249" s="242">
        <f>IF(N249="zákl. přenesená",J249,0)</f>
        <v>0</v>
      </c>
      <c r="BH249" s="242">
        <f>IF(N249="sníž. přenesená",J249,0)</f>
        <v>0</v>
      </c>
      <c r="BI249" s="242">
        <f>IF(N249="nulová",J249,0)</f>
        <v>0</v>
      </c>
      <c r="BJ249" s="16" t="s">
        <v>83</v>
      </c>
      <c r="BK249" s="242">
        <f>ROUND(I249*H249,2)</f>
        <v>0</v>
      </c>
      <c r="BL249" s="16" t="s">
        <v>990</v>
      </c>
      <c r="BM249" s="241" t="s">
        <v>3216</v>
      </c>
    </row>
    <row r="250" spans="2:65" s="1" customFormat="1" ht="24" customHeight="1">
      <c r="B250" s="37"/>
      <c r="C250" s="265" t="s">
        <v>417</v>
      </c>
      <c r="D250" s="265" t="s">
        <v>430</v>
      </c>
      <c r="E250" s="266" t="s">
        <v>3197</v>
      </c>
      <c r="F250" s="267" t="s">
        <v>3198</v>
      </c>
      <c r="G250" s="268" t="s">
        <v>1708</v>
      </c>
      <c r="H250" s="269">
        <v>2</v>
      </c>
      <c r="I250" s="270"/>
      <c r="J250" s="271">
        <f>ROUND(I250*H250,2)</f>
        <v>0</v>
      </c>
      <c r="K250" s="267" t="s">
        <v>445</v>
      </c>
      <c r="L250" s="272"/>
      <c r="M250" s="273" t="s">
        <v>1</v>
      </c>
      <c r="N250" s="274" t="s">
        <v>41</v>
      </c>
      <c r="O250" s="85"/>
      <c r="P250" s="239">
        <f>O250*H250</f>
        <v>0</v>
      </c>
      <c r="Q250" s="239">
        <v>0</v>
      </c>
      <c r="R250" s="239">
        <f>Q250*H250</f>
        <v>0</v>
      </c>
      <c r="S250" s="239">
        <v>0</v>
      </c>
      <c r="T250" s="240">
        <f>S250*H250</f>
        <v>0</v>
      </c>
      <c r="AR250" s="241" t="s">
        <v>990</v>
      </c>
      <c r="AT250" s="241" t="s">
        <v>430</v>
      </c>
      <c r="AU250" s="241" t="s">
        <v>85</v>
      </c>
      <c r="AY250" s="16" t="s">
        <v>190</v>
      </c>
      <c r="BE250" s="242">
        <f>IF(N250="základní",J250,0)</f>
        <v>0</v>
      </c>
      <c r="BF250" s="242">
        <f>IF(N250="snížená",J250,0)</f>
        <v>0</v>
      </c>
      <c r="BG250" s="242">
        <f>IF(N250="zákl. přenesená",J250,0)</f>
        <v>0</v>
      </c>
      <c r="BH250" s="242">
        <f>IF(N250="sníž. přenesená",J250,0)</f>
        <v>0</v>
      </c>
      <c r="BI250" s="242">
        <f>IF(N250="nulová",J250,0)</f>
        <v>0</v>
      </c>
      <c r="BJ250" s="16" t="s">
        <v>83</v>
      </c>
      <c r="BK250" s="242">
        <f>ROUND(I250*H250,2)</f>
        <v>0</v>
      </c>
      <c r="BL250" s="16" t="s">
        <v>990</v>
      </c>
      <c r="BM250" s="241" t="s">
        <v>3217</v>
      </c>
    </row>
    <row r="251" spans="2:65" s="1" customFormat="1" ht="16.5" customHeight="1">
      <c r="B251" s="37"/>
      <c r="C251" s="265" t="s">
        <v>424</v>
      </c>
      <c r="D251" s="265" t="s">
        <v>430</v>
      </c>
      <c r="E251" s="266" t="s">
        <v>3218</v>
      </c>
      <c r="F251" s="267" t="s">
        <v>3219</v>
      </c>
      <c r="G251" s="268" t="s">
        <v>1708</v>
      </c>
      <c r="H251" s="269">
        <v>2</v>
      </c>
      <c r="I251" s="270"/>
      <c r="J251" s="271">
        <f>ROUND(I251*H251,2)</f>
        <v>0</v>
      </c>
      <c r="K251" s="267" t="s">
        <v>445</v>
      </c>
      <c r="L251" s="272"/>
      <c r="M251" s="273" t="s">
        <v>1</v>
      </c>
      <c r="N251" s="274" t="s">
        <v>41</v>
      </c>
      <c r="O251" s="85"/>
      <c r="P251" s="239">
        <f>O251*H251</f>
        <v>0</v>
      </c>
      <c r="Q251" s="239">
        <v>0</v>
      </c>
      <c r="R251" s="239">
        <f>Q251*H251</f>
        <v>0</v>
      </c>
      <c r="S251" s="239">
        <v>0</v>
      </c>
      <c r="T251" s="240">
        <f>S251*H251</f>
        <v>0</v>
      </c>
      <c r="AR251" s="241" t="s">
        <v>990</v>
      </c>
      <c r="AT251" s="241" t="s">
        <v>430</v>
      </c>
      <c r="AU251" s="241" t="s">
        <v>85</v>
      </c>
      <c r="AY251" s="16" t="s">
        <v>190</v>
      </c>
      <c r="BE251" s="242">
        <f>IF(N251="základní",J251,0)</f>
        <v>0</v>
      </c>
      <c r="BF251" s="242">
        <f>IF(N251="snížená",J251,0)</f>
        <v>0</v>
      </c>
      <c r="BG251" s="242">
        <f>IF(N251="zákl. přenesená",J251,0)</f>
        <v>0</v>
      </c>
      <c r="BH251" s="242">
        <f>IF(N251="sníž. přenesená",J251,0)</f>
        <v>0</v>
      </c>
      <c r="BI251" s="242">
        <f>IF(N251="nulová",J251,0)</f>
        <v>0</v>
      </c>
      <c r="BJ251" s="16" t="s">
        <v>83</v>
      </c>
      <c r="BK251" s="242">
        <f>ROUND(I251*H251,2)</f>
        <v>0</v>
      </c>
      <c r="BL251" s="16" t="s">
        <v>990</v>
      </c>
      <c r="BM251" s="241" t="s">
        <v>3220</v>
      </c>
    </row>
    <row r="252" spans="2:51" s="13" customFormat="1" ht="12">
      <c r="B252" s="254"/>
      <c r="C252" s="255"/>
      <c r="D252" s="245" t="s">
        <v>199</v>
      </c>
      <c r="E252" s="256" t="s">
        <v>1</v>
      </c>
      <c r="F252" s="257" t="s">
        <v>3096</v>
      </c>
      <c r="G252" s="255"/>
      <c r="H252" s="258">
        <v>0</v>
      </c>
      <c r="I252" s="259"/>
      <c r="J252" s="255"/>
      <c r="K252" s="255"/>
      <c r="L252" s="260"/>
      <c r="M252" s="261"/>
      <c r="N252" s="262"/>
      <c r="O252" s="262"/>
      <c r="P252" s="262"/>
      <c r="Q252" s="262"/>
      <c r="R252" s="262"/>
      <c r="S252" s="262"/>
      <c r="T252" s="263"/>
      <c r="AT252" s="264" t="s">
        <v>199</v>
      </c>
      <c r="AU252" s="264" t="s">
        <v>85</v>
      </c>
      <c r="AV252" s="13" t="s">
        <v>85</v>
      </c>
      <c r="AW252" s="13" t="s">
        <v>32</v>
      </c>
      <c r="AX252" s="13" t="s">
        <v>76</v>
      </c>
      <c r="AY252" s="264" t="s">
        <v>190</v>
      </c>
    </row>
    <row r="253" spans="2:51" s="13" customFormat="1" ht="12">
      <c r="B253" s="254"/>
      <c r="C253" s="255"/>
      <c r="D253" s="245" t="s">
        <v>199</v>
      </c>
      <c r="E253" s="256" t="s">
        <v>1</v>
      </c>
      <c r="F253" s="257" t="s">
        <v>3097</v>
      </c>
      <c r="G253" s="255"/>
      <c r="H253" s="258">
        <v>0</v>
      </c>
      <c r="I253" s="259"/>
      <c r="J253" s="255"/>
      <c r="K253" s="255"/>
      <c r="L253" s="260"/>
      <c r="M253" s="261"/>
      <c r="N253" s="262"/>
      <c r="O253" s="262"/>
      <c r="P253" s="262"/>
      <c r="Q253" s="262"/>
      <c r="R253" s="262"/>
      <c r="S253" s="262"/>
      <c r="T253" s="263"/>
      <c r="AT253" s="264" t="s">
        <v>199</v>
      </c>
      <c r="AU253" s="264" t="s">
        <v>85</v>
      </c>
      <c r="AV253" s="13" t="s">
        <v>85</v>
      </c>
      <c r="AW253" s="13" t="s">
        <v>32</v>
      </c>
      <c r="AX253" s="13" t="s">
        <v>76</v>
      </c>
      <c r="AY253" s="264" t="s">
        <v>190</v>
      </c>
    </row>
    <row r="254" spans="2:51" s="13" customFormat="1" ht="12">
      <c r="B254" s="254"/>
      <c r="C254" s="255"/>
      <c r="D254" s="245" t="s">
        <v>199</v>
      </c>
      <c r="E254" s="256" t="s">
        <v>1</v>
      </c>
      <c r="F254" s="257" t="s">
        <v>3122</v>
      </c>
      <c r="G254" s="255"/>
      <c r="H254" s="258">
        <v>2</v>
      </c>
      <c r="I254" s="259"/>
      <c r="J254" s="255"/>
      <c r="K254" s="255"/>
      <c r="L254" s="260"/>
      <c r="M254" s="261"/>
      <c r="N254" s="262"/>
      <c r="O254" s="262"/>
      <c r="P254" s="262"/>
      <c r="Q254" s="262"/>
      <c r="R254" s="262"/>
      <c r="S254" s="262"/>
      <c r="T254" s="263"/>
      <c r="AT254" s="264" t="s">
        <v>199</v>
      </c>
      <c r="AU254" s="264" t="s">
        <v>85</v>
      </c>
      <c r="AV254" s="13" t="s">
        <v>85</v>
      </c>
      <c r="AW254" s="13" t="s">
        <v>32</v>
      </c>
      <c r="AX254" s="13" t="s">
        <v>76</v>
      </c>
      <c r="AY254" s="264" t="s">
        <v>190</v>
      </c>
    </row>
    <row r="255" spans="2:65" s="1" customFormat="1" ht="16.5" customHeight="1">
      <c r="B255" s="37"/>
      <c r="C255" s="265" t="s">
        <v>429</v>
      </c>
      <c r="D255" s="265" t="s">
        <v>430</v>
      </c>
      <c r="E255" s="266" t="s">
        <v>3221</v>
      </c>
      <c r="F255" s="267" t="s">
        <v>3222</v>
      </c>
      <c r="G255" s="268" t="s">
        <v>1708</v>
      </c>
      <c r="H255" s="269">
        <v>2</v>
      </c>
      <c r="I255" s="270"/>
      <c r="J255" s="271">
        <f>ROUND(I255*H255,2)</f>
        <v>0</v>
      </c>
      <c r="K255" s="267" t="s">
        <v>445</v>
      </c>
      <c r="L255" s="272"/>
      <c r="M255" s="273" t="s">
        <v>1</v>
      </c>
      <c r="N255" s="274" t="s">
        <v>41</v>
      </c>
      <c r="O255" s="85"/>
      <c r="P255" s="239">
        <f>O255*H255</f>
        <v>0</v>
      </c>
      <c r="Q255" s="239">
        <v>0</v>
      </c>
      <c r="R255" s="239">
        <f>Q255*H255</f>
        <v>0</v>
      </c>
      <c r="S255" s="239">
        <v>0</v>
      </c>
      <c r="T255" s="240">
        <f>S255*H255</f>
        <v>0</v>
      </c>
      <c r="AR255" s="241" t="s">
        <v>990</v>
      </c>
      <c r="AT255" s="241" t="s">
        <v>430</v>
      </c>
      <c r="AU255" s="241" t="s">
        <v>85</v>
      </c>
      <c r="AY255" s="16" t="s">
        <v>190</v>
      </c>
      <c r="BE255" s="242">
        <f>IF(N255="základní",J255,0)</f>
        <v>0</v>
      </c>
      <c r="BF255" s="242">
        <f>IF(N255="snížená",J255,0)</f>
        <v>0</v>
      </c>
      <c r="BG255" s="242">
        <f>IF(N255="zákl. přenesená",J255,0)</f>
        <v>0</v>
      </c>
      <c r="BH255" s="242">
        <f>IF(N255="sníž. přenesená",J255,0)</f>
        <v>0</v>
      </c>
      <c r="BI255" s="242">
        <f>IF(N255="nulová",J255,0)</f>
        <v>0</v>
      </c>
      <c r="BJ255" s="16" t="s">
        <v>83</v>
      </c>
      <c r="BK255" s="242">
        <f>ROUND(I255*H255,2)</f>
        <v>0</v>
      </c>
      <c r="BL255" s="16" t="s">
        <v>990</v>
      </c>
      <c r="BM255" s="241" t="s">
        <v>3223</v>
      </c>
    </row>
    <row r="256" spans="2:65" s="1" customFormat="1" ht="16.5" customHeight="1">
      <c r="B256" s="37"/>
      <c r="C256" s="265" t="s">
        <v>436</v>
      </c>
      <c r="D256" s="265" t="s">
        <v>430</v>
      </c>
      <c r="E256" s="266" t="s">
        <v>3224</v>
      </c>
      <c r="F256" s="267" t="s">
        <v>3225</v>
      </c>
      <c r="G256" s="268" t="s">
        <v>1708</v>
      </c>
      <c r="H256" s="269">
        <v>2</v>
      </c>
      <c r="I256" s="270"/>
      <c r="J256" s="271">
        <f>ROUND(I256*H256,2)</f>
        <v>0</v>
      </c>
      <c r="K256" s="267" t="s">
        <v>445</v>
      </c>
      <c r="L256" s="272"/>
      <c r="M256" s="273" t="s">
        <v>1</v>
      </c>
      <c r="N256" s="274" t="s">
        <v>41</v>
      </c>
      <c r="O256" s="85"/>
      <c r="P256" s="239">
        <f>O256*H256</f>
        <v>0</v>
      </c>
      <c r="Q256" s="239">
        <v>0</v>
      </c>
      <c r="R256" s="239">
        <f>Q256*H256</f>
        <v>0</v>
      </c>
      <c r="S256" s="239">
        <v>0</v>
      </c>
      <c r="T256" s="240">
        <f>S256*H256</f>
        <v>0</v>
      </c>
      <c r="AR256" s="241" t="s">
        <v>990</v>
      </c>
      <c r="AT256" s="241" t="s">
        <v>430</v>
      </c>
      <c r="AU256" s="241" t="s">
        <v>85</v>
      </c>
      <c r="AY256" s="16" t="s">
        <v>190</v>
      </c>
      <c r="BE256" s="242">
        <f>IF(N256="základní",J256,0)</f>
        <v>0</v>
      </c>
      <c r="BF256" s="242">
        <f>IF(N256="snížená",J256,0)</f>
        <v>0</v>
      </c>
      <c r="BG256" s="242">
        <f>IF(N256="zákl. přenesená",J256,0)</f>
        <v>0</v>
      </c>
      <c r="BH256" s="242">
        <f>IF(N256="sníž. přenesená",J256,0)</f>
        <v>0</v>
      </c>
      <c r="BI256" s="242">
        <f>IF(N256="nulová",J256,0)</f>
        <v>0</v>
      </c>
      <c r="BJ256" s="16" t="s">
        <v>83</v>
      </c>
      <c r="BK256" s="242">
        <f>ROUND(I256*H256,2)</f>
        <v>0</v>
      </c>
      <c r="BL256" s="16" t="s">
        <v>990</v>
      </c>
      <c r="BM256" s="241" t="s">
        <v>3226</v>
      </c>
    </row>
    <row r="257" spans="2:65" s="1" customFormat="1" ht="16.5" customHeight="1">
      <c r="B257" s="37"/>
      <c r="C257" s="265" t="s">
        <v>442</v>
      </c>
      <c r="D257" s="265" t="s">
        <v>430</v>
      </c>
      <c r="E257" s="266" t="s">
        <v>3227</v>
      </c>
      <c r="F257" s="267" t="s">
        <v>3228</v>
      </c>
      <c r="G257" s="268" t="s">
        <v>1708</v>
      </c>
      <c r="H257" s="269">
        <v>2</v>
      </c>
      <c r="I257" s="270"/>
      <c r="J257" s="271">
        <f>ROUND(I257*H257,2)</f>
        <v>0</v>
      </c>
      <c r="K257" s="267" t="s">
        <v>445</v>
      </c>
      <c r="L257" s="272"/>
      <c r="M257" s="273" t="s">
        <v>1</v>
      </c>
      <c r="N257" s="274" t="s">
        <v>41</v>
      </c>
      <c r="O257" s="85"/>
      <c r="P257" s="239">
        <f>O257*H257</f>
        <v>0</v>
      </c>
      <c r="Q257" s="239">
        <v>0</v>
      </c>
      <c r="R257" s="239">
        <f>Q257*H257</f>
        <v>0</v>
      </c>
      <c r="S257" s="239">
        <v>0</v>
      </c>
      <c r="T257" s="240">
        <f>S257*H257</f>
        <v>0</v>
      </c>
      <c r="AR257" s="241" t="s">
        <v>990</v>
      </c>
      <c r="AT257" s="241" t="s">
        <v>430</v>
      </c>
      <c r="AU257" s="241" t="s">
        <v>85</v>
      </c>
      <c r="AY257" s="16" t="s">
        <v>190</v>
      </c>
      <c r="BE257" s="242">
        <f>IF(N257="základní",J257,0)</f>
        <v>0</v>
      </c>
      <c r="BF257" s="242">
        <f>IF(N257="snížená",J257,0)</f>
        <v>0</v>
      </c>
      <c r="BG257" s="242">
        <f>IF(N257="zákl. přenesená",J257,0)</f>
        <v>0</v>
      </c>
      <c r="BH257" s="242">
        <f>IF(N257="sníž. přenesená",J257,0)</f>
        <v>0</v>
      </c>
      <c r="BI257" s="242">
        <f>IF(N257="nulová",J257,0)</f>
        <v>0</v>
      </c>
      <c r="BJ257" s="16" t="s">
        <v>83</v>
      </c>
      <c r="BK257" s="242">
        <f>ROUND(I257*H257,2)</f>
        <v>0</v>
      </c>
      <c r="BL257" s="16" t="s">
        <v>990</v>
      </c>
      <c r="BM257" s="241" t="s">
        <v>3229</v>
      </c>
    </row>
    <row r="258" spans="2:65" s="1" customFormat="1" ht="24" customHeight="1">
      <c r="B258" s="37"/>
      <c r="C258" s="230" t="s">
        <v>451</v>
      </c>
      <c r="D258" s="230" t="s">
        <v>192</v>
      </c>
      <c r="E258" s="231" t="s">
        <v>3209</v>
      </c>
      <c r="F258" s="232" t="s">
        <v>3210</v>
      </c>
      <c r="G258" s="233" t="s">
        <v>427</v>
      </c>
      <c r="H258" s="234">
        <v>2</v>
      </c>
      <c r="I258" s="235"/>
      <c r="J258" s="236">
        <f>ROUND(I258*H258,2)</f>
        <v>0</v>
      </c>
      <c r="K258" s="232" t="s">
        <v>196</v>
      </c>
      <c r="L258" s="42"/>
      <c r="M258" s="237" t="s">
        <v>1</v>
      </c>
      <c r="N258" s="238" t="s">
        <v>41</v>
      </c>
      <c r="O258" s="85"/>
      <c r="P258" s="239">
        <f>O258*H258</f>
        <v>0</v>
      </c>
      <c r="Q258" s="239">
        <v>0</v>
      </c>
      <c r="R258" s="239">
        <f>Q258*H258</f>
        <v>0</v>
      </c>
      <c r="S258" s="239">
        <v>0</v>
      </c>
      <c r="T258" s="240">
        <f>S258*H258</f>
        <v>0</v>
      </c>
      <c r="AR258" s="241" t="s">
        <v>272</v>
      </c>
      <c r="AT258" s="241" t="s">
        <v>192</v>
      </c>
      <c r="AU258" s="241" t="s">
        <v>85</v>
      </c>
      <c r="AY258" s="16" t="s">
        <v>190</v>
      </c>
      <c r="BE258" s="242">
        <f>IF(N258="základní",J258,0)</f>
        <v>0</v>
      </c>
      <c r="BF258" s="242">
        <f>IF(N258="snížená",J258,0)</f>
        <v>0</v>
      </c>
      <c r="BG258" s="242">
        <f>IF(N258="zákl. přenesená",J258,0)</f>
        <v>0</v>
      </c>
      <c r="BH258" s="242">
        <f>IF(N258="sníž. přenesená",J258,0)</f>
        <v>0</v>
      </c>
      <c r="BI258" s="242">
        <f>IF(N258="nulová",J258,0)</f>
        <v>0</v>
      </c>
      <c r="BJ258" s="16" t="s">
        <v>83</v>
      </c>
      <c r="BK258" s="242">
        <f>ROUND(I258*H258,2)</f>
        <v>0</v>
      </c>
      <c r="BL258" s="16" t="s">
        <v>272</v>
      </c>
      <c r="BM258" s="241" t="s">
        <v>3230</v>
      </c>
    </row>
    <row r="259" spans="2:65" s="1" customFormat="1" ht="24" customHeight="1">
      <c r="B259" s="37"/>
      <c r="C259" s="265" t="s">
        <v>455</v>
      </c>
      <c r="D259" s="265" t="s">
        <v>430</v>
      </c>
      <c r="E259" s="266" t="s">
        <v>3231</v>
      </c>
      <c r="F259" s="267" t="s">
        <v>3232</v>
      </c>
      <c r="G259" s="268" t="s">
        <v>1708</v>
      </c>
      <c r="H259" s="269">
        <v>4</v>
      </c>
      <c r="I259" s="270"/>
      <c r="J259" s="271">
        <f>ROUND(I259*H259,2)</f>
        <v>0</v>
      </c>
      <c r="K259" s="267" t="s">
        <v>445</v>
      </c>
      <c r="L259" s="272"/>
      <c r="M259" s="273" t="s">
        <v>1</v>
      </c>
      <c r="N259" s="274" t="s">
        <v>41</v>
      </c>
      <c r="O259" s="85"/>
      <c r="P259" s="239">
        <f>O259*H259</f>
        <v>0</v>
      </c>
      <c r="Q259" s="239">
        <v>0</v>
      </c>
      <c r="R259" s="239">
        <f>Q259*H259</f>
        <v>0</v>
      </c>
      <c r="S259" s="239">
        <v>0</v>
      </c>
      <c r="T259" s="240">
        <f>S259*H259</f>
        <v>0</v>
      </c>
      <c r="AR259" s="241" t="s">
        <v>990</v>
      </c>
      <c r="AT259" s="241" t="s">
        <v>430</v>
      </c>
      <c r="AU259" s="241" t="s">
        <v>85</v>
      </c>
      <c r="AY259" s="16" t="s">
        <v>190</v>
      </c>
      <c r="BE259" s="242">
        <f>IF(N259="základní",J259,0)</f>
        <v>0</v>
      </c>
      <c r="BF259" s="242">
        <f>IF(N259="snížená",J259,0)</f>
        <v>0</v>
      </c>
      <c r="BG259" s="242">
        <f>IF(N259="zákl. přenesená",J259,0)</f>
        <v>0</v>
      </c>
      <c r="BH259" s="242">
        <f>IF(N259="sníž. přenesená",J259,0)</f>
        <v>0</v>
      </c>
      <c r="BI259" s="242">
        <f>IF(N259="nulová",J259,0)</f>
        <v>0</v>
      </c>
      <c r="BJ259" s="16" t="s">
        <v>83</v>
      </c>
      <c r="BK259" s="242">
        <f>ROUND(I259*H259,2)</f>
        <v>0</v>
      </c>
      <c r="BL259" s="16" t="s">
        <v>990</v>
      </c>
      <c r="BM259" s="241" t="s">
        <v>3233</v>
      </c>
    </row>
    <row r="260" spans="2:51" s="12" customFormat="1" ht="12">
      <c r="B260" s="243"/>
      <c r="C260" s="244"/>
      <c r="D260" s="245" t="s">
        <v>199</v>
      </c>
      <c r="E260" s="246" t="s">
        <v>1</v>
      </c>
      <c r="F260" s="247" t="s">
        <v>3190</v>
      </c>
      <c r="G260" s="244"/>
      <c r="H260" s="246" t="s">
        <v>1</v>
      </c>
      <c r="I260" s="248"/>
      <c r="J260" s="244"/>
      <c r="K260" s="244"/>
      <c r="L260" s="249"/>
      <c r="M260" s="250"/>
      <c r="N260" s="251"/>
      <c r="O260" s="251"/>
      <c r="P260" s="251"/>
      <c r="Q260" s="251"/>
      <c r="R260" s="251"/>
      <c r="S260" s="251"/>
      <c r="T260" s="252"/>
      <c r="AT260" s="253" t="s">
        <v>199</v>
      </c>
      <c r="AU260" s="253" t="s">
        <v>85</v>
      </c>
      <c r="AV260" s="12" t="s">
        <v>83</v>
      </c>
      <c r="AW260" s="12" t="s">
        <v>32</v>
      </c>
      <c r="AX260" s="12" t="s">
        <v>76</v>
      </c>
      <c r="AY260" s="253" t="s">
        <v>190</v>
      </c>
    </row>
    <row r="261" spans="2:51" s="13" customFormat="1" ht="12">
      <c r="B261" s="254"/>
      <c r="C261" s="255"/>
      <c r="D261" s="245" t="s">
        <v>199</v>
      </c>
      <c r="E261" s="256" t="s">
        <v>1</v>
      </c>
      <c r="F261" s="257" t="s">
        <v>3234</v>
      </c>
      <c r="G261" s="255"/>
      <c r="H261" s="258">
        <v>3</v>
      </c>
      <c r="I261" s="259"/>
      <c r="J261" s="255"/>
      <c r="K261" s="255"/>
      <c r="L261" s="260"/>
      <c r="M261" s="261"/>
      <c r="N261" s="262"/>
      <c r="O261" s="262"/>
      <c r="P261" s="262"/>
      <c r="Q261" s="262"/>
      <c r="R261" s="262"/>
      <c r="S261" s="262"/>
      <c r="T261" s="263"/>
      <c r="AT261" s="264" t="s">
        <v>199</v>
      </c>
      <c r="AU261" s="264" t="s">
        <v>85</v>
      </c>
      <c r="AV261" s="13" t="s">
        <v>85</v>
      </c>
      <c r="AW261" s="13" t="s">
        <v>32</v>
      </c>
      <c r="AX261" s="13" t="s">
        <v>76</v>
      </c>
      <c r="AY261" s="264" t="s">
        <v>190</v>
      </c>
    </row>
    <row r="262" spans="2:51" s="13" customFormat="1" ht="12">
      <c r="B262" s="254"/>
      <c r="C262" s="255"/>
      <c r="D262" s="245" t="s">
        <v>199</v>
      </c>
      <c r="E262" s="256" t="s">
        <v>1</v>
      </c>
      <c r="F262" s="257" t="s">
        <v>3151</v>
      </c>
      <c r="G262" s="255"/>
      <c r="H262" s="258">
        <v>1</v>
      </c>
      <c r="I262" s="259"/>
      <c r="J262" s="255"/>
      <c r="K262" s="255"/>
      <c r="L262" s="260"/>
      <c r="M262" s="261"/>
      <c r="N262" s="262"/>
      <c r="O262" s="262"/>
      <c r="P262" s="262"/>
      <c r="Q262" s="262"/>
      <c r="R262" s="262"/>
      <c r="S262" s="262"/>
      <c r="T262" s="263"/>
      <c r="AT262" s="264" t="s">
        <v>199</v>
      </c>
      <c r="AU262" s="264" t="s">
        <v>85</v>
      </c>
      <c r="AV262" s="13" t="s">
        <v>85</v>
      </c>
      <c r="AW262" s="13" t="s">
        <v>32</v>
      </c>
      <c r="AX262" s="13" t="s">
        <v>76</v>
      </c>
      <c r="AY262" s="264" t="s">
        <v>190</v>
      </c>
    </row>
    <row r="263" spans="2:65" s="1" customFormat="1" ht="36" customHeight="1">
      <c r="B263" s="37"/>
      <c r="C263" s="265" t="s">
        <v>463</v>
      </c>
      <c r="D263" s="265" t="s">
        <v>430</v>
      </c>
      <c r="E263" s="266" t="s">
        <v>3191</v>
      </c>
      <c r="F263" s="267" t="s">
        <v>3192</v>
      </c>
      <c r="G263" s="268" t="s">
        <v>1708</v>
      </c>
      <c r="H263" s="269">
        <v>4</v>
      </c>
      <c r="I263" s="270"/>
      <c r="J263" s="271">
        <f>ROUND(I263*H263,2)</f>
        <v>0</v>
      </c>
      <c r="K263" s="267" t="s">
        <v>445</v>
      </c>
      <c r="L263" s="272"/>
      <c r="M263" s="273" t="s">
        <v>1</v>
      </c>
      <c r="N263" s="274" t="s">
        <v>41</v>
      </c>
      <c r="O263" s="85"/>
      <c r="P263" s="239">
        <f>O263*H263</f>
        <v>0</v>
      </c>
      <c r="Q263" s="239">
        <v>0</v>
      </c>
      <c r="R263" s="239">
        <f>Q263*H263</f>
        <v>0</v>
      </c>
      <c r="S263" s="239">
        <v>0</v>
      </c>
      <c r="T263" s="240">
        <f>S263*H263</f>
        <v>0</v>
      </c>
      <c r="AR263" s="241" t="s">
        <v>990</v>
      </c>
      <c r="AT263" s="241" t="s">
        <v>430</v>
      </c>
      <c r="AU263" s="241" t="s">
        <v>85</v>
      </c>
      <c r="AY263" s="16" t="s">
        <v>190</v>
      </c>
      <c r="BE263" s="242">
        <f>IF(N263="základní",J263,0)</f>
        <v>0</v>
      </c>
      <c r="BF263" s="242">
        <f>IF(N263="snížená",J263,0)</f>
        <v>0</v>
      </c>
      <c r="BG263" s="242">
        <f>IF(N263="zákl. přenesená",J263,0)</f>
        <v>0</v>
      </c>
      <c r="BH263" s="242">
        <f>IF(N263="sníž. přenesená",J263,0)</f>
        <v>0</v>
      </c>
      <c r="BI263" s="242">
        <f>IF(N263="nulová",J263,0)</f>
        <v>0</v>
      </c>
      <c r="BJ263" s="16" t="s">
        <v>83</v>
      </c>
      <c r="BK263" s="242">
        <f>ROUND(I263*H263,2)</f>
        <v>0</v>
      </c>
      <c r="BL263" s="16" t="s">
        <v>990</v>
      </c>
      <c r="BM263" s="241" t="s">
        <v>3235</v>
      </c>
    </row>
    <row r="264" spans="2:65" s="1" customFormat="1" ht="16.5" customHeight="1">
      <c r="B264" s="37"/>
      <c r="C264" s="265" t="s">
        <v>470</v>
      </c>
      <c r="D264" s="265" t="s">
        <v>430</v>
      </c>
      <c r="E264" s="266" t="s">
        <v>3194</v>
      </c>
      <c r="F264" s="267" t="s">
        <v>3195</v>
      </c>
      <c r="G264" s="268" t="s">
        <v>1708</v>
      </c>
      <c r="H264" s="269">
        <v>4</v>
      </c>
      <c r="I264" s="270"/>
      <c r="J264" s="271">
        <f>ROUND(I264*H264,2)</f>
        <v>0</v>
      </c>
      <c r="K264" s="267" t="s">
        <v>445</v>
      </c>
      <c r="L264" s="272"/>
      <c r="M264" s="273" t="s">
        <v>1</v>
      </c>
      <c r="N264" s="274" t="s">
        <v>41</v>
      </c>
      <c r="O264" s="85"/>
      <c r="P264" s="239">
        <f>O264*H264</f>
        <v>0</v>
      </c>
      <c r="Q264" s="239">
        <v>0</v>
      </c>
      <c r="R264" s="239">
        <f>Q264*H264</f>
        <v>0</v>
      </c>
      <c r="S264" s="239">
        <v>0</v>
      </c>
      <c r="T264" s="240">
        <f>S264*H264</f>
        <v>0</v>
      </c>
      <c r="AR264" s="241" t="s">
        <v>990</v>
      </c>
      <c r="AT264" s="241" t="s">
        <v>430</v>
      </c>
      <c r="AU264" s="241" t="s">
        <v>85</v>
      </c>
      <c r="AY264" s="16" t="s">
        <v>190</v>
      </c>
      <c r="BE264" s="242">
        <f>IF(N264="základní",J264,0)</f>
        <v>0</v>
      </c>
      <c r="BF264" s="242">
        <f>IF(N264="snížená",J264,0)</f>
        <v>0</v>
      </c>
      <c r="BG264" s="242">
        <f>IF(N264="zákl. přenesená",J264,0)</f>
        <v>0</v>
      </c>
      <c r="BH264" s="242">
        <f>IF(N264="sníž. přenesená",J264,0)</f>
        <v>0</v>
      </c>
      <c r="BI264" s="242">
        <f>IF(N264="nulová",J264,0)</f>
        <v>0</v>
      </c>
      <c r="BJ264" s="16" t="s">
        <v>83</v>
      </c>
      <c r="BK264" s="242">
        <f>ROUND(I264*H264,2)</f>
        <v>0</v>
      </c>
      <c r="BL264" s="16" t="s">
        <v>990</v>
      </c>
      <c r="BM264" s="241" t="s">
        <v>3236</v>
      </c>
    </row>
    <row r="265" spans="2:65" s="1" customFormat="1" ht="24" customHeight="1">
      <c r="B265" s="37"/>
      <c r="C265" s="265" t="s">
        <v>476</v>
      </c>
      <c r="D265" s="265" t="s">
        <v>430</v>
      </c>
      <c r="E265" s="266" t="s">
        <v>3197</v>
      </c>
      <c r="F265" s="267" t="s">
        <v>3198</v>
      </c>
      <c r="G265" s="268" t="s">
        <v>1708</v>
      </c>
      <c r="H265" s="269">
        <v>4</v>
      </c>
      <c r="I265" s="270"/>
      <c r="J265" s="271">
        <f>ROUND(I265*H265,2)</f>
        <v>0</v>
      </c>
      <c r="K265" s="267" t="s">
        <v>445</v>
      </c>
      <c r="L265" s="272"/>
      <c r="M265" s="273" t="s">
        <v>1</v>
      </c>
      <c r="N265" s="274" t="s">
        <v>41</v>
      </c>
      <c r="O265" s="85"/>
      <c r="P265" s="239">
        <f>O265*H265</f>
        <v>0</v>
      </c>
      <c r="Q265" s="239">
        <v>0</v>
      </c>
      <c r="R265" s="239">
        <f>Q265*H265</f>
        <v>0</v>
      </c>
      <c r="S265" s="239">
        <v>0</v>
      </c>
      <c r="T265" s="240">
        <f>S265*H265</f>
        <v>0</v>
      </c>
      <c r="AR265" s="241" t="s">
        <v>990</v>
      </c>
      <c r="AT265" s="241" t="s">
        <v>430</v>
      </c>
      <c r="AU265" s="241" t="s">
        <v>85</v>
      </c>
      <c r="AY265" s="16" t="s">
        <v>190</v>
      </c>
      <c r="BE265" s="242">
        <f>IF(N265="základní",J265,0)</f>
        <v>0</v>
      </c>
      <c r="BF265" s="242">
        <f>IF(N265="snížená",J265,0)</f>
        <v>0</v>
      </c>
      <c r="BG265" s="242">
        <f>IF(N265="zákl. přenesená",J265,0)</f>
        <v>0</v>
      </c>
      <c r="BH265" s="242">
        <f>IF(N265="sníž. přenesená",J265,0)</f>
        <v>0</v>
      </c>
      <c r="BI265" s="242">
        <f>IF(N265="nulová",J265,0)</f>
        <v>0</v>
      </c>
      <c r="BJ265" s="16" t="s">
        <v>83</v>
      </c>
      <c r="BK265" s="242">
        <f>ROUND(I265*H265,2)</f>
        <v>0</v>
      </c>
      <c r="BL265" s="16" t="s">
        <v>990</v>
      </c>
      <c r="BM265" s="241" t="s">
        <v>3237</v>
      </c>
    </row>
    <row r="266" spans="2:65" s="1" customFormat="1" ht="16.5" customHeight="1">
      <c r="B266" s="37"/>
      <c r="C266" s="265" t="s">
        <v>483</v>
      </c>
      <c r="D266" s="265" t="s">
        <v>430</v>
      </c>
      <c r="E266" s="266" t="s">
        <v>3218</v>
      </c>
      <c r="F266" s="267" t="s">
        <v>3219</v>
      </c>
      <c r="G266" s="268" t="s">
        <v>1708</v>
      </c>
      <c r="H266" s="269">
        <v>4</v>
      </c>
      <c r="I266" s="270"/>
      <c r="J266" s="271">
        <f>ROUND(I266*H266,2)</f>
        <v>0</v>
      </c>
      <c r="K266" s="267" t="s">
        <v>445</v>
      </c>
      <c r="L266" s="272"/>
      <c r="M266" s="273" t="s">
        <v>1</v>
      </c>
      <c r="N266" s="274" t="s">
        <v>41</v>
      </c>
      <c r="O266" s="85"/>
      <c r="P266" s="239">
        <f>O266*H266</f>
        <v>0</v>
      </c>
      <c r="Q266" s="239">
        <v>0</v>
      </c>
      <c r="R266" s="239">
        <f>Q266*H266</f>
        <v>0</v>
      </c>
      <c r="S266" s="239">
        <v>0</v>
      </c>
      <c r="T266" s="240">
        <f>S266*H266</f>
        <v>0</v>
      </c>
      <c r="AR266" s="241" t="s">
        <v>990</v>
      </c>
      <c r="AT266" s="241" t="s">
        <v>430</v>
      </c>
      <c r="AU266" s="241" t="s">
        <v>85</v>
      </c>
      <c r="AY266" s="16" t="s">
        <v>190</v>
      </c>
      <c r="BE266" s="242">
        <f>IF(N266="základní",J266,0)</f>
        <v>0</v>
      </c>
      <c r="BF266" s="242">
        <f>IF(N266="snížená",J266,0)</f>
        <v>0</v>
      </c>
      <c r="BG266" s="242">
        <f>IF(N266="zákl. přenesená",J266,0)</f>
        <v>0</v>
      </c>
      <c r="BH266" s="242">
        <f>IF(N266="sníž. přenesená",J266,0)</f>
        <v>0</v>
      </c>
      <c r="BI266" s="242">
        <f>IF(N266="nulová",J266,0)</f>
        <v>0</v>
      </c>
      <c r="BJ266" s="16" t="s">
        <v>83</v>
      </c>
      <c r="BK266" s="242">
        <f>ROUND(I266*H266,2)</f>
        <v>0</v>
      </c>
      <c r="BL266" s="16" t="s">
        <v>990</v>
      </c>
      <c r="BM266" s="241" t="s">
        <v>3238</v>
      </c>
    </row>
    <row r="267" spans="2:51" s="13" customFormat="1" ht="12">
      <c r="B267" s="254"/>
      <c r="C267" s="255"/>
      <c r="D267" s="245" t="s">
        <v>199</v>
      </c>
      <c r="E267" s="256" t="s">
        <v>1</v>
      </c>
      <c r="F267" s="257" t="s">
        <v>3234</v>
      </c>
      <c r="G267" s="255"/>
      <c r="H267" s="258">
        <v>3</v>
      </c>
      <c r="I267" s="259"/>
      <c r="J267" s="255"/>
      <c r="K267" s="255"/>
      <c r="L267" s="260"/>
      <c r="M267" s="261"/>
      <c r="N267" s="262"/>
      <c r="O267" s="262"/>
      <c r="P267" s="262"/>
      <c r="Q267" s="262"/>
      <c r="R267" s="262"/>
      <c r="S267" s="262"/>
      <c r="T267" s="263"/>
      <c r="AT267" s="264" t="s">
        <v>199</v>
      </c>
      <c r="AU267" s="264" t="s">
        <v>85</v>
      </c>
      <c r="AV267" s="13" t="s">
        <v>85</v>
      </c>
      <c r="AW267" s="13" t="s">
        <v>32</v>
      </c>
      <c r="AX267" s="13" t="s">
        <v>76</v>
      </c>
      <c r="AY267" s="264" t="s">
        <v>190</v>
      </c>
    </row>
    <row r="268" spans="2:51" s="13" customFormat="1" ht="12">
      <c r="B268" s="254"/>
      <c r="C268" s="255"/>
      <c r="D268" s="245" t="s">
        <v>199</v>
      </c>
      <c r="E268" s="256" t="s">
        <v>1</v>
      </c>
      <c r="F268" s="257" t="s">
        <v>3097</v>
      </c>
      <c r="G268" s="255"/>
      <c r="H268" s="258">
        <v>0</v>
      </c>
      <c r="I268" s="259"/>
      <c r="J268" s="255"/>
      <c r="K268" s="255"/>
      <c r="L268" s="260"/>
      <c r="M268" s="261"/>
      <c r="N268" s="262"/>
      <c r="O268" s="262"/>
      <c r="P268" s="262"/>
      <c r="Q268" s="262"/>
      <c r="R268" s="262"/>
      <c r="S268" s="262"/>
      <c r="T268" s="263"/>
      <c r="AT268" s="264" t="s">
        <v>199</v>
      </c>
      <c r="AU268" s="264" t="s">
        <v>85</v>
      </c>
      <c r="AV268" s="13" t="s">
        <v>85</v>
      </c>
      <c r="AW268" s="13" t="s">
        <v>32</v>
      </c>
      <c r="AX268" s="13" t="s">
        <v>76</v>
      </c>
      <c r="AY268" s="264" t="s">
        <v>190</v>
      </c>
    </row>
    <row r="269" spans="2:51" s="13" customFormat="1" ht="12">
      <c r="B269" s="254"/>
      <c r="C269" s="255"/>
      <c r="D269" s="245" t="s">
        <v>199</v>
      </c>
      <c r="E269" s="256" t="s">
        <v>1</v>
      </c>
      <c r="F269" s="257" t="s">
        <v>3151</v>
      </c>
      <c r="G269" s="255"/>
      <c r="H269" s="258">
        <v>1</v>
      </c>
      <c r="I269" s="259"/>
      <c r="J269" s="255"/>
      <c r="K269" s="255"/>
      <c r="L269" s="260"/>
      <c r="M269" s="261"/>
      <c r="N269" s="262"/>
      <c r="O269" s="262"/>
      <c r="P269" s="262"/>
      <c r="Q269" s="262"/>
      <c r="R269" s="262"/>
      <c r="S269" s="262"/>
      <c r="T269" s="263"/>
      <c r="AT269" s="264" t="s">
        <v>199</v>
      </c>
      <c r="AU269" s="264" t="s">
        <v>85</v>
      </c>
      <c r="AV269" s="13" t="s">
        <v>85</v>
      </c>
      <c r="AW269" s="13" t="s">
        <v>32</v>
      </c>
      <c r="AX269" s="13" t="s">
        <v>76</v>
      </c>
      <c r="AY269" s="264" t="s">
        <v>190</v>
      </c>
    </row>
    <row r="270" spans="2:65" s="1" customFormat="1" ht="16.5" customHeight="1">
      <c r="B270" s="37"/>
      <c r="C270" s="265" t="s">
        <v>490</v>
      </c>
      <c r="D270" s="265" t="s">
        <v>430</v>
      </c>
      <c r="E270" s="266" t="s">
        <v>3221</v>
      </c>
      <c r="F270" s="267" t="s">
        <v>3222</v>
      </c>
      <c r="G270" s="268" t="s">
        <v>1708</v>
      </c>
      <c r="H270" s="269">
        <v>4</v>
      </c>
      <c r="I270" s="270"/>
      <c r="J270" s="271">
        <f>ROUND(I270*H270,2)</f>
        <v>0</v>
      </c>
      <c r="K270" s="267" t="s">
        <v>445</v>
      </c>
      <c r="L270" s="272"/>
      <c r="M270" s="273" t="s">
        <v>1</v>
      </c>
      <c r="N270" s="274" t="s">
        <v>41</v>
      </c>
      <c r="O270" s="85"/>
      <c r="P270" s="239">
        <f>O270*H270</f>
        <v>0</v>
      </c>
      <c r="Q270" s="239">
        <v>0</v>
      </c>
      <c r="R270" s="239">
        <f>Q270*H270</f>
        <v>0</v>
      </c>
      <c r="S270" s="239">
        <v>0</v>
      </c>
      <c r="T270" s="240">
        <f>S270*H270</f>
        <v>0</v>
      </c>
      <c r="AR270" s="241" t="s">
        <v>990</v>
      </c>
      <c r="AT270" s="241" t="s">
        <v>430</v>
      </c>
      <c r="AU270" s="241" t="s">
        <v>85</v>
      </c>
      <c r="AY270" s="16" t="s">
        <v>190</v>
      </c>
      <c r="BE270" s="242">
        <f>IF(N270="základní",J270,0)</f>
        <v>0</v>
      </c>
      <c r="BF270" s="242">
        <f>IF(N270="snížená",J270,0)</f>
        <v>0</v>
      </c>
      <c r="BG270" s="242">
        <f>IF(N270="zákl. přenesená",J270,0)</f>
        <v>0</v>
      </c>
      <c r="BH270" s="242">
        <f>IF(N270="sníž. přenesená",J270,0)</f>
        <v>0</v>
      </c>
      <c r="BI270" s="242">
        <f>IF(N270="nulová",J270,0)</f>
        <v>0</v>
      </c>
      <c r="BJ270" s="16" t="s">
        <v>83</v>
      </c>
      <c r="BK270" s="242">
        <f>ROUND(I270*H270,2)</f>
        <v>0</v>
      </c>
      <c r="BL270" s="16" t="s">
        <v>990</v>
      </c>
      <c r="BM270" s="241" t="s">
        <v>3239</v>
      </c>
    </row>
    <row r="271" spans="2:65" s="1" customFormat="1" ht="16.5" customHeight="1">
      <c r="B271" s="37"/>
      <c r="C271" s="265" t="s">
        <v>504</v>
      </c>
      <c r="D271" s="265" t="s">
        <v>430</v>
      </c>
      <c r="E271" s="266" t="s">
        <v>3224</v>
      </c>
      <c r="F271" s="267" t="s">
        <v>3225</v>
      </c>
      <c r="G271" s="268" t="s">
        <v>1708</v>
      </c>
      <c r="H271" s="269">
        <v>4</v>
      </c>
      <c r="I271" s="270"/>
      <c r="J271" s="271">
        <f>ROUND(I271*H271,2)</f>
        <v>0</v>
      </c>
      <c r="K271" s="267" t="s">
        <v>445</v>
      </c>
      <c r="L271" s="272"/>
      <c r="M271" s="273" t="s">
        <v>1</v>
      </c>
      <c r="N271" s="274" t="s">
        <v>41</v>
      </c>
      <c r="O271" s="85"/>
      <c r="P271" s="239">
        <f>O271*H271</f>
        <v>0</v>
      </c>
      <c r="Q271" s="239">
        <v>0</v>
      </c>
      <c r="R271" s="239">
        <f>Q271*H271</f>
        <v>0</v>
      </c>
      <c r="S271" s="239">
        <v>0</v>
      </c>
      <c r="T271" s="240">
        <f>S271*H271</f>
        <v>0</v>
      </c>
      <c r="AR271" s="241" t="s">
        <v>990</v>
      </c>
      <c r="AT271" s="241" t="s">
        <v>430</v>
      </c>
      <c r="AU271" s="241" t="s">
        <v>85</v>
      </c>
      <c r="AY271" s="16" t="s">
        <v>190</v>
      </c>
      <c r="BE271" s="242">
        <f>IF(N271="základní",J271,0)</f>
        <v>0</v>
      </c>
      <c r="BF271" s="242">
        <f>IF(N271="snížená",J271,0)</f>
        <v>0</v>
      </c>
      <c r="BG271" s="242">
        <f>IF(N271="zákl. přenesená",J271,0)</f>
        <v>0</v>
      </c>
      <c r="BH271" s="242">
        <f>IF(N271="sníž. přenesená",J271,0)</f>
        <v>0</v>
      </c>
      <c r="BI271" s="242">
        <f>IF(N271="nulová",J271,0)</f>
        <v>0</v>
      </c>
      <c r="BJ271" s="16" t="s">
        <v>83</v>
      </c>
      <c r="BK271" s="242">
        <f>ROUND(I271*H271,2)</f>
        <v>0</v>
      </c>
      <c r="BL271" s="16" t="s">
        <v>990</v>
      </c>
      <c r="BM271" s="241" t="s">
        <v>3240</v>
      </c>
    </row>
    <row r="272" spans="2:65" s="1" customFormat="1" ht="16.5" customHeight="1">
      <c r="B272" s="37"/>
      <c r="C272" s="265" t="s">
        <v>435</v>
      </c>
      <c r="D272" s="265" t="s">
        <v>430</v>
      </c>
      <c r="E272" s="266" t="s">
        <v>3227</v>
      </c>
      <c r="F272" s="267" t="s">
        <v>3228</v>
      </c>
      <c r="G272" s="268" t="s">
        <v>1708</v>
      </c>
      <c r="H272" s="269">
        <v>4</v>
      </c>
      <c r="I272" s="270"/>
      <c r="J272" s="271">
        <f>ROUND(I272*H272,2)</f>
        <v>0</v>
      </c>
      <c r="K272" s="267" t="s">
        <v>445</v>
      </c>
      <c r="L272" s="272"/>
      <c r="M272" s="273" t="s">
        <v>1</v>
      </c>
      <c r="N272" s="274" t="s">
        <v>41</v>
      </c>
      <c r="O272" s="85"/>
      <c r="P272" s="239">
        <f>O272*H272</f>
        <v>0</v>
      </c>
      <c r="Q272" s="239">
        <v>0</v>
      </c>
      <c r="R272" s="239">
        <f>Q272*H272</f>
        <v>0</v>
      </c>
      <c r="S272" s="239">
        <v>0</v>
      </c>
      <c r="T272" s="240">
        <f>S272*H272</f>
        <v>0</v>
      </c>
      <c r="AR272" s="241" t="s">
        <v>990</v>
      </c>
      <c r="AT272" s="241" t="s">
        <v>430</v>
      </c>
      <c r="AU272" s="241" t="s">
        <v>85</v>
      </c>
      <c r="AY272" s="16" t="s">
        <v>190</v>
      </c>
      <c r="BE272" s="242">
        <f>IF(N272="základní",J272,0)</f>
        <v>0</v>
      </c>
      <c r="BF272" s="242">
        <f>IF(N272="snížená",J272,0)</f>
        <v>0</v>
      </c>
      <c r="BG272" s="242">
        <f>IF(N272="zákl. přenesená",J272,0)</f>
        <v>0</v>
      </c>
      <c r="BH272" s="242">
        <f>IF(N272="sníž. přenesená",J272,0)</f>
        <v>0</v>
      </c>
      <c r="BI272" s="242">
        <f>IF(N272="nulová",J272,0)</f>
        <v>0</v>
      </c>
      <c r="BJ272" s="16" t="s">
        <v>83</v>
      </c>
      <c r="BK272" s="242">
        <f>ROUND(I272*H272,2)</f>
        <v>0</v>
      </c>
      <c r="BL272" s="16" t="s">
        <v>990</v>
      </c>
      <c r="BM272" s="241" t="s">
        <v>3241</v>
      </c>
    </row>
    <row r="273" spans="2:65" s="1" customFormat="1" ht="24" customHeight="1">
      <c r="B273" s="37"/>
      <c r="C273" s="230" t="s">
        <v>524</v>
      </c>
      <c r="D273" s="230" t="s">
        <v>192</v>
      </c>
      <c r="E273" s="231" t="s">
        <v>3209</v>
      </c>
      <c r="F273" s="232" t="s">
        <v>3210</v>
      </c>
      <c r="G273" s="233" t="s">
        <v>427</v>
      </c>
      <c r="H273" s="234">
        <v>4</v>
      </c>
      <c r="I273" s="235"/>
      <c r="J273" s="236">
        <f>ROUND(I273*H273,2)</f>
        <v>0</v>
      </c>
      <c r="K273" s="232" t="s">
        <v>196</v>
      </c>
      <c r="L273" s="42"/>
      <c r="M273" s="237" t="s">
        <v>1</v>
      </c>
      <c r="N273" s="238" t="s">
        <v>41</v>
      </c>
      <c r="O273" s="85"/>
      <c r="P273" s="239">
        <f>O273*H273</f>
        <v>0</v>
      </c>
      <c r="Q273" s="239">
        <v>0</v>
      </c>
      <c r="R273" s="239">
        <f>Q273*H273</f>
        <v>0</v>
      </c>
      <c r="S273" s="239">
        <v>0</v>
      </c>
      <c r="T273" s="240">
        <f>S273*H273</f>
        <v>0</v>
      </c>
      <c r="AR273" s="241" t="s">
        <v>272</v>
      </c>
      <c r="AT273" s="241" t="s">
        <v>192</v>
      </c>
      <c r="AU273" s="241" t="s">
        <v>85</v>
      </c>
      <c r="AY273" s="16" t="s">
        <v>190</v>
      </c>
      <c r="BE273" s="242">
        <f>IF(N273="základní",J273,0)</f>
        <v>0</v>
      </c>
      <c r="BF273" s="242">
        <f>IF(N273="snížená",J273,0)</f>
        <v>0</v>
      </c>
      <c r="BG273" s="242">
        <f>IF(N273="zákl. přenesená",J273,0)</f>
        <v>0</v>
      </c>
      <c r="BH273" s="242">
        <f>IF(N273="sníž. přenesená",J273,0)</f>
        <v>0</v>
      </c>
      <c r="BI273" s="242">
        <f>IF(N273="nulová",J273,0)</f>
        <v>0</v>
      </c>
      <c r="BJ273" s="16" t="s">
        <v>83</v>
      </c>
      <c r="BK273" s="242">
        <f>ROUND(I273*H273,2)</f>
        <v>0</v>
      </c>
      <c r="BL273" s="16" t="s">
        <v>272</v>
      </c>
      <c r="BM273" s="241" t="s">
        <v>3242</v>
      </c>
    </row>
    <row r="274" spans="2:65" s="1" customFormat="1" ht="24" customHeight="1">
      <c r="B274" s="37"/>
      <c r="C274" s="265" t="s">
        <v>528</v>
      </c>
      <c r="D274" s="265" t="s">
        <v>430</v>
      </c>
      <c r="E274" s="266" t="s">
        <v>3243</v>
      </c>
      <c r="F274" s="267" t="s">
        <v>3244</v>
      </c>
      <c r="G274" s="268" t="s">
        <v>1708</v>
      </c>
      <c r="H274" s="269">
        <v>3</v>
      </c>
      <c r="I274" s="270"/>
      <c r="J274" s="271">
        <f>ROUND(I274*H274,2)</f>
        <v>0</v>
      </c>
      <c r="K274" s="267" t="s">
        <v>445</v>
      </c>
      <c r="L274" s="272"/>
      <c r="M274" s="273" t="s">
        <v>1</v>
      </c>
      <c r="N274" s="274" t="s">
        <v>41</v>
      </c>
      <c r="O274" s="85"/>
      <c r="P274" s="239">
        <f>O274*H274</f>
        <v>0</v>
      </c>
      <c r="Q274" s="239">
        <v>0</v>
      </c>
      <c r="R274" s="239">
        <f>Q274*H274</f>
        <v>0</v>
      </c>
      <c r="S274" s="239">
        <v>0</v>
      </c>
      <c r="T274" s="240">
        <f>S274*H274</f>
        <v>0</v>
      </c>
      <c r="AR274" s="241" t="s">
        <v>990</v>
      </c>
      <c r="AT274" s="241" t="s">
        <v>430</v>
      </c>
      <c r="AU274" s="241" t="s">
        <v>85</v>
      </c>
      <c r="AY274" s="16" t="s">
        <v>190</v>
      </c>
      <c r="BE274" s="242">
        <f>IF(N274="základní",J274,0)</f>
        <v>0</v>
      </c>
      <c r="BF274" s="242">
        <f>IF(N274="snížená",J274,0)</f>
        <v>0</v>
      </c>
      <c r="BG274" s="242">
        <f>IF(N274="zákl. přenesená",J274,0)</f>
        <v>0</v>
      </c>
      <c r="BH274" s="242">
        <f>IF(N274="sníž. přenesená",J274,0)</f>
        <v>0</v>
      </c>
      <c r="BI274" s="242">
        <f>IF(N274="nulová",J274,0)</f>
        <v>0</v>
      </c>
      <c r="BJ274" s="16" t="s">
        <v>83</v>
      </c>
      <c r="BK274" s="242">
        <f>ROUND(I274*H274,2)</f>
        <v>0</v>
      </c>
      <c r="BL274" s="16" t="s">
        <v>990</v>
      </c>
      <c r="BM274" s="241" t="s">
        <v>3245</v>
      </c>
    </row>
    <row r="275" spans="2:51" s="12" customFormat="1" ht="12">
      <c r="B275" s="243"/>
      <c r="C275" s="244"/>
      <c r="D275" s="245" t="s">
        <v>199</v>
      </c>
      <c r="E275" s="246" t="s">
        <v>1</v>
      </c>
      <c r="F275" s="247" t="s">
        <v>3190</v>
      </c>
      <c r="G275" s="244"/>
      <c r="H275" s="246" t="s">
        <v>1</v>
      </c>
      <c r="I275" s="248"/>
      <c r="J275" s="244"/>
      <c r="K275" s="244"/>
      <c r="L275" s="249"/>
      <c r="M275" s="250"/>
      <c r="N275" s="251"/>
      <c r="O275" s="251"/>
      <c r="P275" s="251"/>
      <c r="Q275" s="251"/>
      <c r="R275" s="251"/>
      <c r="S275" s="251"/>
      <c r="T275" s="252"/>
      <c r="AT275" s="253" t="s">
        <v>199</v>
      </c>
      <c r="AU275" s="253" t="s">
        <v>85</v>
      </c>
      <c r="AV275" s="12" t="s">
        <v>83</v>
      </c>
      <c r="AW275" s="12" t="s">
        <v>32</v>
      </c>
      <c r="AX275" s="12" t="s">
        <v>76</v>
      </c>
      <c r="AY275" s="253" t="s">
        <v>190</v>
      </c>
    </row>
    <row r="276" spans="2:51" s="13" customFormat="1" ht="12">
      <c r="B276" s="254"/>
      <c r="C276" s="255"/>
      <c r="D276" s="245" t="s">
        <v>199</v>
      </c>
      <c r="E276" s="256" t="s">
        <v>1</v>
      </c>
      <c r="F276" s="257" t="s">
        <v>3150</v>
      </c>
      <c r="G276" s="255"/>
      <c r="H276" s="258">
        <v>1</v>
      </c>
      <c r="I276" s="259"/>
      <c r="J276" s="255"/>
      <c r="K276" s="255"/>
      <c r="L276" s="260"/>
      <c r="M276" s="261"/>
      <c r="N276" s="262"/>
      <c r="O276" s="262"/>
      <c r="P276" s="262"/>
      <c r="Q276" s="262"/>
      <c r="R276" s="262"/>
      <c r="S276" s="262"/>
      <c r="T276" s="263"/>
      <c r="AT276" s="264" t="s">
        <v>199</v>
      </c>
      <c r="AU276" s="264" t="s">
        <v>85</v>
      </c>
      <c r="AV276" s="13" t="s">
        <v>85</v>
      </c>
      <c r="AW276" s="13" t="s">
        <v>32</v>
      </c>
      <c r="AX276" s="13" t="s">
        <v>76</v>
      </c>
      <c r="AY276" s="264" t="s">
        <v>190</v>
      </c>
    </row>
    <row r="277" spans="2:51" s="13" customFormat="1" ht="12">
      <c r="B277" s="254"/>
      <c r="C277" s="255"/>
      <c r="D277" s="245" t="s">
        <v>199</v>
      </c>
      <c r="E277" s="256" t="s">
        <v>1</v>
      </c>
      <c r="F277" s="257" t="s">
        <v>3133</v>
      </c>
      <c r="G277" s="255"/>
      <c r="H277" s="258">
        <v>1</v>
      </c>
      <c r="I277" s="259"/>
      <c r="J277" s="255"/>
      <c r="K277" s="255"/>
      <c r="L277" s="260"/>
      <c r="M277" s="261"/>
      <c r="N277" s="262"/>
      <c r="O277" s="262"/>
      <c r="P277" s="262"/>
      <c r="Q277" s="262"/>
      <c r="R277" s="262"/>
      <c r="S277" s="262"/>
      <c r="T277" s="263"/>
      <c r="AT277" s="264" t="s">
        <v>199</v>
      </c>
      <c r="AU277" s="264" t="s">
        <v>85</v>
      </c>
      <c r="AV277" s="13" t="s">
        <v>85</v>
      </c>
      <c r="AW277" s="13" t="s">
        <v>32</v>
      </c>
      <c r="AX277" s="13" t="s">
        <v>76</v>
      </c>
      <c r="AY277" s="264" t="s">
        <v>190</v>
      </c>
    </row>
    <row r="278" spans="2:51" s="13" customFormat="1" ht="12">
      <c r="B278" s="254"/>
      <c r="C278" s="255"/>
      <c r="D278" s="245" t="s">
        <v>199</v>
      </c>
      <c r="E278" s="256" t="s">
        <v>1</v>
      </c>
      <c r="F278" s="257" t="s">
        <v>3151</v>
      </c>
      <c r="G278" s="255"/>
      <c r="H278" s="258">
        <v>1</v>
      </c>
      <c r="I278" s="259"/>
      <c r="J278" s="255"/>
      <c r="K278" s="255"/>
      <c r="L278" s="260"/>
      <c r="M278" s="261"/>
      <c r="N278" s="262"/>
      <c r="O278" s="262"/>
      <c r="P278" s="262"/>
      <c r="Q278" s="262"/>
      <c r="R278" s="262"/>
      <c r="S278" s="262"/>
      <c r="T278" s="263"/>
      <c r="AT278" s="264" t="s">
        <v>199</v>
      </c>
      <c r="AU278" s="264" t="s">
        <v>85</v>
      </c>
      <c r="AV278" s="13" t="s">
        <v>85</v>
      </c>
      <c r="AW278" s="13" t="s">
        <v>32</v>
      </c>
      <c r="AX278" s="13" t="s">
        <v>76</v>
      </c>
      <c r="AY278" s="264" t="s">
        <v>190</v>
      </c>
    </row>
    <row r="279" spans="2:65" s="1" customFormat="1" ht="36" customHeight="1">
      <c r="B279" s="37"/>
      <c r="C279" s="265" t="s">
        <v>533</v>
      </c>
      <c r="D279" s="265" t="s">
        <v>430</v>
      </c>
      <c r="E279" s="266" t="s">
        <v>3191</v>
      </c>
      <c r="F279" s="267" t="s">
        <v>3192</v>
      </c>
      <c r="G279" s="268" t="s">
        <v>1708</v>
      </c>
      <c r="H279" s="269">
        <v>3</v>
      </c>
      <c r="I279" s="270"/>
      <c r="J279" s="271">
        <f>ROUND(I279*H279,2)</f>
        <v>0</v>
      </c>
      <c r="K279" s="267" t="s">
        <v>445</v>
      </c>
      <c r="L279" s="272"/>
      <c r="M279" s="273" t="s">
        <v>1</v>
      </c>
      <c r="N279" s="274" t="s">
        <v>41</v>
      </c>
      <c r="O279" s="85"/>
      <c r="P279" s="239">
        <f>O279*H279</f>
        <v>0</v>
      </c>
      <c r="Q279" s="239">
        <v>0</v>
      </c>
      <c r="R279" s="239">
        <f>Q279*H279</f>
        <v>0</v>
      </c>
      <c r="S279" s="239">
        <v>0</v>
      </c>
      <c r="T279" s="240">
        <f>S279*H279</f>
        <v>0</v>
      </c>
      <c r="AR279" s="241" t="s">
        <v>990</v>
      </c>
      <c r="AT279" s="241" t="s">
        <v>430</v>
      </c>
      <c r="AU279" s="241" t="s">
        <v>85</v>
      </c>
      <c r="AY279" s="16" t="s">
        <v>190</v>
      </c>
      <c r="BE279" s="242">
        <f>IF(N279="základní",J279,0)</f>
        <v>0</v>
      </c>
      <c r="BF279" s="242">
        <f>IF(N279="snížená",J279,0)</f>
        <v>0</v>
      </c>
      <c r="BG279" s="242">
        <f>IF(N279="zákl. přenesená",J279,0)</f>
        <v>0</v>
      </c>
      <c r="BH279" s="242">
        <f>IF(N279="sníž. přenesená",J279,0)</f>
        <v>0</v>
      </c>
      <c r="BI279" s="242">
        <f>IF(N279="nulová",J279,0)</f>
        <v>0</v>
      </c>
      <c r="BJ279" s="16" t="s">
        <v>83</v>
      </c>
      <c r="BK279" s="242">
        <f>ROUND(I279*H279,2)</f>
        <v>0</v>
      </c>
      <c r="BL279" s="16" t="s">
        <v>990</v>
      </c>
      <c r="BM279" s="241" t="s">
        <v>3246</v>
      </c>
    </row>
    <row r="280" spans="2:65" s="1" customFormat="1" ht="16.5" customHeight="1">
      <c r="B280" s="37"/>
      <c r="C280" s="265" t="s">
        <v>550</v>
      </c>
      <c r="D280" s="265" t="s">
        <v>430</v>
      </c>
      <c r="E280" s="266" t="s">
        <v>3194</v>
      </c>
      <c r="F280" s="267" t="s">
        <v>3195</v>
      </c>
      <c r="G280" s="268" t="s">
        <v>1708</v>
      </c>
      <c r="H280" s="269">
        <v>3</v>
      </c>
      <c r="I280" s="270"/>
      <c r="J280" s="271">
        <f>ROUND(I280*H280,2)</f>
        <v>0</v>
      </c>
      <c r="K280" s="267" t="s">
        <v>445</v>
      </c>
      <c r="L280" s="272"/>
      <c r="M280" s="273" t="s">
        <v>1</v>
      </c>
      <c r="N280" s="274" t="s">
        <v>41</v>
      </c>
      <c r="O280" s="85"/>
      <c r="P280" s="239">
        <f>O280*H280</f>
        <v>0</v>
      </c>
      <c r="Q280" s="239">
        <v>0</v>
      </c>
      <c r="R280" s="239">
        <f>Q280*H280</f>
        <v>0</v>
      </c>
      <c r="S280" s="239">
        <v>0</v>
      </c>
      <c r="T280" s="240">
        <f>S280*H280</f>
        <v>0</v>
      </c>
      <c r="AR280" s="241" t="s">
        <v>990</v>
      </c>
      <c r="AT280" s="241" t="s">
        <v>430</v>
      </c>
      <c r="AU280" s="241" t="s">
        <v>85</v>
      </c>
      <c r="AY280" s="16" t="s">
        <v>190</v>
      </c>
      <c r="BE280" s="242">
        <f>IF(N280="základní",J280,0)</f>
        <v>0</v>
      </c>
      <c r="BF280" s="242">
        <f>IF(N280="snížená",J280,0)</f>
        <v>0</v>
      </c>
      <c r="BG280" s="242">
        <f>IF(N280="zákl. přenesená",J280,0)</f>
        <v>0</v>
      </c>
      <c r="BH280" s="242">
        <f>IF(N280="sníž. přenesená",J280,0)</f>
        <v>0</v>
      </c>
      <c r="BI280" s="242">
        <f>IF(N280="nulová",J280,0)</f>
        <v>0</v>
      </c>
      <c r="BJ280" s="16" t="s">
        <v>83</v>
      </c>
      <c r="BK280" s="242">
        <f>ROUND(I280*H280,2)</f>
        <v>0</v>
      </c>
      <c r="BL280" s="16" t="s">
        <v>990</v>
      </c>
      <c r="BM280" s="241" t="s">
        <v>3247</v>
      </c>
    </row>
    <row r="281" spans="2:65" s="1" customFormat="1" ht="24" customHeight="1">
      <c r="B281" s="37"/>
      <c r="C281" s="265" t="s">
        <v>554</v>
      </c>
      <c r="D281" s="265" t="s">
        <v>430</v>
      </c>
      <c r="E281" s="266" t="s">
        <v>3197</v>
      </c>
      <c r="F281" s="267" t="s">
        <v>3198</v>
      </c>
      <c r="G281" s="268" t="s">
        <v>1708</v>
      </c>
      <c r="H281" s="269">
        <v>3</v>
      </c>
      <c r="I281" s="270"/>
      <c r="J281" s="271">
        <f>ROUND(I281*H281,2)</f>
        <v>0</v>
      </c>
      <c r="K281" s="267" t="s">
        <v>445</v>
      </c>
      <c r="L281" s="272"/>
      <c r="M281" s="273" t="s">
        <v>1</v>
      </c>
      <c r="N281" s="274" t="s">
        <v>41</v>
      </c>
      <c r="O281" s="85"/>
      <c r="P281" s="239">
        <f>O281*H281</f>
        <v>0</v>
      </c>
      <c r="Q281" s="239">
        <v>0</v>
      </c>
      <c r="R281" s="239">
        <f>Q281*H281</f>
        <v>0</v>
      </c>
      <c r="S281" s="239">
        <v>0</v>
      </c>
      <c r="T281" s="240">
        <f>S281*H281</f>
        <v>0</v>
      </c>
      <c r="AR281" s="241" t="s">
        <v>990</v>
      </c>
      <c r="AT281" s="241" t="s">
        <v>430</v>
      </c>
      <c r="AU281" s="241" t="s">
        <v>85</v>
      </c>
      <c r="AY281" s="16" t="s">
        <v>190</v>
      </c>
      <c r="BE281" s="242">
        <f>IF(N281="základní",J281,0)</f>
        <v>0</v>
      </c>
      <c r="BF281" s="242">
        <f>IF(N281="snížená",J281,0)</f>
        <v>0</v>
      </c>
      <c r="BG281" s="242">
        <f>IF(N281="zákl. přenesená",J281,0)</f>
        <v>0</v>
      </c>
      <c r="BH281" s="242">
        <f>IF(N281="sníž. přenesená",J281,0)</f>
        <v>0</v>
      </c>
      <c r="BI281" s="242">
        <f>IF(N281="nulová",J281,0)</f>
        <v>0</v>
      </c>
      <c r="BJ281" s="16" t="s">
        <v>83</v>
      </c>
      <c r="BK281" s="242">
        <f>ROUND(I281*H281,2)</f>
        <v>0</v>
      </c>
      <c r="BL281" s="16" t="s">
        <v>990</v>
      </c>
      <c r="BM281" s="241" t="s">
        <v>3248</v>
      </c>
    </row>
    <row r="282" spans="2:65" s="1" customFormat="1" ht="24" customHeight="1">
      <c r="B282" s="37"/>
      <c r="C282" s="265" t="s">
        <v>558</v>
      </c>
      <c r="D282" s="265" t="s">
        <v>430</v>
      </c>
      <c r="E282" s="266" t="s">
        <v>3200</v>
      </c>
      <c r="F282" s="267" t="s">
        <v>3201</v>
      </c>
      <c r="G282" s="268" t="s">
        <v>1708</v>
      </c>
      <c r="H282" s="269">
        <v>3</v>
      </c>
      <c r="I282" s="270"/>
      <c r="J282" s="271">
        <f>ROUND(I282*H282,2)</f>
        <v>0</v>
      </c>
      <c r="K282" s="267" t="s">
        <v>445</v>
      </c>
      <c r="L282" s="272"/>
      <c r="M282" s="273" t="s">
        <v>1</v>
      </c>
      <c r="N282" s="274" t="s">
        <v>41</v>
      </c>
      <c r="O282" s="85"/>
      <c r="P282" s="239">
        <f>O282*H282</f>
        <v>0</v>
      </c>
      <c r="Q282" s="239">
        <v>0</v>
      </c>
      <c r="R282" s="239">
        <f>Q282*H282</f>
        <v>0</v>
      </c>
      <c r="S282" s="239">
        <v>0</v>
      </c>
      <c r="T282" s="240">
        <f>S282*H282</f>
        <v>0</v>
      </c>
      <c r="AR282" s="241" t="s">
        <v>990</v>
      </c>
      <c r="AT282" s="241" t="s">
        <v>430</v>
      </c>
      <c r="AU282" s="241" t="s">
        <v>85</v>
      </c>
      <c r="AY282" s="16" t="s">
        <v>190</v>
      </c>
      <c r="BE282" s="242">
        <f>IF(N282="základní",J282,0)</f>
        <v>0</v>
      </c>
      <c r="BF282" s="242">
        <f>IF(N282="snížená",J282,0)</f>
        <v>0</v>
      </c>
      <c r="BG282" s="242">
        <f>IF(N282="zákl. přenesená",J282,0)</f>
        <v>0</v>
      </c>
      <c r="BH282" s="242">
        <f>IF(N282="sníž. přenesená",J282,0)</f>
        <v>0</v>
      </c>
      <c r="BI282" s="242">
        <f>IF(N282="nulová",J282,0)</f>
        <v>0</v>
      </c>
      <c r="BJ282" s="16" t="s">
        <v>83</v>
      </c>
      <c r="BK282" s="242">
        <f>ROUND(I282*H282,2)</f>
        <v>0</v>
      </c>
      <c r="BL282" s="16" t="s">
        <v>990</v>
      </c>
      <c r="BM282" s="241" t="s">
        <v>3249</v>
      </c>
    </row>
    <row r="283" spans="2:65" s="1" customFormat="1" ht="16.5" customHeight="1">
      <c r="B283" s="37"/>
      <c r="C283" s="265" t="s">
        <v>562</v>
      </c>
      <c r="D283" s="265" t="s">
        <v>430</v>
      </c>
      <c r="E283" s="266" t="s">
        <v>3203</v>
      </c>
      <c r="F283" s="267" t="s">
        <v>3204</v>
      </c>
      <c r="G283" s="268" t="s">
        <v>1708</v>
      </c>
      <c r="H283" s="269">
        <v>3</v>
      </c>
      <c r="I283" s="270"/>
      <c r="J283" s="271">
        <f>ROUND(I283*H283,2)</f>
        <v>0</v>
      </c>
      <c r="K283" s="267" t="s">
        <v>445</v>
      </c>
      <c r="L283" s="272"/>
      <c r="M283" s="273" t="s">
        <v>1</v>
      </c>
      <c r="N283" s="274" t="s">
        <v>41</v>
      </c>
      <c r="O283" s="85"/>
      <c r="P283" s="239">
        <f>O283*H283</f>
        <v>0</v>
      </c>
      <c r="Q283" s="239">
        <v>0</v>
      </c>
      <c r="R283" s="239">
        <f>Q283*H283</f>
        <v>0</v>
      </c>
      <c r="S283" s="239">
        <v>0</v>
      </c>
      <c r="T283" s="240">
        <f>S283*H283</f>
        <v>0</v>
      </c>
      <c r="AR283" s="241" t="s">
        <v>990</v>
      </c>
      <c r="AT283" s="241" t="s">
        <v>430</v>
      </c>
      <c r="AU283" s="241" t="s">
        <v>85</v>
      </c>
      <c r="AY283" s="16" t="s">
        <v>190</v>
      </c>
      <c r="BE283" s="242">
        <f>IF(N283="základní",J283,0)</f>
        <v>0</v>
      </c>
      <c r="BF283" s="242">
        <f>IF(N283="snížená",J283,0)</f>
        <v>0</v>
      </c>
      <c r="BG283" s="242">
        <f>IF(N283="zákl. přenesená",J283,0)</f>
        <v>0</v>
      </c>
      <c r="BH283" s="242">
        <f>IF(N283="sníž. přenesená",J283,0)</f>
        <v>0</v>
      </c>
      <c r="BI283" s="242">
        <f>IF(N283="nulová",J283,0)</f>
        <v>0</v>
      </c>
      <c r="BJ283" s="16" t="s">
        <v>83</v>
      </c>
      <c r="BK283" s="242">
        <f>ROUND(I283*H283,2)</f>
        <v>0</v>
      </c>
      <c r="BL283" s="16" t="s">
        <v>990</v>
      </c>
      <c r="BM283" s="241" t="s">
        <v>3250</v>
      </c>
    </row>
    <row r="284" spans="2:65" s="1" customFormat="1" ht="16.5" customHeight="1">
      <c r="B284" s="37"/>
      <c r="C284" s="265" t="s">
        <v>568</v>
      </c>
      <c r="D284" s="265" t="s">
        <v>430</v>
      </c>
      <c r="E284" s="266" t="s">
        <v>3206</v>
      </c>
      <c r="F284" s="267" t="s">
        <v>3207</v>
      </c>
      <c r="G284" s="268" t="s">
        <v>1708</v>
      </c>
      <c r="H284" s="269">
        <v>3</v>
      </c>
      <c r="I284" s="270"/>
      <c r="J284" s="271">
        <f>ROUND(I284*H284,2)</f>
        <v>0</v>
      </c>
      <c r="K284" s="267" t="s">
        <v>445</v>
      </c>
      <c r="L284" s="272"/>
      <c r="M284" s="273" t="s">
        <v>1</v>
      </c>
      <c r="N284" s="274" t="s">
        <v>41</v>
      </c>
      <c r="O284" s="85"/>
      <c r="P284" s="239">
        <f>O284*H284</f>
        <v>0</v>
      </c>
      <c r="Q284" s="239">
        <v>0</v>
      </c>
      <c r="R284" s="239">
        <f>Q284*H284</f>
        <v>0</v>
      </c>
      <c r="S284" s="239">
        <v>0</v>
      </c>
      <c r="T284" s="240">
        <f>S284*H284</f>
        <v>0</v>
      </c>
      <c r="AR284" s="241" t="s">
        <v>990</v>
      </c>
      <c r="AT284" s="241" t="s">
        <v>430</v>
      </c>
      <c r="AU284" s="241" t="s">
        <v>85</v>
      </c>
      <c r="AY284" s="16" t="s">
        <v>190</v>
      </c>
      <c r="BE284" s="242">
        <f>IF(N284="základní",J284,0)</f>
        <v>0</v>
      </c>
      <c r="BF284" s="242">
        <f>IF(N284="snížená",J284,0)</f>
        <v>0</v>
      </c>
      <c r="BG284" s="242">
        <f>IF(N284="zákl. přenesená",J284,0)</f>
        <v>0</v>
      </c>
      <c r="BH284" s="242">
        <f>IF(N284="sníž. přenesená",J284,0)</f>
        <v>0</v>
      </c>
      <c r="BI284" s="242">
        <f>IF(N284="nulová",J284,0)</f>
        <v>0</v>
      </c>
      <c r="BJ284" s="16" t="s">
        <v>83</v>
      </c>
      <c r="BK284" s="242">
        <f>ROUND(I284*H284,2)</f>
        <v>0</v>
      </c>
      <c r="BL284" s="16" t="s">
        <v>990</v>
      </c>
      <c r="BM284" s="241" t="s">
        <v>3251</v>
      </c>
    </row>
    <row r="285" spans="2:65" s="1" customFormat="1" ht="16.5" customHeight="1">
      <c r="B285" s="37"/>
      <c r="C285" s="265" t="s">
        <v>574</v>
      </c>
      <c r="D285" s="265" t="s">
        <v>430</v>
      </c>
      <c r="E285" s="266" t="s">
        <v>3252</v>
      </c>
      <c r="F285" s="267" t="s">
        <v>3253</v>
      </c>
      <c r="G285" s="268" t="s">
        <v>1708</v>
      </c>
      <c r="H285" s="269">
        <v>3</v>
      </c>
      <c r="I285" s="270"/>
      <c r="J285" s="271">
        <f>ROUND(I285*H285,2)</f>
        <v>0</v>
      </c>
      <c r="K285" s="267" t="s">
        <v>445</v>
      </c>
      <c r="L285" s="272"/>
      <c r="M285" s="273" t="s">
        <v>1</v>
      </c>
      <c r="N285" s="274" t="s">
        <v>41</v>
      </c>
      <c r="O285" s="85"/>
      <c r="P285" s="239">
        <f>O285*H285</f>
        <v>0</v>
      </c>
      <c r="Q285" s="239">
        <v>0</v>
      </c>
      <c r="R285" s="239">
        <f>Q285*H285</f>
        <v>0</v>
      </c>
      <c r="S285" s="239">
        <v>0</v>
      </c>
      <c r="T285" s="240">
        <f>S285*H285</f>
        <v>0</v>
      </c>
      <c r="AR285" s="241" t="s">
        <v>990</v>
      </c>
      <c r="AT285" s="241" t="s">
        <v>430</v>
      </c>
      <c r="AU285" s="241" t="s">
        <v>85</v>
      </c>
      <c r="AY285" s="16" t="s">
        <v>190</v>
      </c>
      <c r="BE285" s="242">
        <f>IF(N285="základní",J285,0)</f>
        <v>0</v>
      </c>
      <c r="BF285" s="242">
        <f>IF(N285="snížená",J285,0)</f>
        <v>0</v>
      </c>
      <c r="BG285" s="242">
        <f>IF(N285="zákl. přenesená",J285,0)</f>
        <v>0</v>
      </c>
      <c r="BH285" s="242">
        <f>IF(N285="sníž. přenesená",J285,0)</f>
        <v>0</v>
      </c>
      <c r="BI285" s="242">
        <f>IF(N285="nulová",J285,0)</f>
        <v>0</v>
      </c>
      <c r="BJ285" s="16" t="s">
        <v>83</v>
      </c>
      <c r="BK285" s="242">
        <f>ROUND(I285*H285,2)</f>
        <v>0</v>
      </c>
      <c r="BL285" s="16" t="s">
        <v>990</v>
      </c>
      <c r="BM285" s="241" t="s">
        <v>3254</v>
      </c>
    </row>
    <row r="286" spans="2:51" s="13" customFormat="1" ht="12">
      <c r="B286" s="254"/>
      <c r="C286" s="255"/>
      <c r="D286" s="245" t="s">
        <v>199</v>
      </c>
      <c r="E286" s="256" t="s">
        <v>1</v>
      </c>
      <c r="F286" s="257" t="s">
        <v>3150</v>
      </c>
      <c r="G286" s="255"/>
      <c r="H286" s="258">
        <v>1</v>
      </c>
      <c r="I286" s="259"/>
      <c r="J286" s="255"/>
      <c r="K286" s="255"/>
      <c r="L286" s="260"/>
      <c r="M286" s="261"/>
      <c r="N286" s="262"/>
      <c r="O286" s="262"/>
      <c r="P286" s="262"/>
      <c r="Q286" s="262"/>
      <c r="R286" s="262"/>
      <c r="S286" s="262"/>
      <c r="T286" s="263"/>
      <c r="AT286" s="264" t="s">
        <v>199</v>
      </c>
      <c r="AU286" s="264" t="s">
        <v>85</v>
      </c>
      <c r="AV286" s="13" t="s">
        <v>85</v>
      </c>
      <c r="AW286" s="13" t="s">
        <v>32</v>
      </c>
      <c r="AX286" s="13" t="s">
        <v>76</v>
      </c>
      <c r="AY286" s="264" t="s">
        <v>190</v>
      </c>
    </row>
    <row r="287" spans="2:51" s="13" customFormat="1" ht="12">
      <c r="B287" s="254"/>
      <c r="C287" s="255"/>
      <c r="D287" s="245" t="s">
        <v>199</v>
      </c>
      <c r="E287" s="256" t="s">
        <v>1</v>
      </c>
      <c r="F287" s="257" t="s">
        <v>3133</v>
      </c>
      <c r="G287" s="255"/>
      <c r="H287" s="258">
        <v>1</v>
      </c>
      <c r="I287" s="259"/>
      <c r="J287" s="255"/>
      <c r="K287" s="255"/>
      <c r="L287" s="260"/>
      <c r="M287" s="261"/>
      <c r="N287" s="262"/>
      <c r="O287" s="262"/>
      <c r="P287" s="262"/>
      <c r="Q287" s="262"/>
      <c r="R287" s="262"/>
      <c r="S287" s="262"/>
      <c r="T287" s="263"/>
      <c r="AT287" s="264" t="s">
        <v>199</v>
      </c>
      <c r="AU287" s="264" t="s">
        <v>85</v>
      </c>
      <c r="AV287" s="13" t="s">
        <v>85</v>
      </c>
      <c r="AW287" s="13" t="s">
        <v>32</v>
      </c>
      <c r="AX287" s="13" t="s">
        <v>76</v>
      </c>
      <c r="AY287" s="264" t="s">
        <v>190</v>
      </c>
    </row>
    <row r="288" spans="2:51" s="13" customFormat="1" ht="12">
      <c r="B288" s="254"/>
      <c r="C288" s="255"/>
      <c r="D288" s="245" t="s">
        <v>199</v>
      </c>
      <c r="E288" s="256" t="s">
        <v>1</v>
      </c>
      <c r="F288" s="257" t="s">
        <v>3151</v>
      </c>
      <c r="G288" s="255"/>
      <c r="H288" s="258">
        <v>1</v>
      </c>
      <c r="I288" s="259"/>
      <c r="J288" s="255"/>
      <c r="K288" s="255"/>
      <c r="L288" s="260"/>
      <c r="M288" s="261"/>
      <c r="N288" s="262"/>
      <c r="O288" s="262"/>
      <c r="P288" s="262"/>
      <c r="Q288" s="262"/>
      <c r="R288" s="262"/>
      <c r="S288" s="262"/>
      <c r="T288" s="263"/>
      <c r="AT288" s="264" t="s">
        <v>199</v>
      </c>
      <c r="AU288" s="264" t="s">
        <v>85</v>
      </c>
      <c r="AV288" s="13" t="s">
        <v>85</v>
      </c>
      <c r="AW288" s="13" t="s">
        <v>32</v>
      </c>
      <c r="AX288" s="13" t="s">
        <v>76</v>
      </c>
      <c r="AY288" s="264" t="s">
        <v>190</v>
      </c>
    </row>
    <row r="289" spans="2:65" s="1" customFormat="1" ht="16.5" customHeight="1">
      <c r="B289" s="37"/>
      <c r="C289" s="265" t="s">
        <v>578</v>
      </c>
      <c r="D289" s="265" t="s">
        <v>430</v>
      </c>
      <c r="E289" s="266" t="s">
        <v>3221</v>
      </c>
      <c r="F289" s="267" t="s">
        <v>3222</v>
      </c>
      <c r="G289" s="268" t="s">
        <v>1708</v>
      </c>
      <c r="H289" s="269">
        <v>3</v>
      </c>
      <c r="I289" s="270"/>
      <c r="J289" s="271">
        <f>ROUND(I289*H289,2)</f>
        <v>0</v>
      </c>
      <c r="K289" s="267" t="s">
        <v>445</v>
      </c>
      <c r="L289" s="272"/>
      <c r="M289" s="273" t="s">
        <v>1</v>
      </c>
      <c r="N289" s="274" t="s">
        <v>41</v>
      </c>
      <c r="O289" s="85"/>
      <c r="P289" s="239">
        <f>O289*H289</f>
        <v>0</v>
      </c>
      <c r="Q289" s="239">
        <v>0</v>
      </c>
      <c r="R289" s="239">
        <f>Q289*H289</f>
        <v>0</v>
      </c>
      <c r="S289" s="239">
        <v>0</v>
      </c>
      <c r="T289" s="240">
        <f>S289*H289</f>
        <v>0</v>
      </c>
      <c r="AR289" s="241" t="s">
        <v>990</v>
      </c>
      <c r="AT289" s="241" t="s">
        <v>430</v>
      </c>
      <c r="AU289" s="241" t="s">
        <v>85</v>
      </c>
      <c r="AY289" s="16" t="s">
        <v>190</v>
      </c>
      <c r="BE289" s="242">
        <f>IF(N289="základní",J289,0)</f>
        <v>0</v>
      </c>
      <c r="BF289" s="242">
        <f>IF(N289="snížená",J289,0)</f>
        <v>0</v>
      </c>
      <c r="BG289" s="242">
        <f>IF(N289="zákl. přenesená",J289,0)</f>
        <v>0</v>
      </c>
      <c r="BH289" s="242">
        <f>IF(N289="sníž. přenesená",J289,0)</f>
        <v>0</v>
      </c>
      <c r="BI289" s="242">
        <f>IF(N289="nulová",J289,0)</f>
        <v>0</v>
      </c>
      <c r="BJ289" s="16" t="s">
        <v>83</v>
      </c>
      <c r="BK289" s="242">
        <f>ROUND(I289*H289,2)</f>
        <v>0</v>
      </c>
      <c r="BL289" s="16" t="s">
        <v>990</v>
      </c>
      <c r="BM289" s="241" t="s">
        <v>3255</v>
      </c>
    </row>
    <row r="290" spans="2:65" s="1" customFormat="1" ht="16.5" customHeight="1">
      <c r="B290" s="37"/>
      <c r="C290" s="265" t="s">
        <v>583</v>
      </c>
      <c r="D290" s="265" t="s">
        <v>430</v>
      </c>
      <c r="E290" s="266" t="s">
        <v>3224</v>
      </c>
      <c r="F290" s="267" t="s">
        <v>3225</v>
      </c>
      <c r="G290" s="268" t="s">
        <v>1708</v>
      </c>
      <c r="H290" s="269">
        <v>3</v>
      </c>
      <c r="I290" s="270"/>
      <c r="J290" s="271">
        <f>ROUND(I290*H290,2)</f>
        <v>0</v>
      </c>
      <c r="K290" s="267" t="s">
        <v>445</v>
      </c>
      <c r="L290" s="272"/>
      <c r="M290" s="273" t="s">
        <v>1</v>
      </c>
      <c r="N290" s="274" t="s">
        <v>41</v>
      </c>
      <c r="O290" s="85"/>
      <c r="P290" s="239">
        <f>O290*H290</f>
        <v>0</v>
      </c>
      <c r="Q290" s="239">
        <v>0</v>
      </c>
      <c r="R290" s="239">
        <f>Q290*H290</f>
        <v>0</v>
      </c>
      <c r="S290" s="239">
        <v>0</v>
      </c>
      <c r="T290" s="240">
        <f>S290*H290</f>
        <v>0</v>
      </c>
      <c r="AR290" s="241" t="s">
        <v>990</v>
      </c>
      <c r="AT290" s="241" t="s">
        <v>430</v>
      </c>
      <c r="AU290" s="241" t="s">
        <v>85</v>
      </c>
      <c r="AY290" s="16" t="s">
        <v>190</v>
      </c>
      <c r="BE290" s="242">
        <f>IF(N290="základní",J290,0)</f>
        <v>0</v>
      </c>
      <c r="BF290" s="242">
        <f>IF(N290="snížená",J290,0)</f>
        <v>0</v>
      </c>
      <c r="BG290" s="242">
        <f>IF(N290="zákl. přenesená",J290,0)</f>
        <v>0</v>
      </c>
      <c r="BH290" s="242">
        <f>IF(N290="sníž. přenesená",J290,0)</f>
        <v>0</v>
      </c>
      <c r="BI290" s="242">
        <f>IF(N290="nulová",J290,0)</f>
        <v>0</v>
      </c>
      <c r="BJ290" s="16" t="s">
        <v>83</v>
      </c>
      <c r="BK290" s="242">
        <f>ROUND(I290*H290,2)</f>
        <v>0</v>
      </c>
      <c r="BL290" s="16" t="s">
        <v>990</v>
      </c>
      <c r="BM290" s="241" t="s">
        <v>3256</v>
      </c>
    </row>
    <row r="291" spans="2:65" s="1" customFormat="1" ht="16.5" customHeight="1">
      <c r="B291" s="37"/>
      <c r="C291" s="265" t="s">
        <v>488</v>
      </c>
      <c r="D291" s="265" t="s">
        <v>430</v>
      </c>
      <c r="E291" s="266" t="s">
        <v>3227</v>
      </c>
      <c r="F291" s="267" t="s">
        <v>3228</v>
      </c>
      <c r="G291" s="268" t="s">
        <v>1708</v>
      </c>
      <c r="H291" s="269">
        <v>3</v>
      </c>
      <c r="I291" s="270"/>
      <c r="J291" s="271">
        <f>ROUND(I291*H291,2)</f>
        <v>0</v>
      </c>
      <c r="K291" s="267" t="s">
        <v>445</v>
      </c>
      <c r="L291" s="272"/>
      <c r="M291" s="273" t="s">
        <v>1</v>
      </c>
      <c r="N291" s="274" t="s">
        <v>41</v>
      </c>
      <c r="O291" s="85"/>
      <c r="P291" s="239">
        <f>O291*H291</f>
        <v>0</v>
      </c>
      <c r="Q291" s="239">
        <v>0</v>
      </c>
      <c r="R291" s="239">
        <f>Q291*H291</f>
        <v>0</v>
      </c>
      <c r="S291" s="239">
        <v>0</v>
      </c>
      <c r="T291" s="240">
        <f>S291*H291</f>
        <v>0</v>
      </c>
      <c r="AR291" s="241" t="s">
        <v>990</v>
      </c>
      <c r="AT291" s="241" t="s">
        <v>430</v>
      </c>
      <c r="AU291" s="241" t="s">
        <v>85</v>
      </c>
      <c r="AY291" s="16" t="s">
        <v>190</v>
      </c>
      <c r="BE291" s="242">
        <f>IF(N291="základní",J291,0)</f>
        <v>0</v>
      </c>
      <c r="BF291" s="242">
        <f>IF(N291="snížená",J291,0)</f>
        <v>0</v>
      </c>
      <c r="BG291" s="242">
        <f>IF(N291="zákl. přenesená",J291,0)</f>
        <v>0</v>
      </c>
      <c r="BH291" s="242">
        <f>IF(N291="sníž. přenesená",J291,0)</f>
        <v>0</v>
      </c>
      <c r="BI291" s="242">
        <f>IF(N291="nulová",J291,0)</f>
        <v>0</v>
      </c>
      <c r="BJ291" s="16" t="s">
        <v>83</v>
      </c>
      <c r="BK291" s="242">
        <f>ROUND(I291*H291,2)</f>
        <v>0</v>
      </c>
      <c r="BL291" s="16" t="s">
        <v>990</v>
      </c>
      <c r="BM291" s="241" t="s">
        <v>3257</v>
      </c>
    </row>
    <row r="292" spans="2:65" s="1" customFormat="1" ht="24" customHeight="1">
      <c r="B292" s="37"/>
      <c r="C292" s="230" t="s">
        <v>587</v>
      </c>
      <c r="D292" s="230" t="s">
        <v>192</v>
      </c>
      <c r="E292" s="231" t="s">
        <v>3209</v>
      </c>
      <c r="F292" s="232" t="s">
        <v>3210</v>
      </c>
      <c r="G292" s="233" t="s">
        <v>427</v>
      </c>
      <c r="H292" s="234">
        <v>3</v>
      </c>
      <c r="I292" s="235"/>
      <c r="J292" s="236">
        <f>ROUND(I292*H292,2)</f>
        <v>0</v>
      </c>
      <c r="K292" s="232" t="s">
        <v>196</v>
      </c>
      <c r="L292" s="42"/>
      <c r="M292" s="237" t="s">
        <v>1</v>
      </c>
      <c r="N292" s="238" t="s">
        <v>41</v>
      </c>
      <c r="O292" s="85"/>
      <c r="P292" s="239">
        <f>O292*H292</f>
        <v>0</v>
      </c>
      <c r="Q292" s="239">
        <v>0</v>
      </c>
      <c r="R292" s="239">
        <f>Q292*H292</f>
        <v>0</v>
      </c>
      <c r="S292" s="239">
        <v>0</v>
      </c>
      <c r="T292" s="240">
        <f>S292*H292</f>
        <v>0</v>
      </c>
      <c r="AR292" s="241" t="s">
        <v>272</v>
      </c>
      <c r="AT292" s="241" t="s">
        <v>192</v>
      </c>
      <c r="AU292" s="241" t="s">
        <v>85</v>
      </c>
      <c r="AY292" s="16" t="s">
        <v>190</v>
      </c>
      <c r="BE292" s="242">
        <f>IF(N292="základní",J292,0)</f>
        <v>0</v>
      </c>
      <c r="BF292" s="242">
        <f>IF(N292="snížená",J292,0)</f>
        <v>0</v>
      </c>
      <c r="BG292" s="242">
        <f>IF(N292="zákl. přenesená",J292,0)</f>
        <v>0</v>
      </c>
      <c r="BH292" s="242">
        <f>IF(N292="sníž. přenesená",J292,0)</f>
        <v>0</v>
      </c>
      <c r="BI292" s="242">
        <f>IF(N292="nulová",J292,0)</f>
        <v>0</v>
      </c>
      <c r="BJ292" s="16" t="s">
        <v>83</v>
      </c>
      <c r="BK292" s="242">
        <f>ROUND(I292*H292,2)</f>
        <v>0</v>
      </c>
      <c r="BL292" s="16" t="s">
        <v>272</v>
      </c>
      <c r="BM292" s="241" t="s">
        <v>3258</v>
      </c>
    </row>
    <row r="293" spans="2:65" s="1" customFormat="1" ht="24" customHeight="1">
      <c r="B293" s="37"/>
      <c r="C293" s="265" t="s">
        <v>595</v>
      </c>
      <c r="D293" s="265" t="s">
        <v>430</v>
      </c>
      <c r="E293" s="266" t="s">
        <v>3259</v>
      </c>
      <c r="F293" s="267" t="s">
        <v>3260</v>
      </c>
      <c r="G293" s="268" t="s">
        <v>1708</v>
      </c>
      <c r="H293" s="269">
        <v>1</v>
      </c>
      <c r="I293" s="270"/>
      <c r="J293" s="271">
        <f>ROUND(I293*H293,2)</f>
        <v>0</v>
      </c>
      <c r="K293" s="267" t="s">
        <v>445</v>
      </c>
      <c r="L293" s="272"/>
      <c r="M293" s="273" t="s">
        <v>1</v>
      </c>
      <c r="N293" s="274" t="s">
        <v>41</v>
      </c>
      <c r="O293" s="85"/>
      <c r="P293" s="239">
        <f>O293*H293</f>
        <v>0</v>
      </c>
      <c r="Q293" s="239">
        <v>0</v>
      </c>
      <c r="R293" s="239">
        <f>Q293*H293</f>
        <v>0</v>
      </c>
      <c r="S293" s="239">
        <v>0</v>
      </c>
      <c r="T293" s="240">
        <f>S293*H293</f>
        <v>0</v>
      </c>
      <c r="AR293" s="241" t="s">
        <v>990</v>
      </c>
      <c r="AT293" s="241" t="s">
        <v>430</v>
      </c>
      <c r="AU293" s="241" t="s">
        <v>85</v>
      </c>
      <c r="AY293" s="16" t="s">
        <v>190</v>
      </c>
      <c r="BE293" s="242">
        <f>IF(N293="základní",J293,0)</f>
        <v>0</v>
      </c>
      <c r="BF293" s="242">
        <f>IF(N293="snížená",J293,0)</f>
        <v>0</v>
      </c>
      <c r="BG293" s="242">
        <f>IF(N293="zákl. přenesená",J293,0)</f>
        <v>0</v>
      </c>
      <c r="BH293" s="242">
        <f>IF(N293="sníž. přenesená",J293,0)</f>
        <v>0</v>
      </c>
      <c r="BI293" s="242">
        <f>IF(N293="nulová",J293,0)</f>
        <v>0</v>
      </c>
      <c r="BJ293" s="16" t="s">
        <v>83</v>
      </c>
      <c r="BK293" s="242">
        <f>ROUND(I293*H293,2)</f>
        <v>0</v>
      </c>
      <c r="BL293" s="16" t="s">
        <v>990</v>
      </c>
      <c r="BM293" s="241" t="s">
        <v>3261</v>
      </c>
    </row>
    <row r="294" spans="2:51" s="12" customFormat="1" ht="12">
      <c r="B294" s="243"/>
      <c r="C294" s="244"/>
      <c r="D294" s="245" t="s">
        <v>199</v>
      </c>
      <c r="E294" s="246" t="s">
        <v>1</v>
      </c>
      <c r="F294" s="247" t="s">
        <v>3190</v>
      </c>
      <c r="G294" s="244"/>
      <c r="H294" s="246" t="s">
        <v>1</v>
      </c>
      <c r="I294" s="248"/>
      <c r="J294" s="244"/>
      <c r="K294" s="244"/>
      <c r="L294" s="249"/>
      <c r="M294" s="250"/>
      <c r="N294" s="251"/>
      <c r="O294" s="251"/>
      <c r="P294" s="251"/>
      <c r="Q294" s="251"/>
      <c r="R294" s="251"/>
      <c r="S294" s="251"/>
      <c r="T294" s="252"/>
      <c r="AT294" s="253" t="s">
        <v>199</v>
      </c>
      <c r="AU294" s="253" t="s">
        <v>85</v>
      </c>
      <c r="AV294" s="12" t="s">
        <v>83</v>
      </c>
      <c r="AW294" s="12" t="s">
        <v>32</v>
      </c>
      <c r="AX294" s="12" t="s">
        <v>76</v>
      </c>
      <c r="AY294" s="253" t="s">
        <v>190</v>
      </c>
    </row>
    <row r="295" spans="2:51" s="13" customFormat="1" ht="12">
      <c r="B295" s="254"/>
      <c r="C295" s="255"/>
      <c r="D295" s="245" t="s">
        <v>199</v>
      </c>
      <c r="E295" s="256" t="s">
        <v>1</v>
      </c>
      <c r="F295" s="257" t="s">
        <v>3110</v>
      </c>
      <c r="G295" s="255"/>
      <c r="H295" s="258">
        <v>1</v>
      </c>
      <c r="I295" s="259"/>
      <c r="J295" s="255"/>
      <c r="K295" s="255"/>
      <c r="L295" s="260"/>
      <c r="M295" s="261"/>
      <c r="N295" s="262"/>
      <c r="O295" s="262"/>
      <c r="P295" s="262"/>
      <c r="Q295" s="262"/>
      <c r="R295" s="262"/>
      <c r="S295" s="262"/>
      <c r="T295" s="263"/>
      <c r="AT295" s="264" t="s">
        <v>199</v>
      </c>
      <c r="AU295" s="264" t="s">
        <v>85</v>
      </c>
      <c r="AV295" s="13" t="s">
        <v>85</v>
      </c>
      <c r="AW295" s="13" t="s">
        <v>32</v>
      </c>
      <c r="AX295" s="13" t="s">
        <v>76</v>
      </c>
      <c r="AY295" s="264" t="s">
        <v>190</v>
      </c>
    </row>
    <row r="296" spans="2:51" s="13" customFormat="1" ht="12">
      <c r="B296" s="254"/>
      <c r="C296" s="255"/>
      <c r="D296" s="245" t="s">
        <v>199</v>
      </c>
      <c r="E296" s="256" t="s">
        <v>1</v>
      </c>
      <c r="F296" s="257" t="s">
        <v>3100</v>
      </c>
      <c r="G296" s="255"/>
      <c r="H296" s="258">
        <v>0</v>
      </c>
      <c r="I296" s="259"/>
      <c r="J296" s="255"/>
      <c r="K296" s="255"/>
      <c r="L296" s="260"/>
      <c r="M296" s="261"/>
      <c r="N296" s="262"/>
      <c r="O296" s="262"/>
      <c r="P296" s="262"/>
      <c r="Q296" s="262"/>
      <c r="R296" s="262"/>
      <c r="S296" s="262"/>
      <c r="T296" s="263"/>
      <c r="AT296" s="264" t="s">
        <v>199</v>
      </c>
      <c r="AU296" s="264" t="s">
        <v>85</v>
      </c>
      <c r="AV296" s="13" t="s">
        <v>85</v>
      </c>
      <c r="AW296" s="13" t="s">
        <v>32</v>
      </c>
      <c r="AX296" s="13" t="s">
        <v>76</v>
      </c>
      <c r="AY296" s="264" t="s">
        <v>190</v>
      </c>
    </row>
    <row r="297" spans="2:51" s="13" customFormat="1" ht="12">
      <c r="B297" s="254"/>
      <c r="C297" s="255"/>
      <c r="D297" s="245" t="s">
        <v>199</v>
      </c>
      <c r="E297" s="256" t="s">
        <v>1</v>
      </c>
      <c r="F297" s="257" t="s">
        <v>3101</v>
      </c>
      <c r="G297" s="255"/>
      <c r="H297" s="258">
        <v>0</v>
      </c>
      <c r="I297" s="259"/>
      <c r="J297" s="255"/>
      <c r="K297" s="255"/>
      <c r="L297" s="260"/>
      <c r="M297" s="261"/>
      <c r="N297" s="262"/>
      <c r="O297" s="262"/>
      <c r="P297" s="262"/>
      <c r="Q297" s="262"/>
      <c r="R297" s="262"/>
      <c r="S297" s="262"/>
      <c r="T297" s="263"/>
      <c r="AT297" s="264" t="s">
        <v>199</v>
      </c>
      <c r="AU297" s="264" t="s">
        <v>85</v>
      </c>
      <c r="AV297" s="13" t="s">
        <v>85</v>
      </c>
      <c r="AW297" s="13" t="s">
        <v>32</v>
      </c>
      <c r="AX297" s="13" t="s">
        <v>76</v>
      </c>
      <c r="AY297" s="264" t="s">
        <v>190</v>
      </c>
    </row>
    <row r="298" spans="2:65" s="1" customFormat="1" ht="36" customHeight="1">
      <c r="B298" s="37"/>
      <c r="C298" s="265" t="s">
        <v>600</v>
      </c>
      <c r="D298" s="265" t="s">
        <v>430</v>
      </c>
      <c r="E298" s="266" t="s">
        <v>3191</v>
      </c>
      <c r="F298" s="267" t="s">
        <v>3192</v>
      </c>
      <c r="G298" s="268" t="s">
        <v>1708</v>
      </c>
      <c r="H298" s="269">
        <v>1</v>
      </c>
      <c r="I298" s="270"/>
      <c r="J298" s="271">
        <f>ROUND(I298*H298,2)</f>
        <v>0</v>
      </c>
      <c r="K298" s="267" t="s">
        <v>445</v>
      </c>
      <c r="L298" s="272"/>
      <c r="M298" s="273" t="s">
        <v>1</v>
      </c>
      <c r="N298" s="274" t="s">
        <v>41</v>
      </c>
      <c r="O298" s="85"/>
      <c r="P298" s="239">
        <f>O298*H298</f>
        <v>0</v>
      </c>
      <c r="Q298" s="239">
        <v>0</v>
      </c>
      <c r="R298" s="239">
        <f>Q298*H298</f>
        <v>0</v>
      </c>
      <c r="S298" s="239">
        <v>0</v>
      </c>
      <c r="T298" s="240">
        <f>S298*H298</f>
        <v>0</v>
      </c>
      <c r="AR298" s="241" t="s">
        <v>990</v>
      </c>
      <c r="AT298" s="241" t="s">
        <v>430</v>
      </c>
      <c r="AU298" s="241" t="s">
        <v>85</v>
      </c>
      <c r="AY298" s="16" t="s">
        <v>190</v>
      </c>
      <c r="BE298" s="242">
        <f>IF(N298="základní",J298,0)</f>
        <v>0</v>
      </c>
      <c r="BF298" s="242">
        <f>IF(N298="snížená",J298,0)</f>
        <v>0</v>
      </c>
      <c r="BG298" s="242">
        <f>IF(N298="zákl. přenesená",J298,0)</f>
        <v>0</v>
      </c>
      <c r="BH298" s="242">
        <f>IF(N298="sníž. přenesená",J298,0)</f>
        <v>0</v>
      </c>
      <c r="BI298" s="242">
        <f>IF(N298="nulová",J298,0)</f>
        <v>0</v>
      </c>
      <c r="BJ298" s="16" t="s">
        <v>83</v>
      </c>
      <c r="BK298" s="242">
        <f>ROUND(I298*H298,2)</f>
        <v>0</v>
      </c>
      <c r="BL298" s="16" t="s">
        <v>990</v>
      </c>
      <c r="BM298" s="241" t="s">
        <v>3262</v>
      </c>
    </row>
    <row r="299" spans="2:65" s="1" customFormat="1" ht="16.5" customHeight="1">
      <c r="B299" s="37"/>
      <c r="C299" s="265" t="s">
        <v>602</v>
      </c>
      <c r="D299" s="265" t="s">
        <v>430</v>
      </c>
      <c r="E299" s="266" t="s">
        <v>3194</v>
      </c>
      <c r="F299" s="267" t="s">
        <v>3195</v>
      </c>
      <c r="G299" s="268" t="s">
        <v>1708</v>
      </c>
      <c r="H299" s="269">
        <v>1</v>
      </c>
      <c r="I299" s="270"/>
      <c r="J299" s="271">
        <f>ROUND(I299*H299,2)</f>
        <v>0</v>
      </c>
      <c r="K299" s="267" t="s">
        <v>445</v>
      </c>
      <c r="L299" s="272"/>
      <c r="M299" s="273" t="s">
        <v>1</v>
      </c>
      <c r="N299" s="274" t="s">
        <v>41</v>
      </c>
      <c r="O299" s="85"/>
      <c r="P299" s="239">
        <f>O299*H299</f>
        <v>0</v>
      </c>
      <c r="Q299" s="239">
        <v>0</v>
      </c>
      <c r="R299" s="239">
        <f>Q299*H299</f>
        <v>0</v>
      </c>
      <c r="S299" s="239">
        <v>0</v>
      </c>
      <c r="T299" s="240">
        <f>S299*H299</f>
        <v>0</v>
      </c>
      <c r="AR299" s="241" t="s">
        <v>990</v>
      </c>
      <c r="AT299" s="241" t="s">
        <v>430</v>
      </c>
      <c r="AU299" s="241" t="s">
        <v>85</v>
      </c>
      <c r="AY299" s="16" t="s">
        <v>190</v>
      </c>
      <c r="BE299" s="242">
        <f>IF(N299="základní",J299,0)</f>
        <v>0</v>
      </c>
      <c r="BF299" s="242">
        <f>IF(N299="snížená",J299,0)</f>
        <v>0</v>
      </c>
      <c r="BG299" s="242">
        <f>IF(N299="zákl. přenesená",J299,0)</f>
        <v>0</v>
      </c>
      <c r="BH299" s="242">
        <f>IF(N299="sníž. přenesená",J299,0)</f>
        <v>0</v>
      </c>
      <c r="BI299" s="242">
        <f>IF(N299="nulová",J299,0)</f>
        <v>0</v>
      </c>
      <c r="BJ299" s="16" t="s">
        <v>83</v>
      </c>
      <c r="BK299" s="242">
        <f>ROUND(I299*H299,2)</f>
        <v>0</v>
      </c>
      <c r="BL299" s="16" t="s">
        <v>990</v>
      </c>
      <c r="BM299" s="241" t="s">
        <v>3263</v>
      </c>
    </row>
    <row r="300" spans="2:65" s="1" customFormat="1" ht="24" customHeight="1">
      <c r="B300" s="37"/>
      <c r="C300" s="265" t="s">
        <v>604</v>
      </c>
      <c r="D300" s="265" t="s">
        <v>430</v>
      </c>
      <c r="E300" s="266" t="s">
        <v>3197</v>
      </c>
      <c r="F300" s="267" t="s">
        <v>3198</v>
      </c>
      <c r="G300" s="268" t="s">
        <v>1708</v>
      </c>
      <c r="H300" s="269">
        <v>1</v>
      </c>
      <c r="I300" s="270"/>
      <c r="J300" s="271">
        <f>ROUND(I300*H300,2)</f>
        <v>0</v>
      </c>
      <c r="K300" s="267" t="s">
        <v>445</v>
      </c>
      <c r="L300" s="272"/>
      <c r="M300" s="273" t="s">
        <v>1</v>
      </c>
      <c r="N300" s="274" t="s">
        <v>41</v>
      </c>
      <c r="O300" s="85"/>
      <c r="P300" s="239">
        <f>O300*H300</f>
        <v>0</v>
      </c>
      <c r="Q300" s="239">
        <v>0</v>
      </c>
      <c r="R300" s="239">
        <f>Q300*H300</f>
        <v>0</v>
      </c>
      <c r="S300" s="239">
        <v>0</v>
      </c>
      <c r="T300" s="240">
        <f>S300*H300</f>
        <v>0</v>
      </c>
      <c r="AR300" s="241" t="s">
        <v>990</v>
      </c>
      <c r="AT300" s="241" t="s">
        <v>430</v>
      </c>
      <c r="AU300" s="241" t="s">
        <v>85</v>
      </c>
      <c r="AY300" s="16" t="s">
        <v>190</v>
      </c>
      <c r="BE300" s="242">
        <f>IF(N300="základní",J300,0)</f>
        <v>0</v>
      </c>
      <c r="BF300" s="242">
        <f>IF(N300="snížená",J300,0)</f>
        <v>0</v>
      </c>
      <c r="BG300" s="242">
        <f>IF(N300="zákl. přenesená",J300,0)</f>
        <v>0</v>
      </c>
      <c r="BH300" s="242">
        <f>IF(N300="sníž. přenesená",J300,0)</f>
        <v>0</v>
      </c>
      <c r="BI300" s="242">
        <f>IF(N300="nulová",J300,0)</f>
        <v>0</v>
      </c>
      <c r="BJ300" s="16" t="s">
        <v>83</v>
      </c>
      <c r="BK300" s="242">
        <f>ROUND(I300*H300,2)</f>
        <v>0</v>
      </c>
      <c r="BL300" s="16" t="s">
        <v>990</v>
      </c>
      <c r="BM300" s="241" t="s">
        <v>3264</v>
      </c>
    </row>
    <row r="301" spans="2:65" s="1" customFormat="1" ht="24" customHeight="1">
      <c r="B301" s="37"/>
      <c r="C301" s="265" t="s">
        <v>608</v>
      </c>
      <c r="D301" s="265" t="s">
        <v>430</v>
      </c>
      <c r="E301" s="266" t="s">
        <v>3200</v>
      </c>
      <c r="F301" s="267" t="s">
        <v>3201</v>
      </c>
      <c r="G301" s="268" t="s">
        <v>1708</v>
      </c>
      <c r="H301" s="269">
        <v>1</v>
      </c>
      <c r="I301" s="270"/>
      <c r="J301" s="271">
        <f>ROUND(I301*H301,2)</f>
        <v>0</v>
      </c>
      <c r="K301" s="267" t="s">
        <v>445</v>
      </c>
      <c r="L301" s="272"/>
      <c r="M301" s="273" t="s">
        <v>1</v>
      </c>
      <c r="N301" s="274" t="s">
        <v>41</v>
      </c>
      <c r="O301" s="85"/>
      <c r="P301" s="239">
        <f>O301*H301</f>
        <v>0</v>
      </c>
      <c r="Q301" s="239">
        <v>0</v>
      </c>
      <c r="R301" s="239">
        <f>Q301*H301</f>
        <v>0</v>
      </c>
      <c r="S301" s="239">
        <v>0</v>
      </c>
      <c r="T301" s="240">
        <f>S301*H301</f>
        <v>0</v>
      </c>
      <c r="AR301" s="241" t="s">
        <v>990</v>
      </c>
      <c r="AT301" s="241" t="s">
        <v>430</v>
      </c>
      <c r="AU301" s="241" t="s">
        <v>85</v>
      </c>
      <c r="AY301" s="16" t="s">
        <v>190</v>
      </c>
      <c r="BE301" s="242">
        <f>IF(N301="základní",J301,0)</f>
        <v>0</v>
      </c>
      <c r="BF301" s="242">
        <f>IF(N301="snížená",J301,0)</f>
        <v>0</v>
      </c>
      <c r="BG301" s="242">
        <f>IF(N301="zákl. přenesená",J301,0)</f>
        <v>0</v>
      </c>
      <c r="BH301" s="242">
        <f>IF(N301="sníž. přenesená",J301,0)</f>
        <v>0</v>
      </c>
      <c r="BI301" s="242">
        <f>IF(N301="nulová",J301,0)</f>
        <v>0</v>
      </c>
      <c r="BJ301" s="16" t="s">
        <v>83</v>
      </c>
      <c r="BK301" s="242">
        <f>ROUND(I301*H301,2)</f>
        <v>0</v>
      </c>
      <c r="BL301" s="16" t="s">
        <v>990</v>
      </c>
      <c r="BM301" s="241" t="s">
        <v>3265</v>
      </c>
    </row>
    <row r="302" spans="2:65" s="1" customFormat="1" ht="16.5" customHeight="1">
      <c r="B302" s="37"/>
      <c r="C302" s="265" t="s">
        <v>613</v>
      </c>
      <c r="D302" s="265" t="s">
        <v>430</v>
      </c>
      <c r="E302" s="266" t="s">
        <v>3203</v>
      </c>
      <c r="F302" s="267" t="s">
        <v>3204</v>
      </c>
      <c r="G302" s="268" t="s">
        <v>1708</v>
      </c>
      <c r="H302" s="269">
        <v>1</v>
      </c>
      <c r="I302" s="270"/>
      <c r="J302" s="271">
        <f>ROUND(I302*H302,2)</f>
        <v>0</v>
      </c>
      <c r="K302" s="267" t="s">
        <v>445</v>
      </c>
      <c r="L302" s="272"/>
      <c r="M302" s="273" t="s">
        <v>1</v>
      </c>
      <c r="N302" s="274" t="s">
        <v>41</v>
      </c>
      <c r="O302" s="85"/>
      <c r="P302" s="239">
        <f>O302*H302</f>
        <v>0</v>
      </c>
      <c r="Q302" s="239">
        <v>0</v>
      </c>
      <c r="R302" s="239">
        <f>Q302*H302</f>
        <v>0</v>
      </c>
      <c r="S302" s="239">
        <v>0</v>
      </c>
      <c r="T302" s="240">
        <f>S302*H302</f>
        <v>0</v>
      </c>
      <c r="AR302" s="241" t="s">
        <v>990</v>
      </c>
      <c r="AT302" s="241" t="s">
        <v>430</v>
      </c>
      <c r="AU302" s="241" t="s">
        <v>85</v>
      </c>
      <c r="AY302" s="16" t="s">
        <v>190</v>
      </c>
      <c r="BE302" s="242">
        <f>IF(N302="základní",J302,0)</f>
        <v>0</v>
      </c>
      <c r="BF302" s="242">
        <f>IF(N302="snížená",J302,0)</f>
        <v>0</v>
      </c>
      <c r="BG302" s="242">
        <f>IF(N302="zákl. přenesená",J302,0)</f>
        <v>0</v>
      </c>
      <c r="BH302" s="242">
        <f>IF(N302="sníž. přenesená",J302,0)</f>
        <v>0</v>
      </c>
      <c r="BI302" s="242">
        <f>IF(N302="nulová",J302,0)</f>
        <v>0</v>
      </c>
      <c r="BJ302" s="16" t="s">
        <v>83</v>
      </c>
      <c r="BK302" s="242">
        <f>ROUND(I302*H302,2)</f>
        <v>0</v>
      </c>
      <c r="BL302" s="16" t="s">
        <v>990</v>
      </c>
      <c r="BM302" s="241" t="s">
        <v>3266</v>
      </c>
    </row>
    <row r="303" spans="2:65" s="1" customFormat="1" ht="16.5" customHeight="1">
      <c r="B303" s="37"/>
      <c r="C303" s="265" t="s">
        <v>625</v>
      </c>
      <c r="D303" s="265" t="s">
        <v>430</v>
      </c>
      <c r="E303" s="266" t="s">
        <v>3206</v>
      </c>
      <c r="F303" s="267" t="s">
        <v>3207</v>
      </c>
      <c r="G303" s="268" t="s">
        <v>1708</v>
      </c>
      <c r="H303" s="269">
        <v>1</v>
      </c>
      <c r="I303" s="270"/>
      <c r="J303" s="271">
        <f>ROUND(I303*H303,2)</f>
        <v>0</v>
      </c>
      <c r="K303" s="267" t="s">
        <v>445</v>
      </c>
      <c r="L303" s="272"/>
      <c r="M303" s="273" t="s">
        <v>1</v>
      </c>
      <c r="N303" s="274" t="s">
        <v>41</v>
      </c>
      <c r="O303" s="85"/>
      <c r="P303" s="239">
        <f>O303*H303</f>
        <v>0</v>
      </c>
      <c r="Q303" s="239">
        <v>0</v>
      </c>
      <c r="R303" s="239">
        <f>Q303*H303</f>
        <v>0</v>
      </c>
      <c r="S303" s="239">
        <v>0</v>
      </c>
      <c r="T303" s="240">
        <f>S303*H303</f>
        <v>0</v>
      </c>
      <c r="AR303" s="241" t="s">
        <v>990</v>
      </c>
      <c r="AT303" s="241" t="s">
        <v>430</v>
      </c>
      <c r="AU303" s="241" t="s">
        <v>85</v>
      </c>
      <c r="AY303" s="16" t="s">
        <v>190</v>
      </c>
      <c r="BE303" s="242">
        <f>IF(N303="základní",J303,0)</f>
        <v>0</v>
      </c>
      <c r="BF303" s="242">
        <f>IF(N303="snížená",J303,0)</f>
        <v>0</v>
      </c>
      <c r="BG303" s="242">
        <f>IF(N303="zákl. přenesená",J303,0)</f>
        <v>0</v>
      </c>
      <c r="BH303" s="242">
        <f>IF(N303="sníž. přenesená",J303,0)</f>
        <v>0</v>
      </c>
      <c r="BI303" s="242">
        <f>IF(N303="nulová",J303,0)</f>
        <v>0</v>
      </c>
      <c r="BJ303" s="16" t="s">
        <v>83</v>
      </c>
      <c r="BK303" s="242">
        <f>ROUND(I303*H303,2)</f>
        <v>0</v>
      </c>
      <c r="BL303" s="16" t="s">
        <v>990</v>
      </c>
      <c r="BM303" s="241" t="s">
        <v>3267</v>
      </c>
    </row>
    <row r="304" spans="2:65" s="1" customFormat="1" ht="16.5" customHeight="1">
      <c r="B304" s="37"/>
      <c r="C304" s="265" t="s">
        <v>629</v>
      </c>
      <c r="D304" s="265" t="s">
        <v>430</v>
      </c>
      <c r="E304" s="266" t="s">
        <v>3218</v>
      </c>
      <c r="F304" s="267" t="s">
        <v>3219</v>
      </c>
      <c r="G304" s="268" t="s">
        <v>1708</v>
      </c>
      <c r="H304" s="269">
        <v>1</v>
      </c>
      <c r="I304" s="270"/>
      <c r="J304" s="271">
        <f>ROUND(I304*H304,2)</f>
        <v>0</v>
      </c>
      <c r="K304" s="267" t="s">
        <v>445</v>
      </c>
      <c r="L304" s="272"/>
      <c r="M304" s="273" t="s">
        <v>1</v>
      </c>
      <c r="N304" s="274" t="s">
        <v>41</v>
      </c>
      <c r="O304" s="85"/>
      <c r="P304" s="239">
        <f>O304*H304</f>
        <v>0</v>
      </c>
      <c r="Q304" s="239">
        <v>0</v>
      </c>
      <c r="R304" s="239">
        <f>Q304*H304</f>
        <v>0</v>
      </c>
      <c r="S304" s="239">
        <v>0</v>
      </c>
      <c r="T304" s="240">
        <f>S304*H304</f>
        <v>0</v>
      </c>
      <c r="AR304" s="241" t="s">
        <v>990</v>
      </c>
      <c r="AT304" s="241" t="s">
        <v>430</v>
      </c>
      <c r="AU304" s="241" t="s">
        <v>85</v>
      </c>
      <c r="AY304" s="16" t="s">
        <v>190</v>
      </c>
      <c r="BE304" s="242">
        <f>IF(N304="základní",J304,0)</f>
        <v>0</v>
      </c>
      <c r="BF304" s="242">
        <f>IF(N304="snížená",J304,0)</f>
        <v>0</v>
      </c>
      <c r="BG304" s="242">
        <f>IF(N304="zákl. přenesená",J304,0)</f>
        <v>0</v>
      </c>
      <c r="BH304" s="242">
        <f>IF(N304="sníž. přenesená",J304,0)</f>
        <v>0</v>
      </c>
      <c r="BI304" s="242">
        <f>IF(N304="nulová",J304,0)</f>
        <v>0</v>
      </c>
      <c r="BJ304" s="16" t="s">
        <v>83</v>
      </c>
      <c r="BK304" s="242">
        <f>ROUND(I304*H304,2)</f>
        <v>0</v>
      </c>
      <c r="BL304" s="16" t="s">
        <v>990</v>
      </c>
      <c r="BM304" s="241" t="s">
        <v>3268</v>
      </c>
    </row>
    <row r="305" spans="2:51" s="13" customFormat="1" ht="12">
      <c r="B305" s="254"/>
      <c r="C305" s="255"/>
      <c r="D305" s="245" t="s">
        <v>199</v>
      </c>
      <c r="E305" s="256" t="s">
        <v>1</v>
      </c>
      <c r="F305" s="257" t="s">
        <v>3110</v>
      </c>
      <c r="G305" s="255"/>
      <c r="H305" s="258">
        <v>1</v>
      </c>
      <c r="I305" s="259"/>
      <c r="J305" s="255"/>
      <c r="K305" s="255"/>
      <c r="L305" s="260"/>
      <c r="M305" s="261"/>
      <c r="N305" s="262"/>
      <c r="O305" s="262"/>
      <c r="P305" s="262"/>
      <c r="Q305" s="262"/>
      <c r="R305" s="262"/>
      <c r="S305" s="262"/>
      <c r="T305" s="263"/>
      <c r="AT305" s="264" t="s">
        <v>199</v>
      </c>
      <c r="AU305" s="264" t="s">
        <v>85</v>
      </c>
      <c r="AV305" s="13" t="s">
        <v>85</v>
      </c>
      <c r="AW305" s="13" t="s">
        <v>32</v>
      </c>
      <c r="AX305" s="13" t="s">
        <v>76</v>
      </c>
      <c r="AY305" s="264" t="s">
        <v>190</v>
      </c>
    </row>
    <row r="306" spans="2:51" s="13" customFormat="1" ht="12">
      <c r="B306" s="254"/>
      <c r="C306" s="255"/>
      <c r="D306" s="245" t="s">
        <v>199</v>
      </c>
      <c r="E306" s="256" t="s">
        <v>1</v>
      </c>
      <c r="F306" s="257" t="s">
        <v>3100</v>
      </c>
      <c r="G306" s="255"/>
      <c r="H306" s="258">
        <v>0</v>
      </c>
      <c r="I306" s="259"/>
      <c r="J306" s="255"/>
      <c r="K306" s="255"/>
      <c r="L306" s="260"/>
      <c r="M306" s="261"/>
      <c r="N306" s="262"/>
      <c r="O306" s="262"/>
      <c r="P306" s="262"/>
      <c r="Q306" s="262"/>
      <c r="R306" s="262"/>
      <c r="S306" s="262"/>
      <c r="T306" s="263"/>
      <c r="AT306" s="264" t="s">
        <v>199</v>
      </c>
      <c r="AU306" s="264" t="s">
        <v>85</v>
      </c>
      <c r="AV306" s="13" t="s">
        <v>85</v>
      </c>
      <c r="AW306" s="13" t="s">
        <v>32</v>
      </c>
      <c r="AX306" s="13" t="s">
        <v>76</v>
      </c>
      <c r="AY306" s="264" t="s">
        <v>190</v>
      </c>
    </row>
    <row r="307" spans="2:51" s="13" customFormat="1" ht="12">
      <c r="B307" s="254"/>
      <c r="C307" s="255"/>
      <c r="D307" s="245" t="s">
        <v>199</v>
      </c>
      <c r="E307" s="256" t="s">
        <v>1</v>
      </c>
      <c r="F307" s="257" t="s">
        <v>3101</v>
      </c>
      <c r="G307" s="255"/>
      <c r="H307" s="258">
        <v>0</v>
      </c>
      <c r="I307" s="259"/>
      <c r="J307" s="255"/>
      <c r="K307" s="255"/>
      <c r="L307" s="260"/>
      <c r="M307" s="261"/>
      <c r="N307" s="262"/>
      <c r="O307" s="262"/>
      <c r="P307" s="262"/>
      <c r="Q307" s="262"/>
      <c r="R307" s="262"/>
      <c r="S307" s="262"/>
      <c r="T307" s="263"/>
      <c r="AT307" s="264" t="s">
        <v>199</v>
      </c>
      <c r="AU307" s="264" t="s">
        <v>85</v>
      </c>
      <c r="AV307" s="13" t="s">
        <v>85</v>
      </c>
      <c r="AW307" s="13" t="s">
        <v>32</v>
      </c>
      <c r="AX307" s="13" t="s">
        <v>76</v>
      </c>
      <c r="AY307" s="264" t="s">
        <v>190</v>
      </c>
    </row>
    <row r="308" spans="2:65" s="1" customFormat="1" ht="16.5" customHeight="1">
      <c r="B308" s="37"/>
      <c r="C308" s="265" t="s">
        <v>636</v>
      </c>
      <c r="D308" s="265" t="s">
        <v>430</v>
      </c>
      <c r="E308" s="266" t="s">
        <v>3221</v>
      </c>
      <c r="F308" s="267" t="s">
        <v>3222</v>
      </c>
      <c r="G308" s="268" t="s">
        <v>1708</v>
      </c>
      <c r="H308" s="269">
        <v>1</v>
      </c>
      <c r="I308" s="270"/>
      <c r="J308" s="271">
        <f>ROUND(I308*H308,2)</f>
        <v>0</v>
      </c>
      <c r="K308" s="267" t="s">
        <v>445</v>
      </c>
      <c r="L308" s="272"/>
      <c r="M308" s="273" t="s">
        <v>1</v>
      </c>
      <c r="N308" s="274" t="s">
        <v>41</v>
      </c>
      <c r="O308" s="85"/>
      <c r="P308" s="239">
        <f>O308*H308</f>
        <v>0</v>
      </c>
      <c r="Q308" s="239">
        <v>0</v>
      </c>
      <c r="R308" s="239">
        <f>Q308*H308</f>
        <v>0</v>
      </c>
      <c r="S308" s="239">
        <v>0</v>
      </c>
      <c r="T308" s="240">
        <f>S308*H308</f>
        <v>0</v>
      </c>
      <c r="AR308" s="241" t="s">
        <v>990</v>
      </c>
      <c r="AT308" s="241" t="s">
        <v>430</v>
      </c>
      <c r="AU308" s="241" t="s">
        <v>85</v>
      </c>
      <c r="AY308" s="16" t="s">
        <v>190</v>
      </c>
      <c r="BE308" s="242">
        <f>IF(N308="základní",J308,0)</f>
        <v>0</v>
      </c>
      <c r="BF308" s="242">
        <f>IF(N308="snížená",J308,0)</f>
        <v>0</v>
      </c>
      <c r="BG308" s="242">
        <f>IF(N308="zákl. přenesená",J308,0)</f>
        <v>0</v>
      </c>
      <c r="BH308" s="242">
        <f>IF(N308="sníž. přenesená",J308,0)</f>
        <v>0</v>
      </c>
      <c r="BI308" s="242">
        <f>IF(N308="nulová",J308,0)</f>
        <v>0</v>
      </c>
      <c r="BJ308" s="16" t="s">
        <v>83</v>
      </c>
      <c r="BK308" s="242">
        <f>ROUND(I308*H308,2)</f>
        <v>0</v>
      </c>
      <c r="BL308" s="16" t="s">
        <v>990</v>
      </c>
      <c r="BM308" s="241" t="s">
        <v>3269</v>
      </c>
    </row>
    <row r="309" spans="2:65" s="1" customFormat="1" ht="16.5" customHeight="1">
      <c r="B309" s="37"/>
      <c r="C309" s="265" t="s">
        <v>640</v>
      </c>
      <c r="D309" s="265" t="s">
        <v>430</v>
      </c>
      <c r="E309" s="266" t="s">
        <v>3224</v>
      </c>
      <c r="F309" s="267" t="s">
        <v>3225</v>
      </c>
      <c r="G309" s="268" t="s">
        <v>1708</v>
      </c>
      <c r="H309" s="269">
        <v>1</v>
      </c>
      <c r="I309" s="270"/>
      <c r="J309" s="271">
        <f>ROUND(I309*H309,2)</f>
        <v>0</v>
      </c>
      <c r="K309" s="267" t="s">
        <v>445</v>
      </c>
      <c r="L309" s="272"/>
      <c r="M309" s="273" t="s">
        <v>1</v>
      </c>
      <c r="N309" s="274" t="s">
        <v>41</v>
      </c>
      <c r="O309" s="85"/>
      <c r="P309" s="239">
        <f>O309*H309</f>
        <v>0</v>
      </c>
      <c r="Q309" s="239">
        <v>0</v>
      </c>
      <c r="R309" s="239">
        <f>Q309*H309</f>
        <v>0</v>
      </c>
      <c r="S309" s="239">
        <v>0</v>
      </c>
      <c r="T309" s="240">
        <f>S309*H309</f>
        <v>0</v>
      </c>
      <c r="AR309" s="241" t="s">
        <v>990</v>
      </c>
      <c r="AT309" s="241" t="s">
        <v>430</v>
      </c>
      <c r="AU309" s="241" t="s">
        <v>85</v>
      </c>
      <c r="AY309" s="16" t="s">
        <v>190</v>
      </c>
      <c r="BE309" s="242">
        <f>IF(N309="základní",J309,0)</f>
        <v>0</v>
      </c>
      <c r="BF309" s="242">
        <f>IF(N309="snížená",J309,0)</f>
        <v>0</v>
      </c>
      <c r="BG309" s="242">
        <f>IF(N309="zákl. přenesená",J309,0)</f>
        <v>0</v>
      </c>
      <c r="BH309" s="242">
        <f>IF(N309="sníž. přenesená",J309,0)</f>
        <v>0</v>
      </c>
      <c r="BI309" s="242">
        <f>IF(N309="nulová",J309,0)</f>
        <v>0</v>
      </c>
      <c r="BJ309" s="16" t="s">
        <v>83</v>
      </c>
      <c r="BK309" s="242">
        <f>ROUND(I309*H309,2)</f>
        <v>0</v>
      </c>
      <c r="BL309" s="16" t="s">
        <v>990</v>
      </c>
      <c r="BM309" s="241" t="s">
        <v>3270</v>
      </c>
    </row>
    <row r="310" spans="2:65" s="1" customFormat="1" ht="16.5" customHeight="1">
      <c r="B310" s="37"/>
      <c r="C310" s="265" t="s">
        <v>645</v>
      </c>
      <c r="D310" s="265" t="s">
        <v>430</v>
      </c>
      <c r="E310" s="266" t="s">
        <v>3227</v>
      </c>
      <c r="F310" s="267" t="s">
        <v>3228</v>
      </c>
      <c r="G310" s="268" t="s">
        <v>1708</v>
      </c>
      <c r="H310" s="269">
        <v>1</v>
      </c>
      <c r="I310" s="270"/>
      <c r="J310" s="271">
        <f>ROUND(I310*H310,2)</f>
        <v>0</v>
      </c>
      <c r="K310" s="267" t="s">
        <v>445</v>
      </c>
      <c r="L310" s="272"/>
      <c r="M310" s="273" t="s">
        <v>1</v>
      </c>
      <c r="N310" s="274" t="s">
        <v>41</v>
      </c>
      <c r="O310" s="85"/>
      <c r="P310" s="239">
        <f>O310*H310</f>
        <v>0</v>
      </c>
      <c r="Q310" s="239">
        <v>0</v>
      </c>
      <c r="R310" s="239">
        <f>Q310*H310</f>
        <v>0</v>
      </c>
      <c r="S310" s="239">
        <v>0</v>
      </c>
      <c r="T310" s="240">
        <f>S310*H310</f>
        <v>0</v>
      </c>
      <c r="AR310" s="241" t="s">
        <v>990</v>
      </c>
      <c r="AT310" s="241" t="s">
        <v>430</v>
      </c>
      <c r="AU310" s="241" t="s">
        <v>85</v>
      </c>
      <c r="AY310" s="16" t="s">
        <v>190</v>
      </c>
      <c r="BE310" s="242">
        <f>IF(N310="základní",J310,0)</f>
        <v>0</v>
      </c>
      <c r="BF310" s="242">
        <f>IF(N310="snížená",J310,0)</f>
        <v>0</v>
      </c>
      <c r="BG310" s="242">
        <f>IF(N310="zákl. přenesená",J310,0)</f>
        <v>0</v>
      </c>
      <c r="BH310" s="242">
        <f>IF(N310="sníž. přenesená",J310,0)</f>
        <v>0</v>
      </c>
      <c r="BI310" s="242">
        <f>IF(N310="nulová",J310,0)</f>
        <v>0</v>
      </c>
      <c r="BJ310" s="16" t="s">
        <v>83</v>
      </c>
      <c r="BK310" s="242">
        <f>ROUND(I310*H310,2)</f>
        <v>0</v>
      </c>
      <c r="BL310" s="16" t="s">
        <v>990</v>
      </c>
      <c r="BM310" s="241" t="s">
        <v>3271</v>
      </c>
    </row>
    <row r="311" spans="2:65" s="1" customFormat="1" ht="24" customHeight="1">
      <c r="B311" s="37"/>
      <c r="C311" s="230" t="s">
        <v>650</v>
      </c>
      <c r="D311" s="230" t="s">
        <v>192</v>
      </c>
      <c r="E311" s="231" t="s">
        <v>3209</v>
      </c>
      <c r="F311" s="232" t="s">
        <v>3210</v>
      </c>
      <c r="G311" s="233" t="s">
        <v>427</v>
      </c>
      <c r="H311" s="234">
        <v>1</v>
      </c>
      <c r="I311" s="235"/>
      <c r="J311" s="236">
        <f>ROUND(I311*H311,2)</f>
        <v>0</v>
      </c>
      <c r="K311" s="232" t="s">
        <v>196</v>
      </c>
      <c r="L311" s="42"/>
      <c r="M311" s="237" t="s">
        <v>1</v>
      </c>
      <c r="N311" s="238" t="s">
        <v>41</v>
      </c>
      <c r="O311" s="85"/>
      <c r="P311" s="239">
        <f>O311*H311</f>
        <v>0</v>
      </c>
      <c r="Q311" s="239">
        <v>0</v>
      </c>
      <c r="R311" s="239">
        <f>Q311*H311</f>
        <v>0</v>
      </c>
      <c r="S311" s="239">
        <v>0</v>
      </c>
      <c r="T311" s="240">
        <f>S311*H311</f>
        <v>0</v>
      </c>
      <c r="AR311" s="241" t="s">
        <v>272</v>
      </c>
      <c r="AT311" s="241" t="s">
        <v>192</v>
      </c>
      <c r="AU311" s="241" t="s">
        <v>85</v>
      </c>
      <c r="AY311" s="16" t="s">
        <v>190</v>
      </c>
      <c r="BE311" s="242">
        <f>IF(N311="základní",J311,0)</f>
        <v>0</v>
      </c>
      <c r="BF311" s="242">
        <f>IF(N311="snížená",J311,0)</f>
        <v>0</v>
      </c>
      <c r="BG311" s="242">
        <f>IF(N311="zákl. přenesená",J311,0)</f>
        <v>0</v>
      </c>
      <c r="BH311" s="242">
        <f>IF(N311="sníž. přenesená",J311,0)</f>
        <v>0</v>
      </c>
      <c r="BI311" s="242">
        <f>IF(N311="nulová",J311,0)</f>
        <v>0</v>
      </c>
      <c r="BJ311" s="16" t="s">
        <v>83</v>
      </c>
      <c r="BK311" s="242">
        <f>ROUND(I311*H311,2)</f>
        <v>0</v>
      </c>
      <c r="BL311" s="16" t="s">
        <v>272</v>
      </c>
      <c r="BM311" s="241" t="s">
        <v>3272</v>
      </c>
    </row>
    <row r="312" spans="2:65" s="1" customFormat="1" ht="24" customHeight="1">
      <c r="B312" s="37"/>
      <c r="C312" s="265" t="s">
        <v>662</v>
      </c>
      <c r="D312" s="265" t="s">
        <v>430</v>
      </c>
      <c r="E312" s="266" t="s">
        <v>3273</v>
      </c>
      <c r="F312" s="267" t="s">
        <v>3274</v>
      </c>
      <c r="G312" s="268" t="s">
        <v>1708</v>
      </c>
      <c r="H312" s="269">
        <v>2</v>
      </c>
      <c r="I312" s="270"/>
      <c r="J312" s="271">
        <f>ROUND(I312*H312,2)</f>
        <v>0</v>
      </c>
      <c r="K312" s="267" t="s">
        <v>445</v>
      </c>
      <c r="L312" s="272"/>
      <c r="M312" s="273" t="s">
        <v>1</v>
      </c>
      <c r="N312" s="274" t="s">
        <v>41</v>
      </c>
      <c r="O312" s="85"/>
      <c r="P312" s="239">
        <f>O312*H312</f>
        <v>0</v>
      </c>
      <c r="Q312" s="239">
        <v>0</v>
      </c>
      <c r="R312" s="239">
        <f>Q312*H312</f>
        <v>0</v>
      </c>
      <c r="S312" s="239">
        <v>0</v>
      </c>
      <c r="T312" s="240">
        <f>S312*H312</f>
        <v>0</v>
      </c>
      <c r="AR312" s="241" t="s">
        <v>990</v>
      </c>
      <c r="AT312" s="241" t="s">
        <v>430</v>
      </c>
      <c r="AU312" s="241" t="s">
        <v>85</v>
      </c>
      <c r="AY312" s="16" t="s">
        <v>190</v>
      </c>
      <c r="BE312" s="242">
        <f>IF(N312="základní",J312,0)</f>
        <v>0</v>
      </c>
      <c r="BF312" s="242">
        <f>IF(N312="snížená",J312,0)</f>
        <v>0</v>
      </c>
      <c r="BG312" s="242">
        <f>IF(N312="zákl. přenesená",J312,0)</f>
        <v>0</v>
      </c>
      <c r="BH312" s="242">
        <f>IF(N312="sníž. přenesená",J312,0)</f>
        <v>0</v>
      </c>
      <c r="BI312" s="242">
        <f>IF(N312="nulová",J312,0)</f>
        <v>0</v>
      </c>
      <c r="BJ312" s="16" t="s">
        <v>83</v>
      </c>
      <c r="BK312" s="242">
        <f>ROUND(I312*H312,2)</f>
        <v>0</v>
      </c>
      <c r="BL312" s="16" t="s">
        <v>990</v>
      </c>
      <c r="BM312" s="241" t="s">
        <v>3275</v>
      </c>
    </row>
    <row r="313" spans="2:51" s="12" customFormat="1" ht="12">
      <c r="B313" s="243"/>
      <c r="C313" s="244"/>
      <c r="D313" s="245" t="s">
        <v>199</v>
      </c>
      <c r="E313" s="246" t="s">
        <v>1</v>
      </c>
      <c r="F313" s="247" t="s">
        <v>3190</v>
      </c>
      <c r="G313" s="244"/>
      <c r="H313" s="246" t="s">
        <v>1</v>
      </c>
      <c r="I313" s="248"/>
      <c r="J313" s="244"/>
      <c r="K313" s="244"/>
      <c r="L313" s="249"/>
      <c r="M313" s="250"/>
      <c r="N313" s="251"/>
      <c r="O313" s="251"/>
      <c r="P313" s="251"/>
      <c r="Q313" s="251"/>
      <c r="R313" s="251"/>
      <c r="S313" s="251"/>
      <c r="T313" s="252"/>
      <c r="AT313" s="253" t="s">
        <v>199</v>
      </c>
      <c r="AU313" s="253" t="s">
        <v>85</v>
      </c>
      <c r="AV313" s="12" t="s">
        <v>83</v>
      </c>
      <c r="AW313" s="12" t="s">
        <v>32</v>
      </c>
      <c r="AX313" s="12" t="s">
        <v>76</v>
      </c>
      <c r="AY313" s="253" t="s">
        <v>190</v>
      </c>
    </row>
    <row r="314" spans="2:51" s="13" customFormat="1" ht="12">
      <c r="B314" s="254"/>
      <c r="C314" s="255"/>
      <c r="D314" s="245" t="s">
        <v>199</v>
      </c>
      <c r="E314" s="256" t="s">
        <v>1</v>
      </c>
      <c r="F314" s="257" t="s">
        <v>3099</v>
      </c>
      <c r="G314" s="255"/>
      <c r="H314" s="258">
        <v>0</v>
      </c>
      <c r="I314" s="259"/>
      <c r="J314" s="255"/>
      <c r="K314" s="255"/>
      <c r="L314" s="260"/>
      <c r="M314" s="261"/>
      <c r="N314" s="262"/>
      <c r="O314" s="262"/>
      <c r="P314" s="262"/>
      <c r="Q314" s="262"/>
      <c r="R314" s="262"/>
      <c r="S314" s="262"/>
      <c r="T314" s="263"/>
      <c r="AT314" s="264" t="s">
        <v>199</v>
      </c>
      <c r="AU314" s="264" t="s">
        <v>85</v>
      </c>
      <c r="AV314" s="13" t="s">
        <v>85</v>
      </c>
      <c r="AW314" s="13" t="s">
        <v>32</v>
      </c>
      <c r="AX314" s="13" t="s">
        <v>76</v>
      </c>
      <c r="AY314" s="264" t="s">
        <v>190</v>
      </c>
    </row>
    <row r="315" spans="2:51" s="13" customFormat="1" ht="12">
      <c r="B315" s="254"/>
      <c r="C315" s="255"/>
      <c r="D315" s="245" t="s">
        <v>199</v>
      </c>
      <c r="E315" s="256" t="s">
        <v>1</v>
      </c>
      <c r="F315" s="257" t="s">
        <v>3111</v>
      </c>
      <c r="G315" s="255"/>
      <c r="H315" s="258">
        <v>1</v>
      </c>
      <c r="I315" s="259"/>
      <c r="J315" s="255"/>
      <c r="K315" s="255"/>
      <c r="L315" s="260"/>
      <c r="M315" s="261"/>
      <c r="N315" s="262"/>
      <c r="O315" s="262"/>
      <c r="P315" s="262"/>
      <c r="Q315" s="262"/>
      <c r="R315" s="262"/>
      <c r="S315" s="262"/>
      <c r="T315" s="263"/>
      <c r="AT315" s="264" t="s">
        <v>199</v>
      </c>
      <c r="AU315" s="264" t="s">
        <v>85</v>
      </c>
      <c r="AV315" s="13" t="s">
        <v>85</v>
      </c>
      <c r="AW315" s="13" t="s">
        <v>32</v>
      </c>
      <c r="AX315" s="13" t="s">
        <v>76</v>
      </c>
      <c r="AY315" s="264" t="s">
        <v>190</v>
      </c>
    </row>
    <row r="316" spans="2:51" s="13" customFormat="1" ht="12">
      <c r="B316" s="254"/>
      <c r="C316" s="255"/>
      <c r="D316" s="245" t="s">
        <v>199</v>
      </c>
      <c r="E316" s="256" t="s">
        <v>1</v>
      </c>
      <c r="F316" s="257" t="s">
        <v>3112</v>
      </c>
      <c r="G316" s="255"/>
      <c r="H316" s="258">
        <v>1</v>
      </c>
      <c r="I316" s="259"/>
      <c r="J316" s="255"/>
      <c r="K316" s="255"/>
      <c r="L316" s="260"/>
      <c r="M316" s="261"/>
      <c r="N316" s="262"/>
      <c r="O316" s="262"/>
      <c r="P316" s="262"/>
      <c r="Q316" s="262"/>
      <c r="R316" s="262"/>
      <c r="S316" s="262"/>
      <c r="T316" s="263"/>
      <c r="AT316" s="264" t="s">
        <v>199</v>
      </c>
      <c r="AU316" s="264" t="s">
        <v>85</v>
      </c>
      <c r="AV316" s="13" t="s">
        <v>85</v>
      </c>
      <c r="AW316" s="13" t="s">
        <v>32</v>
      </c>
      <c r="AX316" s="13" t="s">
        <v>76</v>
      </c>
      <c r="AY316" s="264" t="s">
        <v>190</v>
      </c>
    </row>
    <row r="317" spans="2:65" s="1" customFormat="1" ht="36" customHeight="1">
      <c r="B317" s="37"/>
      <c r="C317" s="265" t="s">
        <v>668</v>
      </c>
      <c r="D317" s="265" t="s">
        <v>430</v>
      </c>
      <c r="E317" s="266" t="s">
        <v>3191</v>
      </c>
      <c r="F317" s="267" t="s">
        <v>3192</v>
      </c>
      <c r="G317" s="268" t="s">
        <v>1708</v>
      </c>
      <c r="H317" s="269">
        <v>2</v>
      </c>
      <c r="I317" s="270"/>
      <c r="J317" s="271">
        <f>ROUND(I317*H317,2)</f>
        <v>0</v>
      </c>
      <c r="K317" s="267" t="s">
        <v>445</v>
      </c>
      <c r="L317" s="272"/>
      <c r="M317" s="273" t="s">
        <v>1</v>
      </c>
      <c r="N317" s="274" t="s">
        <v>41</v>
      </c>
      <c r="O317" s="85"/>
      <c r="P317" s="239">
        <f>O317*H317</f>
        <v>0</v>
      </c>
      <c r="Q317" s="239">
        <v>0</v>
      </c>
      <c r="R317" s="239">
        <f>Q317*H317</f>
        <v>0</v>
      </c>
      <c r="S317" s="239">
        <v>0</v>
      </c>
      <c r="T317" s="240">
        <f>S317*H317</f>
        <v>0</v>
      </c>
      <c r="AR317" s="241" t="s">
        <v>990</v>
      </c>
      <c r="AT317" s="241" t="s">
        <v>430</v>
      </c>
      <c r="AU317" s="241" t="s">
        <v>85</v>
      </c>
      <c r="AY317" s="16" t="s">
        <v>190</v>
      </c>
      <c r="BE317" s="242">
        <f>IF(N317="základní",J317,0)</f>
        <v>0</v>
      </c>
      <c r="BF317" s="242">
        <f>IF(N317="snížená",J317,0)</f>
        <v>0</v>
      </c>
      <c r="BG317" s="242">
        <f>IF(N317="zákl. přenesená",J317,0)</f>
        <v>0</v>
      </c>
      <c r="BH317" s="242">
        <f>IF(N317="sníž. přenesená",J317,0)</f>
        <v>0</v>
      </c>
      <c r="BI317" s="242">
        <f>IF(N317="nulová",J317,0)</f>
        <v>0</v>
      </c>
      <c r="BJ317" s="16" t="s">
        <v>83</v>
      </c>
      <c r="BK317" s="242">
        <f>ROUND(I317*H317,2)</f>
        <v>0</v>
      </c>
      <c r="BL317" s="16" t="s">
        <v>990</v>
      </c>
      <c r="BM317" s="241" t="s">
        <v>3276</v>
      </c>
    </row>
    <row r="318" spans="2:65" s="1" customFormat="1" ht="16.5" customHeight="1">
      <c r="B318" s="37"/>
      <c r="C318" s="265" t="s">
        <v>673</v>
      </c>
      <c r="D318" s="265" t="s">
        <v>430</v>
      </c>
      <c r="E318" s="266" t="s">
        <v>3194</v>
      </c>
      <c r="F318" s="267" t="s">
        <v>3195</v>
      </c>
      <c r="G318" s="268" t="s">
        <v>1708</v>
      </c>
      <c r="H318" s="269">
        <v>2</v>
      </c>
      <c r="I318" s="270"/>
      <c r="J318" s="271">
        <f>ROUND(I318*H318,2)</f>
        <v>0</v>
      </c>
      <c r="K318" s="267" t="s">
        <v>445</v>
      </c>
      <c r="L318" s="272"/>
      <c r="M318" s="273" t="s">
        <v>1</v>
      </c>
      <c r="N318" s="274" t="s">
        <v>41</v>
      </c>
      <c r="O318" s="85"/>
      <c r="P318" s="239">
        <f>O318*H318</f>
        <v>0</v>
      </c>
      <c r="Q318" s="239">
        <v>0</v>
      </c>
      <c r="R318" s="239">
        <f>Q318*H318</f>
        <v>0</v>
      </c>
      <c r="S318" s="239">
        <v>0</v>
      </c>
      <c r="T318" s="240">
        <f>S318*H318</f>
        <v>0</v>
      </c>
      <c r="AR318" s="241" t="s">
        <v>990</v>
      </c>
      <c r="AT318" s="241" t="s">
        <v>430</v>
      </c>
      <c r="AU318" s="241" t="s">
        <v>85</v>
      </c>
      <c r="AY318" s="16" t="s">
        <v>190</v>
      </c>
      <c r="BE318" s="242">
        <f>IF(N318="základní",J318,0)</f>
        <v>0</v>
      </c>
      <c r="BF318" s="242">
        <f>IF(N318="snížená",J318,0)</f>
        <v>0</v>
      </c>
      <c r="BG318" s="242">
        <f>IF(N318="zákl. přenesená",J318,0)</f>
        <v>0</v>
      </c>
      <c r="BH318" s="242">
        <f>IF(N318="sníž. přenesená",J318,0)</f>
        <v>0</v>
      </c>
      <c r="BI318" s="242">
        <f>IF(N318="nulová",J318,0)</f>
        <v>0</v>
      </c>
      <c r="BJ318" s="16" t="s">
        <v>83</v>
      </c>
      <c r="BK318" s="242">
        <f>ROUND(I318*H318,2)</f>
        <v>0</v>
      </c>
      <c r="BL318" s="16" t="s">
        <v>990</v>
      </c>
      <c r="BM318" s="241" t="s">
        <v>3277</v>
      </c>
    </row>
    <row r="319" spans="2:65" s="1" customFormat="1" ht="24" customHeight="1">
      <c r="B319" s="37"/>
      <c r="C319" s="265" t="s">
        <v>677</v>
      </c>
      <c r="D319" s="265" t="s">
        <v>430</v>
      </c>
      <c r="E319" s="266" t="s">
        <v>3197</v>
      </c>
      <c r="F319" s="267" t="s">
        <v>3198</v>
      </c>
      <c r="G319" s="268" t="s">
        <v>1708</v>
      </c>
      <c r="H319" s="269">
        <v>2</v>
      </c>
      <c r="I319" s="270"/>
      <c r="J319" s="271">
        <f>ROUND(I319*H319,2)</f>
        <v>0</v>
      </c>
      <c r="K319" s="267" t="s">
        <v>445</v>
      </c>
      <c r="L319" s="272"/>
      <c r="M319" s="273" t="s">
        <v>1</v>
      </c>
      <c r="N319" s="274" t="s">
        <v>41</v>
      </c>
      <c r="O319" s="85"/>
      <c r="P319" s="239">
        <f>O319*H319</f>
        <v>0</v>
      </c>
      <c r="Q319" s="239">
        <v>0</v>
      </c>
      <c r="R319" s="239">
        <f>Q319*H319</f>
        <v>0</v>
      </c>
      <c r="S319" s="239">
        <v>0</v>
      </c>
      <c r="T319" s="240">
        <f>S319*H319</f>
        <v>0</v>
      </c>
      <c r="AR319" s="241" t="s">
        <v>990</v>
      </c>
      <c r="AT319" s="241" t="s">
        <v>430</v>
      </c>
      <c r="AU319" s="241" t="s">
        <v>85</v>
      </c>
      <c r="AY319" s="16" t="s">
        <v>190</v>
      </c>
      <c r="BE319" s="242">
        <f>IF(N319="základní",J319,0)</f>
        <v>0</v>
      </c>
      <c r="BF319" s="242">
        <f>IF(N319="snížená",J319,0)</f>
        <v>0</v>
      </c>
      <c r="BG319" s="242">
        <f>IF(N319="zákl. přenesená",J319,0)</f>
        <v>0</v>
      </c>
      <c r="BH319" s="242">
        <f>IF(N319="sníž. přenesená",J319,0)</f>
        <v>0</v>
      </c>
      <c r="BI319" s="242">
        <f>IF(N319="nulová",J319,0)</f>
        <v>0</v>
      </c>
      <c r="BJ319" s="16" t="s">
        <v>83</v>
      </c>
      <c r="BK319" s="242">
        <f>ROUND(I319*H319,2)</f>
        <v>0</v>
      </c>
      <c r="BL319" s="16" t="s">
        <v>990</v>
      </c>
      <c r="BM319" s="241" t="s">
        <v>3278</v>
      </c>
    </row>
    <row r="320" spans="2:65" s="1" customFormat="1" ht="24" customHeight="1">
      <c r="B320" s="37"/>
      <c r="C320" s="265" t="s">
        <v>681</v>
      </c>
      <c r="D320" s="265" t="s">
        <v>430</v>
      </c>
      <c r="E320" s="266" t="s">
        <v>3200</v>
      </c>
      <c r="F320" s="267" t="s">
        <v>3201</v>
      </c>
      <c r="G320" s="268" t="s">
        <v>1708</v>
      </c>
      <c r="H320" s="269">
        <v>2</v>
      </c>
      <c r="I320" s="270"/>
      <c r="J320" s="271">
        <f>ROUND(I320*H320,2)</f>
        <v>0</v>
      </c>
      <c r="K320" s="267" t="s">
        <v>445</v>
      </c>
      <c r="L320" s="272"/>
      <c r="M320" s="273" t="s">
        <v>1</v>
      </c>
      <c r="N320" s="274" t="s">
        <v>41</v>
      </c>
      <c r="O320" s="85"/>
      <c r="P320" s="239">
        <f>O320*H320</f>
        <v>0</v>
      </c>
      <c r="Q320" s="239">
        <v>0</v>
      </c>
      <c r="R320" s="239">
        <f>Q320*H320</f>
        <v>0</v>
      </c>
      <c r="S320" s="239">
        <v>0</v>
      </c>
      <c r="T320" s="240">
        <f>S320*H320</f>
        <v>0</v>
      </c>
      <c r="AR320" s="241" t="s">
        <v>990</v>
      </c>
      <c r="AT320" s="241" t="s">
        <v>430</v>
      </c>
      <c r="AU320" s="241" t="s">
        <v>85</v>
      </c>
      <c r="AY320" s="16" t="s">
        <v>190</v>
      </c>
      <c r="BE320" s="242">
        <f>IF(N320="základní",J320,0)</f>
        <v>0</v>
      </c>
      <c r="BF320" s="242">
        <f>IF(N320="snížená",J320,0)</f>
        <v>0</v>
      </c>
      <c r="BG320" s="242">
        <f>IF(N320="zákl. přenesená",J320,0)</f>
        <v>0</v>
      </c>
      <c r="BH320" s="242">
        <f>IF(N320="sníž. přenesená",J320,0)</f>
        <v>0</v>
      </c>
      <c r="BI320" s="242">
        <f>IF(N320="nulová",J320,0)</f>
        <v>0</v>
      </c>
      <c r="BJ320" s="16" t="s">
        <v>83</v>
      </c>
      <c r="BK320" s="242">
        <f>ROUND(I320*H320,2)</f>
        <v>0</v>
      </c>
      <c r="BL320" s="16" t="s">
        <v>990</v>
      </c>
      <c r="BM320" s="241" t="s">
        <v>3279</v>
      </c>
    </row>
    <row r="321" spans="2:65" s="1" customFormat="1" ht="16.5" customHeight="1">
      <c r="B321" s="37"/>
      <c r="C321" s="265" t="s">
        <v>686</v>
      </c>
      <c r="D321" s="265" t="s">
        <v>430</v>
      </c>
      <c r="E321" s="266" t="s">
        <v>3203</v>
      </c>
      <c r="F321" s="267" t="s">
        <v>3204</v>
      </c>
      <c r="G321" s="268" t="s">
        <v>1708</v>
      </c>
      <c r="H321" s="269">
        <v>2</v>
      </c>
      <c r="I321" s="270"/>
      <c r="J321" s="271">
        <f>ROUND(I321*H321,2)</f>
        <v>0</v>
      </c>
      <c r="K321" s="267" t="s">
        <v>445</v>
      </c>
      <c r="L321" s="272"/>
      <c r="M321" s="273" t="s">
        <v>1</v>
      </c>
      <c r="N321" s="274" t="s">
        <v>41</v>
      </c>
      <c r="O321" s="85"/>
      <c r="P321" s="239">
        <f>O321*H321</f>
        <v>0</v>
      </c>
      <c r="Q321" s="239">
        <v>0</v>
      </c>
      <c r="R321" s="239">
        <f>Q321*H321</f>
        <v>0</v>
      </c>
      <c r="S321" s="239">
        <v>0</v>
      </c>
      <c r="T321" s="240">
        <f>S321*H321</f>
        <v>0</v>
      </c>
      <c r="AR321" s="241" t="s">
        <v>990</v>
      </c>
      <c r="AT321" s="241" t="s">
        <v>430</v>
      </c>
      <c r="AU321" s="241" t="s">
        <v>85</v>
      </c>
      <c r="AY321" s="16" t="s">
        <v>190</v>
      </c>
      <c r="BE321" s="242">
        <f>IF(N321="základní",J321,0)</f>
        <v>0</v>
      </c>
      <c r="BF321" s="242">
        <f>IF(N321="snížená",J321,0)</f>
        <v>0</v>
      </c>
      <c r="BG321" s="242">
        <f>IF(N321="zákl. přenesená",J321,0)</f>
        <v>0</v>
      </c>
      <c r="BH321" s="242">
        <f>IF(N321="sníž. přenesená",J321,0)</f>
        <v>0</v>
      </c>
      <c r="BI321" s="242">
        <f>IF(N321="nulová",J321,0)</f>
        <v>0</v>
      </c>
      <c r="BJ321" s="16" t="s">
        <v>83</v>
      </c>
      <c r="BK321" s="242">
        <f>ROUND(I321*H321,2)</f>
        <v>0</v>
      </c>
      <c r="BL321" s="16" t="s">
        <v>990</v>
      </c>
      <c r="BM321" s="241" t="s">
        <v>3280</v>
      </c>
    </row>
    <row r="322" spans="2:65" s="1" customFormat="1" ht="16.5" customHeight="1">
      <c r="B322" s="37"/>
      <c r="C322" s="265" t="s">
        <v>690</v>
      </c>
      <c r="D322" s="265" t="s">
        <v>430</v>
      </c>
      <c r="E322" s="266" t="s">
        <v>3206</v>
      </c>
      <c r="F322" s="267" t="s">
        <v>3207</v>
      </c>
      <c r="G322" s="268" t="s">
        <v>1708</v>
      </c>
      <c r="H322" s="269">
        <v>2</v>
      </c>
      <c r="I322" s="270"/>
      <c r="J322" s="271">
        <f>ROUND(I322*H322,2)</f>
        <v>0</v>
      </c>
      <c r="K322" s="267" t="s">
        <v>445</v>
      </c>
      <c r="L322" s="272"/>
      <c r="M322" s="273" t="s">
        <v>1</v>
      </c>
      <c r="N322" s="274" t="s">
        <v>41</v>
      </c>
      <c r="O322" s="85"/>
      <c r="P322" s="239">
        <f>O322*H322</f>
        <v>0</v>
      </c>
      <c r="Q322" s="239">
        <v>0</v>
      </c>
      <c r="R322" s="239">
        <f>Q322*H322</f>
        <v>0</v>
      </c>
      <c r="S322" s="239">
        <v>0</v>
      </c>
      <c r="T322" s="240">
        <f>S322*H322</f>
        <v>0</v>
      </c>
      <c r="AR322" s="241" t="s">
        <v>990</v>
      </c>
      <c r="AT322" s="241" t="s">
        <v>430</v>
      </c>
      <c r="AU322" s="241" t="s">
        <v>85</v>
      </c>
      <c r="AY322" s="16" t="s">
        <v>190</v>
      </c>
      <c r="BE322" s="242">
        <f>IF(N322="základní",J322,0)</f>
        <v>0</v>
      </c>
      <c r="BF322" s="242">
        <f>IF(N322="snížená",J322,0)</f>
        <v>0</v>
      </c>
      <c r="BG322" s="242">
        <f>IF(N322="zákl. přenesená",J322,0)</f>
        <v>0</v>
      </c>
      <c r="BH322" s="242">
        <f>IF(N322="sníž. přenesená",J322,0)</f>
        <v>0</v>
      </c>
      <c r="BI322" s="242">
        <f>IF(N322="nulová",J322,0)</f>
        <v>0</v>
      </c>
      <c r="BJ322" s="16" t="s">
        <v>83</v>
      </c>
      <c r="BK322" s="242">
        <f>ROUND(I322*H322,2)</f>
        <v>0</v>
      </c>
      <c r="BL322" s="16" t="s">
        <v>990</v>
      </c>
      <c r="BM322" s="241" t="s">
        <v>3281</v>
      </c>
    </row>
    <row r="323" spans="2:65" s="1" customFormat="1" ht="16.5" customHeight="1">
      <c r="B323" s="37"/>
      <c r="C323" s="265" t="s">
        <v>702</v>
      </c>
      <c r="D323" s="265" t="s">
        <v>430</v>
      </c>
      <c r="E323" s="266" t="s">
        <v>3218</v>
      </c>
      <c r="F323" s="267" t="s">
        <v>3219</v>
      </c>
      <c r="G323" s="268" t="s">
        <v>1708</v>
      </c>
      <c r="H323" s="269">
        <v>2</v>
      </c>
      <c r="I323" s="270"/>
      <c r="J323" s="271">
        <f>ROUND(I323*H323,2)</f>
        <v>0</v>
      </c>
      <c r="K323" s="267" t="s">
        <v>445</v>
      </c>
      <c r="L323" s="272"/>
      <c r="M323" s="273" t="s">
        <v>1</v>
      </c>
      <c r="N323" s="274" t="s">
        <v>41</v>
      </c>
      <c r="O323" s="85"/>
      <c r="P323" s="239">
        <f>O323*H323</f>
        <v>0</v>
      </c>
      <c r="Q323" s="239">
        <v>0</v>
      </c>
      <c r="R323" s="239">
        <f>Q323*H323</f>
        <v>0</v>
      </c>
      <c r="S323" s="239">
        <v>0</v>
      </c>
      <c r="T323" s="240">
        <f>S323*H323</f>
        <v>0</v>
      </c>
      <c r="AR323" s="241" t="s">
        <v>990</v>
      </c>
      <c r="AT323" s="241" t="s">
        <v>430</v>
      </c>
      <c r="AU323" s="241" t="s">
        <v>85</v>
      </c>
      <c r="AY323" s="16" t="s">
        <v>190</v>
      </c>
      <c r="BE323" s="242">
        <f>IF(N323="základní",J323,0)</f>
        <v>0</v>
      </c>
      <c r="BF323" s="242">
        <f>IF(N323="snížená",J323,0)</f>
        <v>0</v>
      </c>
      <c r="BG323" s="242">
        <f>IF(N323="zákl. přenesená",J323,0)</f>
        <v>0</v>
      </c>
      <c r="BH323" s="242">
        <f>IF(N323="sníž. přenesená",J323,0)</f>
        <v>0</v>
      </c>
      <c r="BI323" s="242">
        <f>IF(N323="nulová",J323,0)</f>
        <v>0</v>
      </c>
      <c r="BJ323" s="16" t="s">
        <v>83</v>
      </c>
      <c r="BK323" s="242">
        <f>ROUND(I323*H323,2)</f>
        <v>0</v>
      </c>
      <c r="BL323" s="16" t="s">
        <v>990</v>
      </c>
      <c r="BM323" s="241" t="s">
        <v>3282</v>
      </c>
    </row>
    <row r="324" spans="2:51" s="13" customFormat="1" ht="12">
      <c r="B324" s="254"/>
      <c r="C324" s="255"/>
      <c r="D324" s="245" t="s">
        <v>199</v>
      </c>
      <c r="E324" s="256" t="s">
        <v>1</v>
      </c>
      <c r="F324" s="257" t="s">
        <v>3099</v>
      </c>
      <c r="G324" s="255"/>
      <c r="H324" s="258">
        <v>0</v>
      </c>
      <c r="I324" s="259"/>
      <c r="J324" s="255"/>
      <c r="K324" s="255"/>
      <c r="L324" s="260"/>
      <c r="M324" s="261"/>
      <c r="N324" s="262"/>
      <c r="O324" s="262"/>
      <c r="P324" s="262"/>
      <c r="Q324" s="262"/>
      <c r="R324" s="262"/>
      <c r="S324" s="262"/>
      <c r="T324" s="263"/>
      <c r="AT324" s="264" t="s">
        <v>199</v>
      </c>
      <c r="AU324" s="264" t="s">
        <v>85</v>
      </c>
      <c r="AV324" s="13" t="s">
        <v>85</v>
      </c>
      <c r="AW324" s="13" t="s">
        <v>32</v>
      </c>
      <c r="AX324" s="13" t="s">
        <v>76</v>
      </c>
      <c r="AY324" s="264" t="s">
        <v>190</v>
      </c>
    </row>
    <row r="325" spans="2:51" s="13" customFormat="1" ht="12">
      <c r="B325" s="254"/>
      <c r="C325" s="255"/>
      <c r="D325" s="245" t="s">
        <v>199</v>
      </c>
      <c r="E325" s="256" t="s">
        <v>1</v>
      </c>
      <c r="F325" s="257" t="s">
        <v>3111</v>
      </c>
      <c r="G325" s="255"/>
      <c r="H325" s="258">
        <v>1</v>
      </c>
      <c r="I325" s="259"/>
      <c r="J325" s="255"/>
      <c r="K325" s="255"/>
      <c r="L325" s="260"/>
      <c r="M325" s="261"/>
      <c r="N325" s="262"/>
      <c r="O325" s="262"/>
      <c r="P325" s="262"/>
      <c r="Q325" s="262"/>
      <c r="R325" s="262"/>
      <c r="S325" s="262"/>
      <c r="T325" s="263"/>
      <c r="AT325" s="264" t="s">
        <v>199</v>
      </c>
      <c r="AU325" s="264" t="s">
        <v>85</v>
      </c>
      <c r="AV325" s="13" t="s">
        <v>85</v>
      </c>
      <c r="AW325" s="13" t="s">
        <v>32</v>
      </c>
      <c r="AX325" s="13" t="s">
        <v>76</v>
      </c>
      <c r="AY325" s="264" t="s">
        <v>190</v>
      </c>
    </row>
    <row r="326" spans="2:51" s="13" customFormat="1" ht="12">
      <c r="B326" s="254"/>
      <c r="C326" s="255"/>
      <c r="D326" s="245" t="s">
        <v>199</v>
      </c>
      <c r="E326" s="256" t="s">
        <v>1</v>
      </c>
      <c r="F326" s="257" t="s">
        <v>3112</v>
      </c>
      <c r="G326" s="255"/>
      <c r="H326" s="258">
        <v>1</v>
      </c>
      <c r="I326" s="259"/>
      <c r="J326" s="255"/>
      <c r="K326" s="255"/>
      <c r="L326" s="260"/>
      <c r="M326" s="261"/>
      <c r="N326" s="262"/>
      <c r="O326" s="262"/>
      <c r="P326" s="262"/>
      <c r="Q326" s="262"/>
      <c r="R326" s="262"/>
      <c r="S326" s="262"/>
      <c r="T326" s="263"/>
      <c r="AT326" s="264" t="s">
        <v>199</v>
      </c>
      <c r="AU326" s="264" t="s">
        <v>85</v>
      </c>
      <c r="AV326" s="13" t="s">
        <v>85</v>
      </c>
      <c r="AW326" s="13" t="s">
        <v>32</v>
      </c>
      <c r="AX326" s="13" t="s">
        <v>76</v>
      </c>
      <c r="AY326" s="264" t="s">
        <v>190</v>
      </c>
    </row>
    <row r="327" spans="2:65" s="1" customFormat="1" ht="16.5" customHeight="1">
      <c r="B327" s="37"/>
      <c r="C327" s="265" t="s">
        <v>712</v>
      </c>
      <c r="D327" s="265" t="s">
        <v>430</v>
      </c>
      <c r="E327" s="266" t="s">
        <v>3221</v>
      </c>
      <c r="F327" s="267" t="s">
        <v>3222</v>
      </c>
      <c r="G327" s="268" t="s">
        <v>1708</v>
      </c>
      <c r="H327" s="269">
        <v>2</v>
      </c>
      <c r="I327" s="270"/>
      <c r="J327" s="271">
        <f>ROUND(I327*H327,2)</f>
        <v>0</v>
      </c>
      <c r="K327" s="267" t="s">
        <v>445</v>
      </c>
      <c r="L327" s="272"/>
      <c r="M327" s="273" t="s">
        <v>1</v>
      </c>
      <c r="N327" s="274" t="s">
        <v>41</v>
      </c>
      <c r="O327" s="85"/>
      <c r="P327" s="239">
        <f>O327*H327</f>
        <v>0</v>
      </c>
      <c r="Q327" s="239">
        <v>0</v>
      </c>
      <c r="R327" s="239">
        <f>Q327*H327</f>
        <v>0</v>
      </c>
      <c r="S327" s="239">
        <v>0</v>
      </c>
      <c r="T327" s="240">
        <f>S327*H327</f>
        <v>0</v>
      </c>
      <c r="AR327" s="241" t="s">
        <v>990</v>
      </c>
      <c r="AT327" s="241" t="s">
        <v>430</v>
      </c>
      <c r="AU327" s="241" t="s">
        <v>85</v>
      </c>
      <c r="AY327" s="16" t="s">
        <v>190</v>
      </c>
      <c r="BE327" s="242">
        <f>IF(N327="základní",J327,0)</f>
        <v>0</v>
      </c>
      <c r="BF327" s="242">
        <f>IF(N327="snížená",J327,0)</f>
        <v>0</v>
      </c>
      <c r="BG327" s="242">
        <f>IF(N327="zákl. přenesená",J327,0)</f>
        <v>0</v>
      </c>
      <c r="BH327" s="242">
        <f>IF(N327="sníž. přenesená",J327,0)</f>
        <v>0</v>
      </c>
      <c r="BI327" s="242">
        <f>IF(N327="nulová",J327,0)</f>
        <v>0</v>
      </c>
      <c r="BJ327" s="16" t="s">
        <v>83</v>
      </c>
      <c r="BK327" s="242">
        <f>ROUND(I327*H327,2)</f>
        <v>0</v>
      </c>
      <c r="BL327" s="16" t="s">
        <v>990</v>
      </c>
      <c r="BM327" s="241" t="s">
        <v>3283</v>
      </c>
    </row>
    <row r="328" spans="2:65" s="1" customFormat="1" ht="16.5" customHeight="1">
      <c r="B328" s="37"/>
      <c r="C328" s="265" t="s">
        <v>723</v>
      </c>
      <c r="D328" s="265" t="s">
        <v>430</v>
      </c>
      <c r="E328" s="266" t="s">
        <v>3224</v>
      </c>
      <c r="F328" s="267" t="s">
        <v>3225</v>
      </c>
      <c r="G328" s="268" t="s">
        <v>1708</v>
      </c>
      <c r="H328" s="269">
        <v>2</v>
      </c>
      <c r="I328" s="270"/>
      <c r="J328" s="271">
        <f>ROUND(I328*H328,2)</f>
        <v>0</v>
      </c>
      <c r="K328" s="267" t="s">
        <v>445</v>
      </c>
      <c r="L328" s="272"/>
      <c r="M328" s="273" t="s">
        <v>1</v>
      </c>
      <c r="N328" s="274" t="s">
        <v>41</v>
      </c>
      <c r="O328" s="85"/>
      <c r="P328" s="239">
        <f>O328*H328</f>
        <v>0</v>
      </c>
      <c r="Q328" s="239">
        <v>0</v>
      </c>
      <c r="R328" s="239">
        <f>Q328*H328</f>
        <v>0</v>
      </c>
      <c r="S328" s="239">
        <v>0</v>
      </c>
      <c r="T328" s="240">
        <f>S328*H328</f>
        <v>0</v>
      </c>
      <c r="AR328" s="241" t="s">
        <v>990</v>
      </c>
      <c r="AT328" s="241" t="s">
        <v>430</v>
      </c>
      <c r="AU328" s="241" t="s">
        <v>85</v>
      </c>
      <c r="AY328" s="16" t="s">
        <v>190</v>
      </c>
      <c r="BE328" s="242">
        <f>IF(N328="základní",J328,0)</f>
        <v>0</v>
      </c>
      <c r="BF328" s="242">
        <f>IF(N328="snížená",J328,0)</f>
        <v>0</v>
      </c>
      <c r="BG328" s="242">
        <f>IF(N328="zákl. přenesená",J328,0)</f>
        <v>0</v>
      </c>
      <c r="BH328" s="242">
        <f>IF(N328="sníž. přenesená",J328,0)</f>
        <v>0</v>
      </c>
      <c r="BI328" s="242">
        <f>IF(N328="nulová",J328,0)</f>
        <v>0</v>
      </c>
      <c r="BJ328" s="16" t="s">
        <v>83</v>
      </c>
      <c r="BK328" s="242">
        <f>ROUND(I328*H328,2)</f>
        <v>0</v>
      </c>
      <c r="BL328" s="16" t="s">
        <v>990</v>
      </c>
      <c r="BM328" s="241" t="s">
        <v>3284</v>
      </c>
    </row>
    <row r="329" spans="2:65" s="1" customFormat="1" ht="16.5" customHeight="1">
      <c r="B329" s="37"/>
      <c r="C329" s="265" t="s">
        <v>729</v>
      </c>
      <c r="D329" s="265" t="s">
        <v>430</v>
      </c>
      <c r="E329" s="266" t="s">
        <v>3227</v>
      </c>
      <c r="F329" s="267" t="s">
        <v>3228</v>
      </c>
      <c r="G329" s="268" t="s">
        <v>1708</v>
      </c>
      <c r="H329" s="269">
        <v>2</v>
      </c>
      <c r="I329" s="270"/>
      <c r="J329" s="271">
        <f>ROUND(I329*H329,2)</f>
        <v>0</v>
      </c>
      <c r="K329" s="267" t="s">
        <v>445</v>
      </c>
      <c r="L329" s="272"/>
      <c r="M329" s="273" t="s">
        <v>1</v>
      </c>
      <c r="N329" s="274" t="s">
        <v>41</v>
      </c>
      <c r="O329" s="85"/>
      <c r="P329" s="239">
        <f>O329*H329</f>
        <v>0</v>
      </c>
      <c r="Q329" s="239">
        <v>0</v>
      </c>
      <c r="R329" s="239">
        <f>Q329*H329</f>
        <v>0</v>
      </c>
      <c r="S329" s="239">
        <v>0</v>
      </c>
      <c r="T329" s="240">
        <f>S329*H329</f>
        <v>0</v>
      </c>
      <c r="AR329" s="241" t="s">
        <v>990</v>
      </c>
      <c r="AT329" s="241" t="s">
        <v>430</v>
      </c>
      <c r="AU329" s="241" t="s">
        <v>85</v>
      </c>
      <c r="AY329" s="16" t="s">
        <v>190</v>
      </c>
      <c r="BE329" s="242">
        <f>IF(N329="základní",J329,0)</f>
        <v>0</v>
      </c>
      <c r="BF329" s="242">
        <f>IF(N329="snížená",J329,0)</f>
        <v>0</v>
      </c>
      <c r="BG329" s="242">
        <f>IF(N329="zákl. přenesená",J329,0)</f>
        <v>0</v>
      </c>
      <c r="BH329" s="242">
        <f>IF(N329="sníž. přenesená",J329,0)</f>
        <v>0</v>
      </c>
      <c r="BI329" s="242">
        <f>IF(N329="nulová",J329,0)</f>
        <v>0</v>
      </c>
      <c r="BJ329" s="16" t="s">
        <v>83</v>
      </c>
      <c r="BK329" s="242">
        <f>ROUND(I329*H329,2)</f>
        <v>0</v>
      </c>
      <c r="BL329" s="16" t="s">
        <v>990</v>
      </c>
      <c r="BM329" s="241" t="s">
        <v>3285</v>
      </c>
    </row>
    <row r="330" spans="2:65" s="1" customFormat="1" ht="24" customHeight="1">
      <c r="B330" s="37"/>
      <c r="C330" s="230" t="s">
        <v>734</v>
      </c>
      <c r="D330" s="230" t="s">
        <v>192</v>
      </c>
      <c r="E330" s="231" t="s">
        <v>3209</v>
      </c>
      <c r="F330" s="232" t="s">
        <v>3210</v>
      </c>
      <c r="G330" s="233" t="s">
        <v>427</v>
      </c>
      <c r="H330" s="234">
        <v>2</v>
      </c>
      <c r="I330" s="235"/>
      <c r="J330" s="236">
        <f>ROUND(I330*H330,2)</f>
        <v>0</v>
      </c>
      <c r="K330" s="232" t="s">
        <v>196</v>
      </c>
      <c r="L330" s="42"/>
      <c r="M330" s="237" t="s">
        <v>1</v>
      </c>
      <c r="N330" s="238" t="s">
        <v>41</v>
      </c>
      <c r="O330" s="85"/>
      <c r="P330" s="239">
        <f>O330*H330</f>
        <v>0</v>
      </c>
      <c r="Q330" s="239">
        <v>0</v>
      </c>
      <c r="R330" s="239">
        <f>Q330*H330</f>
        <v>0</v>
      </c>
      <c r="S330" s="239">
        <v>0</v>
      </c>
      <c r="T330" s="240">
        <f>S330*H330</f>
        <v>0</v>
      </c>
      <c r="AR330" s="241" t="s">
        <v>272</v>
      </c>
      <c r="AT330" s="241" t="s">
        <v>192</v>
      </c>
      <c r="AU330" s="241" t="s">
        <v>85</v>
      </c>
      <c r="AY330" s="16" t="s">
        <v>190</v>
      </c>
      <c r="BE330" s="242">
        <f>IF(N330="základní",J330,0)</f>
        <v>0</v>
      </c>
      <c r="BF330" s="242">
        <f>IF(N330="snížená",J330,0)</f>
        <v>0</v>
      </c>
      <c r="BG330" s="242">
        <f>IF(N330="zákl. přenesená",J330,0)</f>
        <v>0</v>
      </c>
      <c r="BH330" s="242">
        <f>IF(N330="sníž. přenesená",J330,0)</f>
        <v>0</v>
      </c>
      <c r="BI330" s="242">
        <f>IF(N330="nulová",J330,0)</f>
        <v>0</v>
      </c>
      <c r="BJ330" s="16" t="s">
        <v>83</v>
      </c>
      <c r="BK330" s="242">
        <f>ROUND(I330*H330,2)</f>
        <v>0</v>
      </c>
      <c r="BL330" s="16" t="s">
        <v>272</v>
      </c>
      <c r="BM330" s="241" t="s">
        <v>3286</v>
      </c>
    </row>
    <row r="331" spans="2:65" s="1" customFormat="1" ht="24" customHeight="1">
      <c r="B331" s="37"/>
      <c r="C331" s="265" t="s">
        <v>738</v>
      </c>
      <c r="D331" s="265" t="s">
        <v>430</v>
      </c>
      <c r="E331" s="266" t="s">
        <v>3287</v>
      </c>
      <c r="F331" s="267" t="s">
        <v>3288</v>
      </c>
      <c r="G331" s="268" t="s">
        <v>1708</v>
      </c>
      <c r="H331" s="269">
        <v>3</v>
      </c>
      <c r="I331" s="270"/>
      <c r="J331" s="271">
        <f>ROUND(I331*H331,2)</f>
        <v>0</v>
      </c>
      <c r="K331" s="267" t="s">
        <v>445</v>
      </c>
      <c r="L331" s="272"/>
      <c r="M331" s="273" t="s">
        <v>1</v>
      </c>
      <c r="N331" s="274" t="s">
        <v>41</v>
      </c>
      <c r="O331" s="85"/>
      <c r="P331" s="239">
        <f>O331*H331</f>
        <v>0</v>
      </c>
      <c r="Q331" s="239">
        <v>0</v>
      </c>
      <c r="R331" s="239">
        <f>Q331*H331</f>
        <v>0</v>
      </c>
      <c r="S331" s="239">
        <v>0</v>
      </c>
      <c r="T331" s="240">
        <f>S331*H331</f>
        <v>0</v>
      </c>
      <c r="AR331" s="241" t="s">
        <v>990</v>
      </c>
      <c r="AT331" s="241" t="s">
        <v>430</v>
      </c>
      <c r="AU331" s="241" t="s">
        <v>85</v>
      </c>
      <c r="AY331" s="16" t="s">
        <v>190</v>
      </c>
      <c r="BE331" s="242">
        <f>IF(N331="základní",J331,0)</f>
        <v>0</v>
      </c>
      <c r="BF331" s="242">
        <f>IF(N331="snížená",J331,0)</f>
        <v>0</v>
      </c>
      <c r="BG331" s="242">
        <f>IF(N331="zákl. přenesená",J331,0)</f>
        <v>0</v>
      </c>
      <c r="BH331" s="242">
        <f>IF(N331="sníž. přenesená",J331,0)</f>
        <v>0</v>
      </c>
      <c r="BI331" s="242">
        <f>IF(N331="nulová",J331,0)</f>
        <v>0</v>
      </c>
      <c r="BJ331" s="16" t="s">
        <v>83</v>
      </c>
      <c r="BK331" s="242">
        <f>ROUND(I331*H331,2)</f>
        <v>0</v>
      </c>
      <c r="BL331" s="16" t="s">
        <v>990</v>
      </c>
      <c r="BM331" s="241" t="s">
        <v>3289</v>
      </c>
    </row>
    <row r="332" spans="2:65" s="1" customFormat="1" ht="24" customHeight="1">
      <c r="B332" s="37"/>
      <c r="C332" s="265" t="s">
        <v>744</v>
      </c>
      <c r="D332" s="265" t="s">
        <v>430</v>
      </c>
      <c r="E332" s="266" t="s">
        <v>3290</v>
      </c>
      <c r="F332" s="267" t="s">
        <v>3291</v>
      </c>
      <c r="G332" s="268" t="s">
        <v>1708</v>
      </c>
      <c r="H332" s="269">
        <v>3</v>
      </c>
      <c r="I332" s="270"/>
      <c r="J332" s="271">
        <f>ROUND(I332*H332,2)</f>
        <v>0</v>
      </c>
      <c r="K332" s="267" t="s">
        <v>445</v>
      </c>
      <c r="L332" s="272"/>
      <c r="M332" s="273" t="s">
        <v>1</v>
      </c>
      <c r="N332" s="274" t="s">
        <v>41</v>
      </c>
      <c r="O332" s="85"/>
      <c r="P332" s="239">
        <f>O332*H332</f>
        <v>0</v>
      </c>
      <c r="Q332" s="239">
        <v>0</v>
      </c>
      <c r="R332" s="239">
        <f>Q332*H332</f>
        <v>0</v>
      </c>
      <c r="S332" s="239">
        <v>0</v>
      </c>
      <c r="T332" s="240">
        <f>S332*H332</f>
        <v>0</v>
      </c>
      <c r="AR332" s="241" t="s">
        <v>990</v>
      </c>
      <c r="AT332" s="241" t="s">
        <v>430</v>
      </c>
      <c r="AU332" s="241" t="s">
        <v>85</v>
      </c>
      <c r="AY332" s="16" t="s">
        <v>190</v>
      </c>
      <c r="BE332" s="242">
        <f>IF(N332="základní",J332,0)</f>
        <v>0</v>
      </c>
      <c r="BF332" s="242">
        <f>IF(N332="snížená",J332,0)</f>
        <v>0</v>
      </c>
      <c r="BG332" s="242">
        <f>IF(N332="zákl. přenesená",J332,0)</f>
        <v>0</v>
      </c>
      <c r="BH332" s="242">
        <f>IF(N332="sníž. přenesená",J332,0)</f>
        <v>0</v>
      </c>
      <c r="BI332" s="242">
        <f>IF(N332="nulová",J332,0)</f>
        <v>0</v>
      </c>
      <c r="BJ332" s="16" t="s">
        <v>83</v>
      </c>
      <c r="BK332" s="242">
        <f>ROUND(I332*H332,2)</f>
        <v>0</v>
      </c>
      <c r="BL332" s="16" t="s">
        <v>990</v>
      </c>
      <c r="BM332" s="241" t="s">
        <v>3292</v>
      </c>
    </row>
    <row r="333" spans="2:51" s="12" customFormat="1" ht="12">
      <c r="B333" s="243"/>
      <c r="C333" s="244"/>
      <c r="D333" s="245" t="s">
        <v>199</v>
      </c>
      <c r="E333" s="246" t="s">
        <v>1</v>
      </c>
      <c r="F333" s="247" t="s">
        <v>3190</v>
      </c>
      <c r="G333" s="244"/>
      <c r="H333" s="246" t="s">
        <v>1</v>
      </c>
      <c r="I333" s="248"/>
      <c r="J333" s="244"/>
      <c r="K333" s="244"/>
      <c r="L333" s="249"/>
      <c r="M333" s="250"/>
      <c r="N333" s="251"/>
      <c r="O333" s="251"/>
      <c r="P333" s="251"/>
      <c r="Q333" s="251"/>
      <c r="R333" s="251"/>
      <c r="S333" s="251"/>
      <c r="T333" s="252"/>
      <c r="AT333" s="253" t="s">
        <v>199</v>
      </c>
      <c r="AU333" s="253" t="s">
        <v>85</v>
      </c>
      <c r="AV333" s="12" t="s">
        <v>83</v>
      </c>
      <c r="AW333" s="12" t="s">
        <v>32</v>
      </c>
      <c r="AX333" s="12" t="s">
        <v>76</v>
      </c>
      <c r="AY333" s="253" t="s">
        <v>190</v>
      </c>
    </row>
    <row r="334" spans="2:51" s="13" customFormat="1" ht="12">
      <c r="B334" s="254"/>
      <c r="C334" s="255"/>
      <c r="D334" s="245" t="s">
        <v>199</v>
      </c>
      <c r="E334" s="256" t="s">
        <v>1</v>
      </c>
      <c r="F334" s="257" t="s">
        <v>3150</v>
      </c>
      <c r="G334" s="255"/>
      <c r="H334" s="258">
        <v>1</v>
      </c>
      <c r="I334" s="259"/>
      <c r="J334" s="255"/>
      <c r="K334" s="255"/>
      <c r="L334" s="260"/>
      <c r="M334" s="261"/>
      <c r="N334" s="262"/>
      <c r="O334" s="262"/>
      <c r="P334" s="262"/>
      <c r="Q334" s="262"/>
      <c r="R334" s="262"/>
      <c r="S334" s="262"/>
      <c r="T334" s="263"/>
      <c r="AT334" s="264" t="s">
        <v>199</v>
      </c>
      <c r="AU334" s="264" t="s">
        <v>85</v>
      </c>
      <c r="AV334" s="13" t="s">
        <v>85</v>
      </c>
      <c r="AW334" s="13" t="s">
        <v>32</v>
      </c>
      <c r="AX334" s="13" t="s">
        <v>76</v>
      </c>
      <c r="AY334" s="264" t="s">
        <v>190</v>
      </c>
    </row>
    <row r="335" spans="2:51" s="13" customFormat="1" ht="12">
      <c r="B335" s="254"/>
      <c r="C335" s="255"/>
      <c r="D335" s="245" t="s">
        <v>199</v>
      </c>
      <c r="E335" s="256" t="s">
        <v>1</v>
      </c>
      <c r="F335" s="257" t="s">
        <v>3133</v>
      </c>
      <c r="G335" s="255"/>
      <c r="H335" s="258">
        <v>1</v>
      </c>
      <c r="I335" s="259"/>
      <c r="J335" s="255"/>
      <c r="K335" s="255"/>
      <c r="L335" s="260"/>
      <c r="M335" s="261"/>
      <c r="N335" s="262"/>
      <c r="O335" s="262"/>
      <c r="P335" s="262"/>
      <c r="Q335" s="262"/>
      <c r="R335" s="262"/>
      <c r="S335" s="262"/>
      <c r="T335" s="263"/>
      <c r="AT335" s="264" t="s">
        <v>199</v>
      </c>
      <c r="AU335" s="264" t="s">
        <v>85</v>
      </c>
      <c r="AV335" s="13" t="s">
        <v>85</v>
      </c>
      <c r="AW335" s="13" t="s">
        <v>32</v>
      </c>
      <c r="AX335" s="13" t="s">
        <v>76</v>
      </c>
      <c r="AY335" s="264" t="s">
        <v>190</v>
      </c>
    </row>
    <row r="336" spans="2:51" s="13" customFormat="1" ht="12">
      <c r="B336" s="254"/>
      <c r="C336" s="255"/>
      <c r="D336" s="245" t="s">
        <v>199</v>
      </c>
      <c r="E336" s="256" t="s">
        <v>1</v>
      </c>
      <c r="F336" s="257" t="s">
        <v>3098</v>
      </c>
      <c r="G336" s="255"/>
      <c r="H336" s="258">
        <v>0</v>
      </c>
      <c r="I336" s="259"/>
      <c r="J336" s="255"/>
      <c r="K336" s="255"/>
      <c r="L336" s="260"/>
      <c r="M336" s="261"/>
      <c r="N336" s="262"/>
      <c r="O336" s="262"/>
      <c r="P336" s="262"/>
      <c r="Q336" s="262"/>
      <c r="R336" s="262"/>
      <c r="S336" s="262"/>
      <c r="T336" s="263"/>
      <c r="AT336" s="264" t="s">
        <v>199</v>
      </c>
      <c r="AU336" s="264" t="s">
        <v>85</v>
      </c>
      <c r="AV336" s="13" t="s">
        <v>85</v>
      </c>
      <c r="AW336" s="13" t="s">
        <v>32</v>
      </c>
      <c r="AX336" s="13" t="s">
        <v>76</v>
      </c>
      <c r="AY336" s="264" t="s">
        <v>190</v>
      </c>
    </row>
    <row r="337" spans="2:51" s="13" customFormat="1" ht="12">
      <c r="B337" s="254"/>
      <c r="C337" s="255"/>
      <c r="D337" s="245" t="s">
        <v>199</v>
      </c>
      <c r="E337" s="256" t="s">
        <v>1</v>
      </c>
      <c r="F337" s="257" t="s">
        <v>3099</v>
      </c>
      <c r="G337" s="255"/>
      <c r="H337" s="258">
        <v>0</v>
      </c>
      <c r="I337" s="259"/>
      <c r="J337" s="255"/>
      <c r="K337" s="255"/>
      <c r="L337" s="260"/>
      <c r="M337" s="261"/>
      <c r="N337" s="262"/>
      <c r="O337" s="262"/>
      <c r="P337" s="262"/>
      <c r="Q337" s="262"/>
      <c r="R337" s="262"/>
      <c r="S337" s="262"/>
      <c r="T337" s="263"/>
      <c r="AT337" s="264" t="s">
        <v>199</v>
      </c>
      <c r="AU337" s="264" t="s">
        <v>85</v>
      </c>
      <c r="AV337" s="13" t="s">
        <v>85</v>
      </c>
      <c r="AW337" s="13" t="s">
        <v>32</v>
      </c>
      <c r="AX337" s="13" t="s">
        <v>76</v>
      </c>
      <c r="AY337" s="264" t="s">
        <v>190</v>
      </c>
    </row>
    <row r="338" spans="2:51" s="13" customFormat="1" ht="12">
      <c r="B338" s="254"/>
      <c r="C338" s="255"/>
      <c r="D338" s="245" t="s">
        <v>199</v>
      </c>
      <c r="E338" s="256" t="s">
        <v>1</v>
      </c>
      <c r="F338" s="257" t="s">
        <v>3100</v>
      </c>
      <c r="G338" s="255"/>
      <c r="H338" s="258">
        <v>0</v>
      </c>
      <c r="I338" s="259"/>
      <c r="J338" s="255"/>
      <c r="K338" s="255"/>
      <c r="L338" s="260"/>
      <c r="M338" s="261"/>
      <c r="N338" s="262"/>
      <c r="O338" s="262"/>
      <c r="P338" s="262"/>
      <c r="Q338" s="262"/>
      <c r="R338" s="262"/>
      <c r="S338" s="262"/>
      <c r="T338" s="263"/>
      <c r="AT338" s="264" t="s">
        <v>199</v>
      </c>
      <c r="AU338" s="264" t="s">
        <v>85</v>
      </c>
      <c r="AV338" s="13" t="s">
        <v>85</v>
      </c>
      <c r="AW338" s="13" t="s">
        <v>32</v>
      </c>
      <c r="AX338" s="13" t="s">
        <v>76</v>
      </c>
      <c r="AY338" s="264" t="s">
        <v>190</v>
      </c>
    </row>
    <row r="339" spans="2:51" s="13" customFormat="1" ht="12">
      <c r="B339" s="254"/>
      <c r="C339" s="255"/>
      <c r="D339" s="245" t="s">
        <v>199</v>
      </c>
      <c r="E339" s="256" t="s">
        <v>1</v>
      </c>
      <c r="F339" s="257" t="s">
        <v>3112</v>
      </c>
      <c r="G339" s="255"/>
      <c r="H339" s="258">
        <v>1</v>
      </c>
      <c r="I339" s="259"/>
      <c r="J339" s="255"/>
      <c r="K339" s="255"/>
      <c r="L339" s="260"/>
      <c r="M339" s="261"/>
      <c r="N339" s="262"/>
      <c r="O339" s="262"/>
      <c r="P339" s="262"/>
      <c r="Q339" s="262"/>
      <c r="R339" s="262"/>
      <c r="S339" s="262"/>
      <c r="T339" s="263"/>
      <c r="AT339" s="264" t="s">
        <v>199</v>
      </c>
      <c r="AU339" s="264" t="s">
        <v>85</v>
      </c>
      <c r="AV339" s="13" t="s">
        <v>85</v>
      </c>
      <c r="AW339" s="13" t="s">
        <v>32</v>
      </c>
      <c r="AX339" s="13" t="s">
        <v>76</v>
      </c>
      <c r="AY339" s="264" t="s">
        <v>190</v>
      </c>
    </row>
    <row r="340" spans="2:65" s="1" customFormat="1" ht="16.5" customHeight="1">
      <c r="B340" s="37"/>
      <c r="C340" s="265" t="s">
        <v>749</v>
      </c>
      <c r="D340" s="265" t="s">
        <v>430</v>
      </c>
      <c r="E340" s="266" t="s">
        <v>3293</v>
      </c>
      <c r="F340" s="267" t="s">
        <v>3294</v>
      </c>
      <c r="G340" s="268" t="s">
        <v>1708</v>
      </c>
      <c r="H340" s="269">
        <v>3</v>
      </c>
      <c r="I340" s="270"/>
      <c r="J340" s="271">
        <f>ROUND(I340*H340,2)</f>
        <v>0</v>
      </c>
      <c r="K340" s="267" t="s">
        <v>445</v>
      </c>
      <c r="L340" s="272"/>
      <c r="M340" s="273" t="s">
        <v>1</v>
      </c>
      <c r="N340" s="274" t="s">
        <v>41</v>
      </c>
      <c r="O340" s="85"/>
      <c r="P340" s="239">
        <f>O340*H340</f>
        <v>0</v>
      </c>
      <c r="Q340" s="239">
        <v>0</v>
      </c>
      <c r="R340" s="239">
        <f>Q340*H340</f>
        <v>0</v>
      </c>
      <c r="S340" s="239">
        <v>0</v>
      </c>
      <c r="T340" s="240">
        <f>S340*H340</f>
        <v>0</v>
      </c>
      <c r="AR340" s="241" t="s">
        <v>990</v>
      </c>
      <c r="AT340" s="241" t="s">
        <v>430</v>
      </c>
      <c r="AU340" s="241" t="s">
        <v>85</v>
      </c>
      <c r="AY340" s="16" t="s">
        <v>190</v>
      </c>
      <c r="BE340" s="242">
        <f>IF(N340="základní",J340,0)</f>
        <v>0</v>
      </c>
      <c r="BF340" s="242">
        <f>IF(N340="snížená",J340,0)</f>
        <v>0</v>
      </c>
      <c r="BG340" s="242">
        <f>IF(N340="zákl. přenesená",J340,0)</f>
        <v>0</v>
      </c>
      <c r="BH340" s="242">
        <f>IF(N340="sníž. přenesená",J340,0)</f>
        <v>0</v>
      </c>
      <c r="BI340" s="242">
        <f>IF(N340="nulová",J340,0)</f>
        <v>0</v>
      </c>
      <c r="BJ340" s="16" t="s">
        <v>83</v>
      </c>
      <c r="BK340" s="242">
        <f>ROUND(I340*H340,2)</f>
        <v>0</v>
      </c>
      <c r="BL340" s="16" t="s">
        <v>990</v>
      </c>
      <c r="BM340" s="241" t="s">
        <v>3295</v>
      </c>
    </row>
    <row r="341" spans="2:51" s="13" customFormat="1" ht="12">
      <c r="B341" s="254"/>
      <c r="C341" s="255"/>
      <c r="D341" s="245" t="s">
        <v>199</v>
      </c>
      <c r="E341" s="256" t="s">
        <v>1</v>
      </c>
      <c r="F341" s="257" t="s">
        <v>3150</v>
      </c>
      <c r="G341" s="255"/>
      <c r="H341" s="258">
        <v>1</v>
      </c>
      <c r="I341" s="259"/>
      <c r="J341" s="255"/>
      <c r="K341" s="255"/>
      <c r="L341" s="260"/>
      <c r="M341" s="261"/>
      <c r="N341" s="262"/>
      <c r="O341" s="262"/>
      <c r="P341" s="262"/>
      <c r="Q341" s="262"/>
      <c r="R341" s="262"/>
      <c r="S341" s="262"/>
      <c r="T341" s="263"/>
      <c r="AT341" s="264" t="s">
        <v>199</v>
      </c>
      <c r="AU341" s="264" t="s">
        <v>85</v>
      </c>
      <c r="AV341" s="13" t="s">
        <v>85</v>
      </c>
      <c r="AW341" s="13" t="s">
        <v>32</v>
      </c>
      <c r="AX341" s="13" t="s">
        <v>76</v>
      </c>
      <c r="AY341" s="264" t="s">
        <v>190</v>
      </c>
    </row>
    <row r="342" spans="2:51" s="13" customFormat="1" ht="12">
      <c r="B342" s="254"/>
      <c r="C342" s="255"/>
      <c r="D342" s="245" t="s">
        <v>199</v>
      </c>
      <c r="E342" s="256" t="s">
        <v>1</v>
      </c>
      <c r="F342" s="257" t="s">
        <v>3133</v>
      </c>
      <c r="G342" s="255"/>
      <c r="H342" s="258">
        <v>1</v>
      </c>
      <c r="I342" s="259"/>
      <c r="J342" s="255"/>
      <c r="K342" s="255"/>
      <c r="L342" s="260"/>
      <c r="M342" s="261"/>
      <c r="N342" s="262"/>
      <c r="O342" s="262"/>
      <c r="P342" s="262"/>
      <c r="Q342" s="262"/>
      <c r="R342" s="262"/>
      <c r="S342" s="262"/>
      <c r="T342" s="263"/>
      <c r="AT342" s="264" t="s">
        <v>199</v>
      </c>
      <c r="AU342" s="264" t="s">
        <v>85</v>
      </c>
      <c r="AV342" s="13" t="s">
        <v>85</v>
      </c>
      <c r="AW342" s="13" t="s">
        <v>32</v>
      </c>
      <c r="AX342" s="13" t="s">
        <v>76</v>
      </c>
      <c r="AY342" s="264" t="s">
        <v>190</v>
      </c>
    </row>
    <row r="343" spans="2:51" s="13" customFormat="1" ht="12">
      <c r="B343" s="254"/>
      <c r="C343" s="255"/>
      <c r="D343" s="245" t="s">
        <v>199</v>
      </c>
      <c r="E343" s="256" t="s">
        <v>1</v>
      </c>
      <c r="F343" s="257" t="s">
        <v>3098</v>
      </c>
      <c r="G343" s="255"/>
      <c r="H343" s="258">
        <v>0</v>
      </c>
      <c r="I343" s="259"/>
      <c r="J343" s="255"/>
      <c r="K343" s="255"/>
      <c r="L343" s="260"/>
      <c r="M343" s="261"/>
      <c r="N343" s="262"/>
      <c r="O343" s="262"/>
      <c r="P343" s="262"/>
      <c r="Q343" s="262"/>
      <c r="R343" s="262"/>
      <c r="S343" s="262"/>
      <c r="T343" s="263"/>
      <c r="AT343" s="264" t="s">
        <v>199</v>
      </c>
      <c r="AU343" s="264" t="s">
        <v>85</v>
      </c>
      <c r="AV343" s="13" t="s">
        <v>85</v>
      </c>
      <c r="AW343" s="13" t="s">
        <v>32</v>
      </c>
      <c r="AX343" s="13" t="s">
        <v>76</v>
      </c>
      <c r="AY343" s="264" t="s">
        <v>190</v>
      </c>
    </row>
    <row r="344" spans="2:51" s="13" customFormat="1" ht="12">
      <c r="B344" s="254"/>
      <c r="C344" s="255"/>
      <c r="D344" s="245" t="s">
        <v>199</v>
      </c>
      <c r="E344" s="256" t="s">
        <v>1</v>
      </c>
      <c r="F344" s="257" t="s">
        <v>3099</v>
      </c>
      <c r="G344" s="255"/>
      <c r="H344" s="258">
        <v>0</v>
      </c>
      <c r="I344" s="259"/>
      <c r="J344" s="255"/>
      <c r="K344" s="255"/>
      <c r="L344" s="260"/>
      <c r="M344" s="261"/>
      <c r="N344" s="262"/>
      <c r="O344" s="262"/>
      <c r="P344" s="262"/>
      <c r="Q344" s="262"/>
      <c r="R344" s="262"/>
      <c r="S344" s="262"/>
      <c r="T344" s="263"/>
      <c r="AT344" s="264" t="s">
        <v>199</v>
      </c>
      <c r="AU344" s="264" t="s">
        <v>85</v>
      </c>
      <c r="AV344" s="13" t="s">
        <v>85</v>
      </c>
      <c r="AW344" s="13" t="s">
        <v>32</v>
      </c>
      <c r="AX344" s="13" t="s">
        <v>76</v>
      </c>
      <c r="AY344" s="264" t="s">
        <v>190</v>
      </c>
    </row>
    <row r="345" spans="2:51" s="13" customFormat="1" ht="12">
      <c r="B345" s="254"/>
      <c r="C345" s="255"/>
      <c r="D345" s="245" t="s">
        <v>199</v>
      </c>
      <c r="E345" s="256" t="s">
        <v>1</v>
      </c>
      <c r="F345" s="257" t="s">
        <v>3100</v>
      </c>
      <c r="G345" s="255"/>
      <c r="H345" s="258">
        <v>0</v>
      </c>
      <c r="I345" s="259"/>
      <c r="J345" s="255"/>
      <c r="K345" s="255"/>
      <c r="L345" s="260"/>
      <c r="M345" s="261"/>
      <c r="N345" s="262"/>
      <c r="O345" s="262"/>
      <c r="P345" s="262"/>
      <c r="Q345" s="262"/>
      <c r="R345" s="262"/>
      <c r="S345" s="262"/>
      <c r="T345" s="263"/>
      <c r="AT345" s="264" t="s">
        <v>199</v>
      </c>
      <c r="AU345" s="264" t="s">
        <v>85</v>
      </c>
      <c r="AV345" s="13" t="s">
        <v>85</v>
      </c>
      <c r="AW345" s="13" t="s">
        <v>32</v>
      </c>
      <c r="AX345" s="13" t="s">
        <v>76</v>
      </c>
      <c r="AY345" s="264" t="s">
        <v>190</v>
      </c>
    </row>
    <row r="346" spans="2:51" s="13" customFormat="1" ht="12">
      <c r="B346" s="254"/>
      <c r="C346" s="255"/>
      <c r="D346" s="245" t="s">
        <v>199</v>
      </c>
      <c r="E346" s="256" t="s">
        <v>1</v>
      </c>
      <c r="F346" s="257" t="s">
        <v>3112</v>
      </c>
      <c r="G346" s="255"/>
      <c r="H346" s="258">
        <v>1</v>
      </c>
      <c r="I346" s="259"/>
      <c r="J346" s="255"/>
      <c r="K346" s="255"/>
      <c r="L346" s="260"/>
      <c r="M346" s="261"/>
      <c r="N346" s="262"/>
      <c r="O346" s="262"/>
      <c r="P346" s="262"/>
      <c r="Q346" s="262"/>
      <c r="R346" s="262"/>
      <c r="S346" s="262"/>
      <c r="T346" s="263"/>
      <c r="AT346" s="264" t="s">
        <v>199</v>
      </c>
      <c r="AU346" s="264" t="s">
        <v>85</v>
      </c>
      <c r="AV346" s="13" t="s">
        <v>85</v>
      </c>
      <c r="AW346" s="13" t="s">
        <v>32</v>
      </c>
      <c r="AX346" s="13" t="s">
        <v>76</v>
      </c>
      <c r="AY346" s="264" t="s">
        <v>190</v>
      </c>
    </row>
    <row r="347" spans="2:65" s="1" customFormat="1" ht="16.5" customHeight="1">
      <c r="B347" s="37"/>
      <c r="C347" s="265" t="s">
        <v>753</v>
      </c>
      <c r="D347" s="265" t="s">
        <v>430</v>
      </c>
      <c r="E347" s="266" t="s">
        <v>3296</v>
      </c>
      <c r="F347" s="267" t="s">
        <v>3297</v>
      </c>
      <c r="G347" s="268" t="s">
        <v>1708</v>
      </c>
      <c r="H347" s="269">
        <v>3</v>
      </c>
      <c r="I347" s="270"/>
      <c r="J347" s="271">
        <f>ROUND(I347*H347,2)</f>
        <v>0</v>
      </c>
      <c r="K347" s="267" t="s">
        <v>445</v>
      </c>
      <c r="L347" s="272"/>
      <c r="M347" s="273" t="s">
        <v>1</v>
      </c>
      <c r="N347" s="274" t="s">
        <v>41</v>
      </c>
      <c r="O347" s="85"/>
      <c r="P347" s="239">
        <f>O347*H347</f>
        <v>0</v>
      </c>
      <c r="Q347" s="239">
        <v>0</v>
      </c>
      <c r="R347" s="239">
        <f>Q347*H347</f>
        <v>0</v>
      </c>
      <c r="S347" s="239">
        <v>0</v>
      </c>
      <c r="T347" s="240">
        <f>S347*H347</f>
        <v>0</v>
      </c>
      <c r="AR347" s="241" t="s">
        <v>990</v>
      </c>
      <c r="AT347" s="241" t="s">
        <v>430</v>
      </c>
      <c r="AU347" s="241" t="s">
        <v>85</v>
      </c>
      <c r="AY347" s="16" t="s">
        <v>190</v>
      </c>
      <c r="BE347" s="242">
        <f>IF(N347="základní",J347,0)</f>
        <v>0</v>
      </c>
      <c r="BF347" s="242">
        <f>IF(N347="snížená",J347,0)</f>
        <v>0</v>
      </c>
      <c r="BG347" s="242">
        <f>IF(N347="zákl. přenesená",J347,0)</f>
        <v>0</v>
      </c>
      <c r="BH347" s="242">
        <f>IF(N347="sníž. přenesená",J347,0)</f>
        <v>0</v>
      </c>
      <c r="BI347" s="242">
        <f>IF(N347="nulová",J347,0)</f>
        <v>0</v>
      </c>
      <c r="BJ347" s="16" t="s">
        <v>83</v>
      </c>
      <c r="BK347" s="242">
        <f>ROUND(I347*H347,2)</f>
        <v>0</v>
      </c>
      <c r="BL347" s="16" t="s">
        <v>990</v>
      </c>
      <c r="BM347" s="241" t="s">
        <v>3298</v>
      </c>
    </row>
    <row r="348" spans="2:65" s="1" customFormat="1" ht="16.5" customHeight="1">
      <c r="B348" s="37"/>
      <c r="C348" s="265" t="s">
        <v>764</v>
      </c>
      <c r="D348" s="265" t="s">
        <v>430</v>
      </c>
      <c r="E348" s="266" t="s">
        <v>3299</v>
      </c>
      <c r="F348" s="267" t="s">
        <v>3300</v>
      </c>
      <c r="G348" s="268" t="s">
        <v>1708</v>
      </c>
      <c r="H348" s="269">
        <v>3</v>
      </c>
      <c r="I348" s="270"/>
      <c r="J348" s="271">
        <f>ROUND(I348*H348,2)</f>
        <v>0</v>
      </c>
      <c r="K348" s="267" t="s">
        <v>445</v>
      </c>
      <c r="L348" s="272"/>
      <c r="M348" s="273" t="s">
        <v>1</v>
      </c>
      <c r="N348" s="274" t="s">
        <v>41</v>
      </c>
      <c r="O348" s="85"/>
      <c r="P348" s="239">
        <f>O348*H348</f>
        <v>0</v>
      </c>
      <c r="Q348" s="239">
        <v>0</v>
      </c>
      <c r="R348" s="239">
        <f>Q348*H348</f>
        <v>0</v>
      </c>
      <c r="S348" s="239">
        <v>0</v>
      </c>
      <c r="T348" s="240">
        <f>S348*H348</f>
        <v>0</v>
      </c>
      <c r="AR348" s="241" t="s">
        <v>990</v>
      </c>
      <c r="AT348" s="241" t="s">
        <v>430</v>
      </c>
      <c r="AU348" s="241" t="s">
        <v>85</v>
      </c>
      <c r="AY348" s="16" t="s">
        <v>190</v>
      </c>
      <c r="BE348" s="242">
        <f>IF(N348="základní",J348,0)</f>
        <v>0</v>
      </c>
      <c r="BF348" s="242">
        <f>IF(N348="snížená",J348,0)</f>
        <v>0</v>
      </c>
      <c r="BG348" s="242">
        <f>IF(N348="zákl. přenesená",J348,0)</f>
        <v>0</v>
      </c>
      <c r="BH348" s="242">
        <f>IF(N348="sníž. přenesená",J348,0)</f>
        <v>0</v>
      </c>
      <c r="BI348" s="242">
        <f>IF(N348="nulová",J348,0)</f>
        <v>0</v>
      </c>
      <c r="BJ348" s="16" t="s">
        <v>83</v>
      </c>
      <c r="BK348" s="242">
        <f>ROUND(I348*H348,2)</f>
        <v>0</v>
      </c>
      <c r="BL348" s="16" t="s">
        <v>990</v>
      </c>
      <c r="BM348" s="241" t="s">
        <v>3301</v>
      </c>
    </row>
    <row r="349" spans="2:65" s="1" customFormat="1" ht="24" customHeight="1">
      <c r="B349" s="37"/>
      <c r="C349" s="265" t="s">
        <v>770</v>
      </c>
      <c r="D349" s="265" t="s">
        <v>430</v>
      </c>
      <c r="E349" s="266" t="s">
        <v>3302</v>
      </c>
      <c r="F349" s="267" t="s">
        <v>3303</v>
      </c>
      <c r="G349" s="268" t="s">
        <v>1708</v>
      </c>
      <c r="H349" s="269">
        <v>3</v>
      </c>
      <c r="I349" s="270"/>
      <c r="J349" s="271">
        <f>ROUND(I349*H349,2)</f>
        <v>0</v>
      </c>
      <c r="K349" s="267" t="s">
        <v>445</v>
      </c>
      <c r="L349" s="272"/>
      <c r="M349" s="273" t="s">
        <v>1</v>
      </c>
      <c r="N349" s="274" t="s">
        <v>41</v>
      </c>
      <c r="O349" s="85"/>
      <c r="P349" s="239">
        <f>O349*H349</f>
        <v>0</v>
      </c>
      <c r="Q349" s="239">
        <v>0</v>
      </c>
      <c r="R349" s="239">
        <f>Q349*H349</f>
        <v>0</v>
      </c>
      <c r="S349" s="239">
        <v>0</v>
      </c>
      <c r="T349" s="240">
        <f>S349*H349</f>
        <v>0</v>
      </c>
      <c r="AR349" s="241" t="s">
        <v>990</v>
      </c>
      <c r="AT349" s="241" t="s">
        <v>430</v>
      </c>
      <c r="AU349" s="241" t="s">
        <v>85</v>
      </c>
      <c r="AY349" s="16" t="s">
        <v>190</v>
      </c>
      <c r="BE349" s="242">
        <f>IF(N349="základní",J349,0)</f>
        <v>0</v>
      </c>
      <c r="BF349" s="242">
        <f>IF(N349="snížená",J349,0)</f>
        <v>0</v>
      </c>
      <c r="BG349" s="242">
        <f>IF(N349="zákl. přenesená",J349,0)</f>
        <v>0</v>
      </c>
      <c r="BH349" s="242">
        <f>IF(N349="sníž. přenesená",J349,0)</f>
        <v>0</v>
      </c>
      <c r="BI349" s="242">
        <f>IF(N349="nulová",J349,0)</f>
        <v>0</v>
      </c>
      <c r="BJ349" s="16" t="s">
        <v>83</v>
      </c>
      <c r="BK349" s="242">
        <f>ROUND(I349*H349,2)</f>
        <v>0</v>
      </c>
      <c r="BL349" s="16" t="s">
        <v>990</v>
      </c>
      <c r="BM349" s="241" t="s">
        <v>3304</v>
      </c>
    </row>
    <row r="350" spans="2:65" s="1" customFormat="1" ht="16.5" customHeight="1">
      <c r="B350" s="37"/>
      <c r="C350" s="265" t="s">
        <v>775</v>
      </c>
      <c r="D350" s="265" t="s">
        <v>430</v>
      </c>
      <c r="E350" s="266" t="s">
        <v>3227</v>
      </c>
      <c r="F350" s="267" t="s">
        <v>3228</v>
      </c>
      <c r="G350" s="268" t="s">
        <v>1708</v>
      </c>
      <c r="H350" s="269">
        <v>3</v>
      </c>
      <c r="I350" s="270"/>
      <c r="J350" s="271">
        <f>ROUND(I350*H350,2)</f>
        <v>0</v>
      </c>
      <c r="K350" s="267" t="s">
        <v>445</v>
      </c>
      <c r="L350" s="272"/>
      <c r="M350" s="273" t="s">
        <v>1</v>
      </c>
      <c r="N350" s="274" t="s">
        <v>41</v>
      </c>
      <c r="O350" s="85"/>
      <c r="P350" s="239">
        <f>O350*H350</f>
        <v>0</v>
      </c>
      <c r="Q350" s="239">
        <v>0</v>
      </c>
      <c r="R350" s="239">
        <f>Q350*H350</f>
        <v>0</v>
      </c>
      <c r="S350" s="239">
        <v>0</v>
      </c>
      <c r="T350" s="240">
        <f>S350*H350</f>
        <v>0</v>
      </c>
      <c r="AR350" s="241" t="s">
        <v>990</v>
      </c>
      <c r="AT350" s="241" t="s">
        <v>430</v>
      </c>
      <c r="AU350" s="241" t="s">
        <v>85</v>
      </c>
      <c r="AY350" s="16" t="s">
        <v>190</v>
      </c>
      <c r="BE350" s="242">
        <f>IF(N350="základní",J350,0)</f>
        <v>0</v>
      </c>
      <c r="BF350" s="242">
        <f>IF(N350="snížená",J350,0)</f>
        <v>0</v>
      </c>
      <c r="BG350" s="242">
        <f>IF(N350="zákl. přenesená",J350,0)</f>
        <v>0</v>
      </c>
      <c r="BH350" s="242">
        <f>IF(N350="sníž. přenesená",J350,0)</f>
        <v>0</v>
      </c>
      <c r="BI350" s="242">
        <f>IF(N350="nulová",J350,0)</f>
        <v>0</v>
      </c>
      <c r="BJ350" s="16" t="s">
        <v>83</v>
      </c>
      <c r="BK350" s="242">
        <f>ROUND(I350*H350,2)</f>
        <v>0</v>
      </c>
      <c r="BL350" s="16" t="s">
        <v>990</v>
      </c>
      <c r="BM350" s="241" t="s">
        <v>3305</v>
      </c>
    </row>
    <row r="351" spans="2:65" s="1" customFormat="1" ht="16.5" customHeight="1">
      <c r="B351" s="37"/>
      <c r="C351" s="230" t="s">
        <v>721</v>
      </c>
      <c r="D351" s="230" t="s">
        <v>192</v>
      </c>
      <c r="E351" s="231" t="s">
        <v>3306</v>
      </c>
      <c r="F351" s="232" t="s">
        <v>3307</v>
      </c>
      <c r="G351" s="233" t="s">
        <v>427</v>
      </c>
      <c r="H351" s="234">
        <v>3</v>
      </c>
      <c r="I351" s="235"/>
      <c r="J351" s="236">
        <f>ROUND(I351*H351,2)</f>
        <v>0</v>
      </c>
      <c r="K351" s="232" t="s">
        <v>196</v>
      </c>
      <c r="L351" s="42"/>
      <c r="M351" s="237" t="s">
        <v>1</v>
      </c>
      <c r="N351" s="238" t="s">
        <v>41</v>
      </c>
      <c r="O351" s="85"/>
      <c r="P351" s="239">
        <f>O351*H351</f>
        <v>0</v>
      </c>
      <c r="Q351" s="239">
        <v>0</v>
      </c>
      <c r="R351" s="239">
        <f>Q351*H351</f>
        <v>0</v>
      </c>
      <c r="S351" s="239">
        <v>0</v>
      </c>
      <c r="T351" s="240">
        <f>S351*H351</f>
        <v>0</v>
      </c>
      <c r="AR351" s="241" t="s">
        <v>272</v>
      </c>
      <c r="AT351" s="241" t="s">
        <v>192</v>
      </c>
      <c r="AU351" s="241" t="s">
        <v>85</v>
      </c>
      <c r="AY351" s="16" t="s">
        <v>190</v>
      </c>
      <c r="BE351" s="242">
        <f>IF(N351="základní",J351,0)</f>
        <v>0</v>
      </c>
      <c r="BF351" s="242">
        <f>IF(N351="snížená",J351,0)</f>
        <v>0</v>
      </c>
      <c r="BG351" s="242">
        <f>IF(N351="zákl. přenesená",J351,0)</f>
        <v>0</v>
      </c>
      <c r="BH351" s="242">
        <f>IF(N351="sníž. přenesená",J351,0)</f>
        <v>0</v>
      </c>
      <c r="BI351" s="242">
        <f>IF(N351="nulová",J351,0)</f>
        <v>0</v>
      </c>
      <c r="BJ351" s="16" t="s">
        <v>83</v>
      </c>
      <c r="BK351" s="242">
        <f>ROUND(I351*H351,2)</f>
        <v>0</v>
      </c>
      <c r="BL351" s="16" t="s">
        <v>272</v>
      </c>
      <c r="BM351" s="241" t="s">
        <v>3308</v>
      </c>
    </row>
    <row r="352" spans="2:65" s="1" customFormat="1" ht="24" customHeight="1">
      <c r="B352" s="37"/>
      <c r="C352" s="265" t="s">
        <v>762</v>
      </c>
      <c r="D352" s="265" t="s">
        <v>430</v>
      </c>
      <c r="E352" s="266" t="s">
        <v>3309</v>
      </c>
      <c r="F352" s="267" t="s">
        <v>3310</v>
      </c>
      <c r="G352" s="268" t="s">
        <v>1708</v>
      </c>
      <c r="H352" s="269">
        <v>21</v>
      </c>
      <c r="I352" s="270"/>
      <c r="J352" s="271">
        <f>ROUND(I352*H352,2)</f>
        <v>0</v>
      </c>
      <c r="K352" s="267" t="s">
        <v>445</v>
      </c>
      <c r="L352" s="272"/>
      <c r="M352" s="273" t="s">
        <v>1</v>
      </c>
      <c r="N352" s="274" t="s">
        <v>41</v>
      </c>
      <c r="O352" s="85"/>
      <c r="P352" s="239">
        <f>O352*H352</f>
        <v>0</v>
      </c>
      <c r="Q352" s="239">
        <v>0</v>
      </c>
      <c r="R352" s="239">
        <f>Q352*H352</f>
        <v>0</v>
      </c>
      <c r="S352" s="239">
        <v>0</v>
      </c>
      <c r="T352" s="240">
        <f>S352*H352</f>
        <v>0</v>
      </c>
      <c r="AR352" s="241" t="s">
        <v>990</v>
      </c>
      <c r="AT352" s="241" t="s">
        <v>430</v>
      </c>
      <c r="AU352" s="241" t="s">
        <v>85</v>
      </c>
      <c r="AY352" s="16" t="s">
        <v>190</v>
      </c>
      <c r="BE352" s="242">
        <f>IF(N352="základní",J352,0)</f>
        <v>0</v>
      </c>
      <c r="BF352" s="242">
        <f>IF(N352="snížená",J352,0)</f>
        <v>0</v>
      </c>
      <c r="BG352" s="242">
        <f>IF(N352="zákl. přenesená",J352,0)</f>
        <v>0</v>
      </c>
      <c r="BH352" s="242">
        <f>IF(N352="sníž. přenesená",J352,0)</f>
        <v>0</v>
      </c>
      <c r="BI352" s="242">
        <f>IF(N352="nulová",J352,0)</f>
        <v>0</v>
      </c>
      <c r="BJ352" s="16" t="s">
        <v>83</v>
      </c>
      <c r="BK352" s="242">
        <f>ROUND(I352*H352,2)</f>
        <v>0</v>
      </c>
      <c r="BL352" s="16" t="s">
        <v>990</v>
      </c>
      <c r="BM352" s="241" t="s">
        <v>3311</v>
      </c>
    </row>
    <row r="353" spans="2:65" s="1" customFormat="1" ht="24" customHeight="1">
      <c r="B353" s="37"/>
      <c r="C353" s="265" t="s">
        <v>790</v>
      </c>
      <c r="D353" s="265" t="s">
        <v>430</v>
      </c>
      <c r="E353" s="266" t="s">
        <v>3312</v>
      </c>
      <c r="F353" s="267" t="s">
        <v>3313</v>
      </c>
      <c r="G353" s="268" t="s">
        <v>1708</v>
      </c>
      <c r="H353" s="269">
        <v>21</v>
      </c>
      <c r="I353" s="270"/>
      <c r="J353" s="271">
        <f>ROUND(I353*H353,2)</f>
        <v>0</v>
      </c>
      <c r="K353" s="267" t="s">
        <v>445</v>
      </c>
      <c r="L353" s="272"/>
      <c r="M353" s="273" t="s">
        <v>1</v>
      </c>
      <c r="N353" s="274" t="s">
        <v>41</v>
      </c>
      <c r="O353" s="85"/>
      <c r="P353" s="239">
        <f>O353*H353</f>
        <v>0</v>
      </c>
      <c r="Q353" s="239">
        <v>0</v>
      </c>
      <c r="R353" s="239">
        <f>Q353*H353</f>
        <v>0</v>
      </c>
      <c r="S353" s="239">
        <v>0</v>
      </c>
      <c r="T353" s="240">
        <f>S353*H353</f>
        <v>0</v>
      </c>
      <c r="AR353" s="241" t="s">
        <v>990</v>
      </c>
      <c r="AT353" s="241" t="s">
        <v>430</v>
      </c>
      <c r="AU353" s="241" t="s">
        <v>85</v>
      </c>
      <c r="AY353" s="16" t="s">
        <v>190</v>
      </c>
      <c r="BE353" s="242">
        <f>IF(N353="základní",J353,0)</f>
        <v>0</v>
      </c>
      <c r="BF353" s="242">
        <f>IF(N353="snížená",J353,0)</f>
        <v>0</v>
      </c>
      <c r="BG353" s="242">
        <f>IF(N353="zákl. přenesená",J353,0)</f>
        <v>0</v>
      </c>
      <c r="BH353" s="242">
        <f>IF(N353="sníž. přenesená",J353,0)</f>
        <v>0</v>
      </c>
      <c r="BI353" s="242">
        <f>IF(N353="nulová",J353,0)</f>
        <v>0</v>
      </c>
      <c r="BJ353" s="16" t="s">
        <v>83</v>
      </c>
      <c r="BK353" s="242">
        <f>ROUND(I353*H353,2)</f>
        <v>0</v>
      </c>
      <c r="BL353" s="16" t="s">
        <v>990</v>
      </c>
      <c r="BM353" s="241" t="s">
        <v>3314</v>
      </c>
    </row>
    <row r="354" spans="2:51" s="12" customFormat="1" ht="12">
      <c r="B354" s="243"/>
      <c r="C354" s="244"/>
      <c r="D354" s="245" t="s">
        <v>199</v>
      </c>
      <c r="E354" s="246" t="s">
        <v>1</v>
      </c>
      <c r="F354" s="247" t="s">
        <v>3190</v>
      </c>
      <c r="G354" s="244"/>
      <c r="H354" s="246" t="s">
        <v>1</v>
      </c>
      <c r="I354" s="248"/>
      <c r="J354" s="244"/>
      <c r="K354" s="244"/>
      <c r="L354" s="249"/>
      <c r="M354" s="250"/>
      <c r="N354" s="251"/>
      <c r="O354" s="251"/>
      <c r="P354" s="251"/>
      <c r="Q354" s="251"/>
      <c r="R354" s="251"/>
      <c r="S354" s="251"/>
      <c r="T354" s="252"/>
      <c r="AT354" s="253" t="s">
        <v>199</v>
      </c>
      <c r="AU354" s="253" t="s">
        <v>85</v>
      </c>
      <c r="AV354" s="12" t="s">
        <v>83</v>
      </c>
      <c r="AW354" s="12" t="s">
        <v>32</v>
      </c>
      <c r="AX354" s="12" t="s">
        <v>76</v>
      </c>
      <c r="AY354" s="253" t="s">
        <v>190</v>
      </c>
    </row>
    <row r="355" spans="2:51" s="13" customFormat="1" ht="12">
      <c r="B355" s="254"/>
      <c r="C355" s="255"/>
      <c r="D355" s="245" t="s">
        <v>199</v>
      </c>
      <c r="E355" s="256" t="s">
        <v>1</v>
      </c>
      <c r="F355" s="257" t="s">
        <v>3132</v>
      </c>
      <c r="G355" s="255"/>
      <c r="H355" s="258">
        <v>2</v>
      </c>
      <c r="I355" s="259"/>
      <c r="J355" s="255"/>
      <c r="K355" s="255"/>
      <c r="L355" s="260"/>
      <c r="M355" s="261"/>
      <c r="N355" s="262"/>
      <c r="O355" s="262"/>
      <c r="P355" s="262"/>
      <c r="Q355" s="262"/>
      <c r="R355" s="262"/>
      <c r="S355" s="262"/>
      <c r="T355" s="263"/>
      <c r="AT355" s="264" t="s">
        <v>199</v>
      </c>
      <c r="AU355" s="264" t="s">
        <v>85</v>
      </c>
      <c r="AV355" s="13" t="s">
        <v>85</v>
      </c>
      <c r="AW355" s="13" t="s">
        <v>32</v>
      </c>
      <c r="AX355" s="13" t="s">
        <v>76</v>
      </c>
      <c r="AY355" s="264" t="s">
        <v>190</v>
      </c>
    </row>
    <row r="356" spans="2:51" s="13" customFormat="1" ht="12">
      <c r="B356" s="254"/>
      <c r="C356" s="255"/>
      <c r="D356" s="245" t="s">
        <v>199</v>
      </c>
      <c r="E356" s="256" t="s">
        <v>1</v>
      </c>
      <c r="F356" s="257" t="s">
        <v>3315</v>
      </c>
      <c r="G356" s="255"/>
      <c r="H356" s="258">
        <v>10</v>
      </c>
      <c r="I356" s="259"/>
      <c r="J356" s="255"/>
      <c r="K356" s="255"/>
      <c r="L356" s="260"/>
      <c r="M356" s="261"/>
      <c r="N356" s="262"/>
      <c r="O356" s="262"/>
      <c r="P356" s="262"/>
      <c r="Q356" s="262"/>
      <c r="R356" s="262"/>
      <c r="S356" s="262"/>
      <c r="T356" s="263"/>
      <c r="AT356" s="264" t="s">
        <v>199</v>
      </c>
      <c r="AU356" s="264" t="s">
        <v>85</v>
      </c>
      <c r="AV356" s="13" t="s">
        <v>85</v>
      </c>
      <c r="AW356" s="13" t="s">
        <v>32</v>
      </c>
      <c r="AX356" s="13" t="s">
        <v>76</v>
      </c>
      <c r="AY356" s="264" t="s">
        <v>190</v>
      </c>
    </row>
    <row r="357" spans="2:51" s="13" customFormat="1" ht="12">
      <c r="B357" s="254"/>
      <c r="C357" s="255"/>
      <c r="D357" s="245" t="s">
        <v>199</v>
      </c>
      <c r="E357" s="256" t="s">
        <v>1</v>
      </c>
      <c r="F357" s="257" t="s">
        <v>3098</v>
      </c>
      <c r="G357" s="255"/>
      <c r="H357" s="258">
        <v>0</v>
      </c>
      <c r="I357" s="259"/>
      <c r="J357" s="255"/>
      <c r="K357" s="255"/>
      <c r="L357" s="260"/>
      <c r="M357" s="261"/>
      <c r="N357" s="262"/>
      <c r="O357" s="262"/>
      <c r="P357" s="262"/>
      <c r="Q357" s="262"/>
      <c r="R357" s="262"/>
      <c r="S357" s="262"/>
      <c r="T357" s="263"/>
      <c r="AT357" s="264" t="s">
        <v>199</v>
      </c>
      <c r="AU357" s="264" t="s">
        <v>85</v>
      </c>
      <c r="AV357" s="13" t="s">
        <v>85</v>
      </c>
      <c r="AW357" s="13" t="s">
        <v>32</v>
      </c>
      <c r="AX357" s="13" t="s">
        <v>76</v>
      </c>
      <c r="AY357" s="264" t="s">
        <v>190</v>
      </c>
    </row>
    <row r="358" spans="2:51" s="13" customFormat="1" ht="12">
      <c r="B358" s="254"/>
      <c r="C358" s="255"/>
      <c r="D358" s="245" t="s">
        <v>199</v>
      </c>
      <c r="E358" s="256" t="s">
        <v>1</v>
      </c>
      <c r="F358" s="257" t="s">
        <v>3316</v>
      </c>
      <c r="G358" s="255"/>
      <c r="H358" s="258">
        <v>4</v>
      </c>
      <c r="I358" s="259"/>
      <c r="J358" s="255"/>
      <c r="K358" s="255"/>
      <c r="L358" s="260"/>
      <c r="M358" s="261"/>
      <c r="N358" s="262"/>
      <c r="O358" s="262"/>
      <c r="P358" s="262"/>
      <c r="Q358" s="262"/>
      <c r="R358" s="262"/>
      <c r="S358" s="262"/>
      <c r="T358" s="263"/>
      <c r="AT358" s="264" t="s">
        <v>199</v>
      </c>
      <c r="AU358" s="264" t="s">
        <v>85</v>
      </c>
      <c r="AV358" s="13" t="s">
        <v>85</v>
      </c>
      <c r="AW358" s="13" t="s">
        <v>32</v>
      </c>
      <c r="AX358" s="13" t="s">
        <v>76</v>
      </c>
      <c r="AY358" s="264" t="s">
        <v>190</v>
      </c>
    </row>
    <row r="359" spans="2:51" s="13" customFormat="1" ht="12">
      <c r="B359" s="254"/>
      <c r="C359" s="255"/>
      <c r="D359" s="245" t="s">
        <v>199</v>
      </c>
      <c r="E359" s="256" t="s">
        <v>1</v>
      </c>
      <c r="F359" s="257" t="s">
        <v>3317</v>
      </c>
      <c r="G359" s="255"/>
      <c r="H359" s="258">
        <v>2</v>
      </c>
      <c r="I359" s="259"/>
      <c r="J359" s="255"/>
      <c r="K359" s="255"/>
      <c r="L359" s="260"/>
      <c r="M359" s="261"/>
      <c r="N359" s="262"/>
      <c r="O359" s="262"/>
      <c r="P359" s="262"/>
      <c r="Q359" s="262"/>
      <c r="R359" s="262"/>
      <c r="S359" s="262"/>
      <c r="T359" s="263"/>
      <c r="AT359" s="264" t="s">
        <v>199</v>
      </c>
      <c r="AU359" s="264" t="s">
        <v>85</v>
      </c>
      <c r="AV359" s="13" t="s">
        <v>85</v>
      </c>
      <c r="AW359" s="13" t="s">
        <v>32</v>
      </c>
      <c r="AX359" s="13" t="s">
        <v>76</v>
      </c>
      <c r="AY359" s="264" t="s">
        <v>190</v>
      </c>
    </row>
    <row r="360" spans="2:51" s="13" customFormat="1" ht="12">
      <c r="B360" s="254"/>
      <c r="C360" s="255"/>
      <c r="D360" s="245" t="s">
        <v>199</v>
      </c>
      <c r="E360" s="256" t="s">
        <v>1</v>
      </c>
      <c r="F360" s="257" t="s">
        <v>3318</v>
      </c>
      <c r="G360" s="255"/>
      <c r="H360" s="258">
        <v>3</v>
      </c>
      <c r="I360" s="259"/>
      <c r="J360" s="255"/>
      <c r="K360" s="255"/>
      <c r="L360" s="260"/>
      <c r="M360" s="261"/>
      <c r="N360" s="262"/>
      <c r="O360" s="262"/>
      <c r="P360" s="262"/>
      <c r="Q360" s="262"/>
      <c r="R360" s="262"/>
      <c r="S360" s="262"/>
      <c r="T360" s="263"/>
      <c r="AT360" s="264" t="s">
        <v>199</v>
      </c>
      <c r="AU360" s="264" t="s">
        <v>85</v>
      </c>
      <c r="AV360" s="13" t="s">
        <v>85</v>
      </c>
      <c r="AW360" s="13" t="s">
        <v>32</v>
      </c>
      <c r="AX360" s="13" t="s">
        <v>76</v>
      </c>
      <c r="AY360" s="264" t="s">
        <v>190</v>
      </c>
    </row>
    <row r="361" spans="2:65" s="1" customFormat="1" ht="16.5" customHeight="1">
      <c r="B361" s="37"/>
      <c r="C361" s="265" t="s">
        <v>797</v>
      </c>
      <c r="D361" s="265" t="s">
        <v>430</v>
      </c>
      <c r="E361" s="266" t="s">
        <v>3293</v>
      </c>
      <c r="F361" s="267" t="s">
        <v>3294</v>
      </c>
      <c r="G361" s="268" t="s">
        <v>1708</v>
      </c>
      <c r="H361" s="269">
        <v>21</v>
      </c>
      <c r="I361" s="270"/>
      <c r="J361" s="271">
        <f>ROUND(I361*H361,2)</f>
        <v>0</v>
      </c>
      <c r="K361" s="267" t="s">
        <v>445</v>
      </c>
      <c r="L361" s="272"/>
      <c r="M361" s="273" t="s">
        <v>1</v>
      </c>
      <c r="N361" s="274" t="s">
        <v>41</v>
      </c>
      <c r="O361" s="85"/>
      <c r="P361" s="239">
        <f>O361*H361</f>
        <v>0</v>
      </c>
      <c r="Q361" s="239">
        <v>0</v>
      </c>
      <c r="R361" s="239">
        <f>Q361*H361</f>
        <v>0</v>
      </c>
      <c r="S361" s="239">
        <v>0</v>
      </c>
      <c r="T361" s="240">
        <f>S361*H361</f>
        <v>0</v>
      </c>
      <c r="AR361" s="241" t="s">
        <v>990</v>
      </c>
      <c r="AT361" s="241" t="s">
        <v>430</v>
      </c>
      <c r="AU361" s="241" t="s">
        <v>85</v>
      </c>
      <c r="AY361" s="16" t="s">
        <v>190</v>
      </c>
      <c r="BE361" s="242">
        <f>IF(N361="základní",J361,0)</f>
        <v>0</v>
      </c>
      <c r="BF361" s="242">
        <f>IF(N361="snížená",J361,0)</f>
        <v>0</v>
      </c>
      <c r="BG361" s="242">
        <f>IF(N361="zákl. přenesená",J361,0)</f>
        <v>0</v>
      </c>
      <c r="BH361" s="242">
        <f>IF(N361="sníž. přenesená",J361,0)</f>
        <v>0</v>
      </c>
      <c r="BI361" s="242">
        <f>IF(N361="nulová",J361,0)</f>
        <v>0</v>
      </c>
      <c r="BJ361" s="16" t="s">
        <v>83</v>
      </c>
      <c r="BK361" s="242">
        <f>ROUND(I361*H361,2)</f>
        <v>0</v>
      </c>
      <c r="BL361" s="16" t="s">
        <v>990</v>
      </c>
      <c r="BM361" s="241" t="s">
        <v>3319</v>
      </c>
    </row>
    <row r="362" spans="2:51" s="13" customFormat="1" ht="12">
      <c r="B362" s="254"/>
      <c r="C362" s="255"/>
      <c r="D362" s="245" t="s">
        <v>199</v>
      </c>
      <c r="E362" s="256" t="s">
        <v>1</v>
      </c>
      <c r="F362" s="257" t="s">
        <v>3132</v>
      </c>
      <c r="G362" s="255"/>
      <c r="H362" s="258">
        <v>2</v>
      </c>
      <c r="I362" s="259"/>
      <c r="J362" s="255"/>
      <c r="K362" s="255"/>
      <c r="L362" s="260"/>
      <c r="M362" s="261"/>
      <c r="N362" s="262"/>
      <c r="O362" s="262"/>
      <c r="P362" s="262"/>
      <c r="Q362" s="262"/>
      <c r="R362" s="262"/>
      <c r="S362" s="262"/>
      <c r="T362" s="263"/>
      <c r="AT362" s="264" t="s">
        <v>199</v>
      </c>
      <c r="AU362" s="264" t="s">
        <v>85</v>
      </c>
      <c r="AV362" s="13" t="s">
        <v>85</v>
      </c>
      <c r="AW362" s="13" t="s">
        <v>32</v>
      </c>
      <c r="AX362" s="13" t="s">
        <v>76</v>
      </c>
      <c r="AY362" s="264" t="s">
        <v>190</v>
      </c>
    </row>
    <row r="363" spans="2:51" s="13" customFormat="1" ht="12">
      <c r="B363" s="254"/>
      <c r="C363" s="255"/>
      <c r="D363" s="245" t="s">
        <v>199</v>
      </c>
      <c r="E363" s="256" t="s">
        <v>1</v>
      </c>
      <c r="F363" s="257" t="s">
        <v>3315</v>
      </c>
      <c r="G363" s="255"/>
      <c r="H363" s="258">
        <v>10</v>
      </c>
      <c r="I363" s="259"/>
      <c r="J363" s="255"/>
      <c r="K363" s="255"/>
      <c r="L363" s="260"/>
      <c r="M363" s="261"/>
      <c r="N363" s="262"/>
      <c r="O363" s="262"/>
      <c r="P363" s="262"/>
      <c r="Q363" s="262"/>
      <c r="R363" s="262"/>
      <c r="S363" s="262"/>
      <c r="T363" s="263"/>
      <c r="AT363" s="264" t="s">
        <v>199</v>
      </c>
      <c r="AU363" s="264" t="s">
        <v>85</v>
      </c>
      <c r="AV363" s="13" t="s">
        <v>85</v>
      </c>
      <c r="AW363" s="13" t="s">
        <v>32</v>
      </c>
      <c r="AX363" s="13" t="s">
        <v>76</v>
      </c>
      <c r="AY363" s="264" t="s">
        <v>190</v>
      </c>
    </row>
    <row r="364" spans="2:51" s="13" customFormat="1" ht="12">
      <c r="B364" s="254"/>
      <c r="C364" s="255"/>
      <c r="D364" s="245" t="s">
        <v>199</v>
      </c>
      <c r="E364" s="256" t="s">
        <v>1</v>
      </c>
      <c r="F364" s="257" t="s">
        <v>3098</v>
      </c>
      <c r="G364" s="255"/>
      <c r="H364" s="258">
        <v>0</v>
      </c>
      <c r="I364" s="259"/>
      <c r="J364" s="255"/>
      <c r="K364" s="255"/>
      <c r="L364" s="260"/>
      <c r="M364" s="261"/>
      <c r="N364" s="262"/>
      <c r="O364" s="262"/>
      <c r="P364" s="262"/>
      <c r="Q364" s="262"/>
      <c r="R364" s="262"/>
      <c r="S364" s="262"/>
      <c r="T364" s="263"/>
      <c r="AT364" s="264" t="s">
        <v>199</v>
      </c>
      <c r="AU364" s="264" t="s">
        <v>85</v>
      </c>
      <c r="AV364" s="13" t="s">
        <v>85</v>
      </c>
      <c r="AW364" s="13" t="s">
        <v>32</v>
      </c>
      <c r="AX364" s="13" t="s">
        <v>76</v>
      </c>
      <c r="AY364" s="264" t="s">
        <v>190</v>
      </c>
    </row>
    <row r="365" spans="2:51" s="13" customFormat="1" ht="12">
      <c r="B365" s="254"/>
      <c r="C365" s="255"/>
      <c r="D365" s="245" t="s">
        <v>199</v>
      </c>
      <c r="E365" s="256" t="s">
        <v>1</v>
      </c>
      <c r="F365" s="257" t="s">
        <v>3316</v>
      </c>
      <c r="G365" s="255"/>
      <c r="H365" s="258">
        <v>4</v>
      </c>
      <c r="I365" s="259"/>
      <c r="J365" s="255"/>
      <c r="K365" s="255"/>
      <c r="L365" s="260"/>
      <c r="M365" s="261"/>
      <c r="N365" s="262"/>
      <c r="O365" s="262"/>
      <c r="P365" s="262"/>
      <c r="Q365" s="262"/>
      <c r="R365" s="262"/>
      <c r="S365" s="262"/>
      <c r="T365" s="263"/>
      <c r="AT365" s="264" t="s">
        <v>199</v>
      </c>
      <c r="AU365" s="264" t="s">
        <v>85</v>
      </c>
      <c r="AV365" s="13" t="s">
        <v>85</v>
      </c>
      <c r="AW365" s="13" t="s">
        <v>32</v>
      </c>
      <c r="AX365" s="13" t="s">
        <v>76</v>
      </c>
      <c r="AY365" s="264" t="s">
        <v>190</v>
      </c>
    </row>
    <row r="366" spans="2:51" s="13" customFormat="1" ht="12">
      <c r="B366" s="254"/>
      <c r="C366" s="255"/>
      <c r="D366" s="245" t="s">
        <v>199</v>
      </c>
      <c r="E366" s="256" t="s">
        <v>1</v>
      </c>
      <c r="F366" s="257" t="s">
        <v>3317</v>
      </c>
      <c r="G366" s="255"/>
      <c r="H366" s="258">
        <v>2</v>
      </c>
      <c r="I366" s="259"/>
      <c r="J366" s="255"/>
      <c r="K366" s="255"/>
      <c r="L366" s="260"/>
      <c r="M366" s="261"/>
      <c r="N366" s="262"/>
      <c r="O366" s="262"/>
      <c r="P366" s="262"/>
      <c r="Q366" s="262"/>
      <c r="R366" s="262"/>
      <c r="S366" s="262"/>
      <c r="T366" s="263"/>
      <c r="AT366" s="264" t="s">
        <v>199</v>
      </c>
      <c r="AU366" s="264" t="s">
        <v>85</v>
      </c>
      <c r="AV366" s="13" t="s">
        <v>85</v>
      </c>
      <c r="AW366" s="13" t="s">
        <v>32</v>
      </c>
      <c r="AX366" s="13" t="s">
        <v>76</v>
      </c>
      <c r="AY366" s="264" t="s">
        <v>190</v>
      </c>
    </row>
    <row r="367" spans="2:51" s="13" customFormat="1" ht="12">
      <c r="B367" s="254"/>
      <c r="C367" s="255"/>
      <c r="D367" s="245" t="s">
        <v>199</v>
      </c>
      <c r="E367" s="256" t="s">
        <v>1</v>
      </c>
      <c r="F367" s="257" t="s">
        <v>3318</v>
      </c>
      <c r="G367" s="255"/>
      <c r="H367" s="258">
        <v>3</v>
      </c>
      <c r="I367" s="259"/>
      <c r="J367" s="255"/>
      <c r="K367" s="255"/>
      <c r="L367" s="260"/>
      <c r="M367" s="261"/>
      <c r="N367" s="262"/>
      <c r="O367" s="262"/>
      <c r="P367" s="262"/>
      <c r="Q367" s="262"/>
      <c r="R367" s="262"/>
      <c r="S367" s="262"/>
      <c r="T367" s="263"/>
      <c r="AT367" s="264" t="s">
        <v>199</v>
      </c>
      <c r="AU367" s="264" t="s">
        <v>85</v>
      </c>
      <c r="AV367" s="13" t="s">
        <v>85</v>
      </c>
      <c r="AW367" s="13" t="s">
        <v>32</v>
      </c>
      <c r="AX367" s="13" t="s">
        <v>76</v>
      </c>
      <c r="AY367" s="264" t="s">
        <v>190</v>
      </c>
    </row>
    <row r="368" spans="2:65" s="1" customFormat="1" ht="16.5" customHeight="1">
      <c r="B368" s="37"/>
      <c r="C368" s="265" t="s">
        <v>804</v>
      </c>
      <c r="D368" s="265" t="s">
        <v>430</v>
      </c>
      <c r="E368" s="266" t="s">
        <v>3296</v>
      </c>
      <c r="F368" s="267" t="s">
        <v>3297</v>
      </c>
      <c r="G368" s="268" t="s">
        <v>1708</v>
      </c>
      <c r="H368" s="269">
        <v>21</v>
      </c>
      <c r="I368" s="270"/>
      <c r="J368" s="271">
        <f>ROUND(I368*H368,2)</f>
        <v>0</v>
      </c>
      <c r="K368" s="267" t="s">
        <v>445</v>
      </c>
      <c r="L368" s="272"/>
      <c r="M368" s="273" t="s">
        <v>1</v>
      </c>
      <c r="N368" s="274" t="s">
        <v>41</v>
      </c>
      <c r="O368" s="85"/>
      <c r="P368" s="239">
        <f>O368*H368</f>
        <v>0</v>
      </c>
      <c r="Q368" s="239">
        <v>0</v>
      </c>
      <c r="R368" s="239">
        <f>Q368*H368</f>
        <v>0</v>
      </c>
      <c r="S368" s="239">
        <v>0</v>
      </c>
      <c r="T368" s="240">
        <f>S368*H368</f>
        <v>0</v>
      </c>
      <c r="AR368" s="241" t="s">
        <v>990</v>
      </c>
      <c r="AT368" s="241" t="s">
        <v>430</v>
      </c>
      <c r="AU368" s="241" t="s">
        <v>85</v>
      </c>
      <c r="AY368" s="16" t="s">
        <v>190</v>
      </c>
      <c r="BE368" s="242">
        <f>IF(N368="základní",J368,0)</f>
        <v>0</v>
      </c>
      <c r="BF368" s="242">
        <f>IF(N368="snížená",J368,0)</f>
        <v>0</v>
      </c>
      <c r="BG368" s="242">
        <f>IF(N368="zákl. přenesená",J368,0)</f>
        <v>0</v>
      </c>
      <c r="BH368" s="242">
        <f>IF(N368="sníž. přenesená",J368,0)</f>
        <v>0</v>
      </c>
      <c r="BI368" s="242">
        <f>IF(N368="nulová",J368,0)</f>
        <v>0</v>
      </c>
      <c r="BJ368" s="16" t="s">
        <v>83</v>
      </c>
      <c r="BK368" s="242">
        <f>ROUND(I368*H368,2)</f>
        <v>0</v>
      </c>
      <c r="BL368" s="16" t="s">
        <v>990</v>
      </c>
      <c r="BM368" s="241" t="s">
        <v>3320</v>
      </c>
    </row>
    <row r="369" spans="2:65" s="1" customFormat="1" ht="16.5" customHeight="1">
      <c r="B369" s="37"/>
      <c r="C369" s="265" t="s">
        <v>810</v>
      </c>
      <c r="D369" s="265" t="s">
        <v>430</v>
      </c>
      <c r="E369" s="266" t="s">
        <v>3299</v>
      </c>
      <c r="F369" s="267" t="s">
        <v>3300</v>
      </c>
      <c r="G369" s="268" t="s">
        <v>1708</v>
      </c>
      <c r="H369" s="269">
        <v>21</v>
      </c>
      <c r="I369" s="270"/>
      <c r="J369" s="271">
        <f>ROUND(I369*H369,2)</f>
        <v>0</v>
      </c>
      <c r="K369" s="267" t="s">
        <v>445</v>
      </c>
      <c r="L369" s="272"/>
      <c r="M369" s="273" t="s">
        <v>1</v>
      </c>
      <c r="N369" s="274" t="s">
        <v>41</v>
      </c>
      <c r="O369" s="85"/>
      <c r="P369" s="239">
        <f>O369*H369</f>
        <v>0</v>
      </c>
      <c r="Q369" s="239">
        <v>0</v>
      </c>
      <c r="R369" s="239">
        <f>Q369*H369</f>
        <v>0</v>
      </c>
      <c r="S369" s="239">
        <v>0</v>
      </c>
      <c r="T369" s="240">
        <f>S369*H369</f>
        <v>0</v>
      </c>
      <c r="AR369" s="241" t="s">
        <v>990</v>
      </c>
      <c r="AT369" s="241" t="s">
        <v>430</v>
      </c>
      <c r="AU369" s="241" t="s">
        <v>85</v>
      </c>
      <c r="AY369" s="16" t="s">
        <v>190</v>
      </c>
      <c r="BE369" s="242">
        <f>IF(N369="základní",J369,0)</f>
        <v>0</v>
      </c>
      <c r="BF369" s="242">
        <f>IF(N369="snížená",J369,0)</f>
        <v>0</v>
      </c>
      <c r="BG369" s="242">
        <f>IF(N369="zákl. přenesená",J369,0)</f>
        <v>0</v>
      </c>
      <c r="BH369" s="242">
        <f>IF(N369="sníž. přenesená",J369,0)</f>
        <v>0</v>
      </c>
      <c r="BI369" s="242">
        <f>IF(N369="nulová",J369,0)</f>
        <v>0</v>
      </c>
      <c r="BJ369" s="16" t="s">
        <v>83</v>
      </c>
      <c r="BK369" s="242">
        <f>ROUND(I369*H369,2)</f>
        <v>0</v>
      </c>
      <c r="BL369" s="16" t="s">
        <v>990</v>
      </c>
      <c r="BM369" s="241" t="s">
        <v>3321</v>
      </c>
    </row>
    <row r="370" spans="2:65" s="1" customFormat="1" ht="24" customHeight="1">
      <c r="B370" s="37"/>
      <c r="C370" s="265" t="s">
        <v>815</v>
      </c>
      <c r="D370" s="265" t="s">
        <v>430</v>
      </c>
      <c r="E370" s="266" t="s">
        <v>3302</v>
      </c>
      <c r="F370" s="267" t="s">
        <v>3303</v>
      </c>
      <c r="G370" s="268" t="s">
        <v>1708</v>
      </c>
      <c r="H370" s="269">
        <v>21</v>
      </c>
      <c r="I370" s="270"/>
      <c r="J370" s="271">
        <f>ROUND(I370*H370,2)</f>
        <v>0</v>
      </c>
      <c r="K370" s="267" t="s">
        <v>445</v>
      </c>
      <c r="L370" s="272"/>
      <c r="M370" s="273" t="s">
        <v>1</v>
      </c>
      <c r="N370" s="274" t="s">
        <v>41</v>
      </c>
      <c r="O370" s="85"/>
      <c r="P370" s="239">
        <f>O370*H370</f>
        <v>0</v>
      </c>
      <c r="Q370" s="239">
        <v>0</v>
      </c>
      <c r="R370" s="239">
        <f>Q370*H370</f>
        <v>0</v>
      </c>
      <c r="S370" s="239">
        <v>0</v>
      </c>
      <c r="T370" s="240">
        <f>S370*H370</f>
        <v>0</v>
      </c>
      <c r="AR370" s="241" t="s">
        <v>990</v>
      </c>
      <c r="AT370" s="241" t="s">
        <v>430</v>
      </c>
      <c r="AU370" s="241" t="s">
        <v>85</v>
      </c>
      <c r="AY370" s="16" t="s">
        <v>190</v>
      </c>
      <c r="BE370" s="242">
        <f>IF(N370="základní",J370,0)</f>
        <v>0</v>
      </c>
      <c r="BF370" s="242">
        <f>IF(N370="snížená",J370,0)</f>
        <v>0</v>
      </c>
      <c r="BG370" s="242">
        <f>IF(N370="zákl. přenesená",J370,0)</f>
        <v>0</v>
      </c>
      <c r="BH370" s="242">
        <f>IF(N370="sníž. přenesená",J370,0)</f>
        <v>0</v>
      </c>
      <c r="BI370" s="242">
        <f>IF(N370="nulová",J370,0)</f>
        <v>0</v>
      </c>
      <c r="BJ370" s="16" t="s">
        <v>83</v>
      </c>
      <c r="BK370" s="242">
        <f>ROUND(I370*H370,2)</f>
        <v>0</v>
      </c>
      <c r="BL370" s="16" t="s">
        <v>990</v>
      </c>
      <c r="BM370" s="241" t="s">
        <v>3322</v>
      </c>
    </row>
    <row r="371" spans="2:65" s="1" customFormat="1" ht="16.5" customHeight="1">
      <c r="B371" s="37"/>
      <c r="C371" s="265" t="s">
        <v>821</v>
      </c>
      <c r="D371" s="265" t="s">
        <v>430</v>
      </c>
      <c r="E371" s="266" t="s">
        <v>3227</v>
      </c>
      <c r="F371" s="267" t="s">
        <v>3228</v>
      </c>
      <c r="G371" s="268" t="s">
        <v>1708</v>
      </c>
      <c r="H371" s="269">
        <v>21</v>
      </c>
      <c r="I371" s="270"/>
      <c r="J371" s="271">
        <f>ROUND(I371*H371,2)</f>
        <v>0</v>
      </c>
      <c r="K371" s="267" t="s">
        <v>445</v>
      </c>
      <c r="L371" s="272"/>
      <c r="M371" s="273" t="s">
        <v>1</v>
      </c>
      <c r="N371" s="274" t="s">
        <v>41</v>
      </c>
      <c r="O371" s="85"/>
      <c r="P371" s="239">
        <f>O371*H371</f>
        <v>0</v>
      </c>
      <c r="Q371" s="239">
        <v>0</v>
      </c>
      <c r="R371" s="239">
        <f>Q371*H371</f>
        <v>0</v>
      </c>
      <c r="S371" s="239">
        <v>0</v>
      </c>
      <c r="T371" s="240">
        <f>S371*H371</f>
        <v>0</v>
      </c>
      <c r="AR371" s="241" t="s">
        <v>990</v>
      </c>
      <c r="AT371" s="241" t="s">
        <v>430</v>
      </c>
      <c r="AU371" s="241" t="s">
        <v>85</v>
      </c>
      <c r="AY371" s="16" t="s">
        <v>190</v>
      </c>
      <c r="BE371" s="242">
        <f>IF(N371="základní",J371,0)</f>
        <v>0</v>
      </c>
      <c r="BF371" s="242">
        <f>IF(N371="snížená",J371,0)</f>
        <v>0</v>
      </c>
      <c r="BG371" s="242">
        <f>IF(N371="zákl. přenesená",J371,0)</f>
        <v>0</v>
      </c>
      <c r="BH371" s="242">
        <f>IF(N371="sníž. přenesená",J371,0)</f>
        <v>0</v>
      </c>
      <c r="BI371" s="242">
        <f>IF(N371="nulová",J371,0)</f>
        <v>0</v>
      </c>
      <c r="BJ371" s="16" t="s">
        <v>83</v>
      </c>
      <c r="BK371" s="242">
        <f>ROUND(I371*H371,2)</f>
        <v>0</v>
      </c>
      <c r="BL371" s="16" t="s">
        <v>990</v>
      </c>
      <c r="BM371" s="241" t="s">
        <v>3323</v>
      </c>
    </row>
    <row r="372" spans="2:65" s="1" customFormat="1" ht="16.5" customHeight="1">
      <c r="B372" s="37"/>
      <c r="C372" s="230" t="s">
        <v>829</v>
      </c>
      <c r="D372" s="230" t="s">
        <v>192</v>
      </c>
      <c r="E372" s="231" t="s">
        <v>3324</v>
      </c>
      <c r="F372" s="232" t="s">
        <v>3325</v>
      </c>
      <c r="G372" s="233" t="s">
        <v>427</v>
      </c>
      <c r="H372" s="234">
        <v>21</v>
      </c>
      <c r="I372" s="235"/>
      <c r="J372" s="236">
        <f>ROUND(I372*H372,2)</f>
        <v>0</v>
      </c>
      <c r="K372" s="232" t="s">
        <v>196</v>
      </c>
      <c r="L372" s="42"/>
      <c r="M372" s="237" t="s">
        <v>1</v>
      </c>
      <c r="N372" s="238" t="s">
        <v>41</v>
      </c>
      <c r="O372" s="85"/>
      <c r="P372" s="239">
        <f>O372*H372</f>
        <v>0</v>
      </c>
      <c r="Q372" s="239">
        <v>0</v>
      </c>
      <c r="R372" s="239">
        <f>Q372*H372</f>
        <v>0</v>
      </c>
      <c r="S372" s="239">
        <v>0</v>
      </c>
      <c r="T372" s="240">
        <f>S372*H372</f>
        <v>0</v>
      </c>
      <c r="AR372" s="241" t="s">
        <v>272</v>
      </c>
      <c r="AT372" s="241" t="s">
        <v>192</v>
      </c>
      <c r="AU372" s="241" t="s">
        <v>85</v>
      </c>
      <c r="AY372" s="16" t="s">
        <v>190</v>
      </c>
      <c r="BE372" s="242">
        <f>IF(N372="základní",J372,0)</f>
        <v>0</v>
      </c>
      <c r="BF372" s="242">
        <f>IF(N372="snížená",J372,0)</f>
        <v>0</v>
      </c>
      <c r="BG372" s="242">
        <f>IF(N372="zákl. přenesená",J372,0)</f>
        <v>0</v>
      </c>
      <c r="BH372" s="242">
        <f>IF(N372="sníž. přenesená",J372,0)</f>
        <v>0</v>
      </c>
      <c r="BI372" s="242">
        <f>IF(N372="nulová",J372,0)</f>
        <v>0</v>
      </c>
      <c r="BJ372" s="16" t="s">
        <v>83</v>
      </c>
      <c r="BK372" s="242">
        <f>ROUND(I372*H372,2)</f>
        <v>0</v>
      </c>
      <c r="BL372" s="16" t="s">
        <v>272</v>
      </c>
      <c r="BM372" s="241" t="s">
        <v>3326</v>
      </c>
    </row>
    <row r="373" spans="2:65" s="1" customFormat="1" ht="24" customHeight="1">
      <c r="B373" s="37"/>
      <c r="C373" s="265" t="s">
        <v>834</v>
      </c>
      <c r="D373" s="265" t="s">
        <v>430</v>
      </c>
      <c r="E373" s="266" t="s">
        <v>3327</v>
      </c>
      <c r="F373" s="267" t="s">
        <v>3328</v>
      </c>
      <c r="G373" s="268" t="s">
        <v>1708</v>
      </c>
      <c r="H373" s="269">
        <v>10</v>
      </c>
      <c r="I373" s="270"/>
      <c r="J373" s="271">
        <f>ROUND(I373*H373,2)</f>
        <v>0</v>
      </c>
      <c r="K373" s="267" t="s">
        <v>445</v>
      </c>
      <c r="L373" s="272"/>
      <c r="M373" s="273" t="s">
        <v>1</v>
      </c>
      <c r="N373" s="274" t="s">
        <v>41</v>
      </c>
      <c r="O373" s="85"/>
      <c r="P373" s="239">
        <f>O373*H373</f>
        <v>0</v>
      </c>
      <c r="Q373" s="239">
        <v>0</v>
      </c>
      <c r="R373" s="239">
        <f>Q373*H373</f>
        <v>0</v>
      </c>
      <c r="S373" s="239">
        <v>0</v>
      </c>
      <c r="T373" s="240">
        <f>S373*H373</f>
        <v>0</v>
      </c>
      <c r="AR373" s="241" t="s">
        <v>990</v>
      </c>
      <c r="AT373" s="241" t="s">
        <v>430</v>
      </c>
      <c r="AU373" s="241" t="s">
        <v>85</v>
      </c>
      <c r="AY373" s="16" t="s">
        <v>190</v>
      </c>
      <c r="BE373" s="242">
        <f>IF(N373="základní",J373,0)</f>
        <v>0</v>
      </c>
      <c r="BF373" s="242">
        <f>IF(N373="snížená",J373,0)</f>
        <v>0</v>
      </c>
      <c r="BG373" s="242">
        <f>IF(N373="zákl. přenesená",J373,0)</f>
        <v>0</v>
      </c>
      <c r="BH373" s="242">
        <f>IF(N373="sníž. přenesená",J373,0)</f>
        <v>0</v>
      </c>
      <c r="BI373" s="242">
        <f>IF(N373="nulová",J373,0)</f>
        <v>0</v>
      </c>
      <c r="BJ373" s="16" t="s">
        <v>83</v>
      </c>
      <c r="BK373" s="242">
        <f>ROUND(I373*H373,2)</f>
        <v>0</v>
      </c>
      <c r="BL373" s="16" t="s">
        <v>990</v>
      </c>
      <c r="BM373" s="241" t="s">
        <v>3329</v>
      </c>
    </row>
    <row r="374" spans="2:65" s="1" customFormat="1" ht="24" customHeight="1">
      <c r="B374" s="37"/>
      <c r="C374" s="265" t="s">
        <v>839</v>
      </c>
      <c r="D374" s="265" t="s">
        <v>430</v>
      </c>
      <c r="E374" s="266" t="s">
        <v>3330</v>
      </c>
      <c r="F374" s="267" t="s">
        <v>3331</v>
      </c>
      <c r="G374" s="268" t="s">
        <v>1708</v>
      </c>
      <c r="H374" s="269">
        <v>9</v>
      </c>
      <c r="I374" s="270"/>
      <c r="J374" s="271">
        <f>ROUND(I374*H374,2)</f>
        <v>0</v>
      </c>
      <c r="K374" s="267" t="s">
        <v>445</v>
      </c>
      <c r="L374" s="272"/>
      <c r="M374" s="273" t="s">
        <v>1</v>
      </c>
      <c r="N374" s="274" t="s">
        <v>41</v>
      </c>
      <c r="O374" s="85"/>
      <c r="P374" s="239">
        <f>O374*H374</f>
        <v>0</v>
      </c>
      <c r="Q374" s="239">
        <v>0</v>
      </c>
      <c r="R374" s="239">
        <f>Q374*H374</f>
        <v>0</v>
      </c>
      <c r="S374" s="239">
        <v>0</v>
      </c>
      <c r="T374" s="240">
        <f>S374*H374</f>
        <v>0</v>
      </c>
      <c r="AR374" s="241" t="s">
        <v>990</v>
      </c>
      <c r="AT374" s="241" t="s">
        <v>430</v>
      </c>
      <c r="AU374" s="241" t="s">
        <v>85</v>
      </c>
      <c r="AY374" s="16" t="s">
        <v>190</v>
      </c>
      <c r="BE374" s="242">
        <f>IF(N374="základní",J374,0)</f>
        <v>0</v>
      </c>
      <c r="BF374" s="242">
        <f>IF(N374="snížená",J374,0)</f>
        <v>0</v>
      </c>
      <c r="BG374" s="242">
        <f>IF(N374="zákl. přenesená",J374,0)</f>
        <v>0</v>
      </c>
      <c r="BH374" s="242">
        <f>IF(N374="sníž. přenesená",J374,0)</f>
        <v>0</v>
      </c>
      <c r="BI374" s="242">
        <f>IF(N374="nulová",J374,0)</f>
        <v>0</v>
      </c>
      <c r="BJ374" s="16" t="s">
        <v>83</v>
      </c>
      <c r="BK374" s="242">
        <f>ROUND(I374*H374,2)</f>
        <v>0</v>
      </c>
      <c r="BL374" s="16" t="s">
        <v>990</v>
      </c>
      <c r="BM374" s="241" t="s">
        <v>3332</v>
      </c>
    </row>
    <row r="375" spans="2:51" s="12" customFormat="1" ht="12">
      <c r="B375" s="243"/>
      <c r="C375" s="244"/>
      <c r="D375" s="245" t="s">
        <v>199</v>
      </c>
      <c r="E375" s="246" t="s">
        <v>1</v>
      </c>
      <c r="F375" s="247" t="s">
        <v>3190</v>
      </c>
      <c r="G375" s="244"/>
      <c r="H375" s="246" t="s">
        <v>1</v>
      </c>
      <c r="I375" s="248"/>
      <c r="J375" s="244"/>
      <c r="K375" s="244"/>
      <c r="L375" s="249"/>
      <c r="M375" s="250"/>
      <c r="N375" s="251"/>
      <c r="O375" s="251"/>
      <c r="P375" s="251"/>
      <c r="Q375" s="251"/>
      <c r="R375" s="251"/>
      <c r="S375" s="251"/>
      <c r="T375" s="252"/>
      <c r="AT375" s="253" t="s">
        <v>199</v>
      </c>
      <c r="AU375" s="253" t="s">
        <v>85</v>
      </c>
      <c r="AV375" s="12" t="s">
        <v>83</v>
      </c>
      <c r="AW375" s="12" t="s">
        <v>32</v>
      </c>
      <c r="AX375" s="12" t="s">
        <v>76</v>
      </c>
      <c r="AY375" s="253" t="s">
        <v>190</v>
      </c>
    </row>
    <row r="376" spans="2:51" s="13" customFormat="1" ht="12">
      <c r="B376" s="254"/>
      <c r="C376" s="255"/>
      <c r="D376" s="245" t="s">
        <v>199</v>
      </c>
      <c r="E376" s="256" t="s">
        <v>1</v>
      </c>
      <c r="F376" s="257" t="s">
        <v>3096</v>
      </c>
      <c r="G376" s="255"/>
      <c r="H376" s="258">
        <v>0</v>
      </c>
      <c r="I376" s="259"/>
      <c r="J376" s="255"/>
      <c r="K376" s="255"/>
      <c r="L376" s="260"/>
      <c r="M376" s="261"/>
      <c r="N376" s="262"/>
      <c r="O376" s="262"/>
      <c r="P376" s="262"/>
      <c r="Q376" s="262"/>
      <c r="R376" s="262"/>
      <c r="S376" s="262"/>
      <c r="T376" s="263"/>
      <c r="AT376" s="264" t="s">
        <v>199</v>
      </c>
      <c r="AU376" s="264" t="s">
        <v>85</v>
      </c>
      <c r="AV376" s="13" t="s">
        <v>85</v>
      </c>
      <c r="AW376" s="13" t="s">
        <v>32</v>
      </c>
      <c r="AX376" s="13" t="s">
        <v>76</v>
      </c>
      <c r="AY376" s="264" t="s">
        <v>190</v>
      </c>
    </row>
    <row r="377" spans="2:51" s="13" customFormat="1" ht="12">
      <c r="B377" s="254"/>
      <c r="C377" s="255"/>
      <c r="D377" s="245" t="s">
        <v>199</v>
      </c>
      <c r="E377" s="256" t="s">
        <v>1</v>
      </c>
      <c r="F377" s="257" t="s">
        <v>3097</v>
      </c>
      <c r="G377" s="255"/>
      <c r="H377" s="258">
        <v>0</v>
      </c>
      <c r="I377" s="259"/>
      <c r="J377" s="255"/>
      <c r="K377" s="255"/>
      <c r="L377" s="260"/>
      <c r="M377" s="261"/>
      <c r="N377" s="262"/>
      <c r="O377" s="262"/>
      <c r="P377" s="262"/>
      <c r="Q377" s="262"/>
      <c r="R377" s="262"/>
      <c r="S377" s="262"/>
      <c r="T377" s="263"/>
      <c r="AT377" s="264" t="s">
        <v>199</v>
      </c>
      <c r="AU377" s="264" t="s">
        <v>85</v>
      </c>
      <c r="AV377" s="13" t="s">
        <v>85</v>
      </c>
      <c r="AW377" s="13" t="s">
        <v>32</v>
      </c>
      <c r="AX377" s="13" t="s">
        <v>76</v>
      </c>
      <c r="AY377" s="264" t="s">
        <v>190</v>
      </c>
    </row>
    <row r="378" spans="2:51" s="13" customFormat="1" ht="12">
      <c r="B378" s="254"/>
      <c r="C378" s="255"/>
      <c r="D378" s="245" t="s">
        <v>199</v>
      </c>
      <c r="E378" s="256" t="s">
        <v>1</v>
      </c>
      <c r="F378" s="257" t="s">
        <v>3122</v>
      </c>
      <c r="G378" s="255"/>
      <c r="H378" s="258">
        <v>2</v>
      </c>
      <c r="I378" s="259"/>
      <c r="J378" s="255"/>
      <c r="K378" s="255"/>
      <c r="L378" s="260"/>
      <c r="M378" s="261"/>
      <c r="N378" s="262"/>
      <c r="O378" s="262"/>
      <c r="P378" s="262"/>
      <c r="Q378" s="262"/>
      <c r="R378" s="262"/>
      <c r="S378" s="262"/>
      <c r="T378" s="263"/>
      <c r="AT378" s="264" t="s">
        <v>199</v>
      </c>
      <c r="AU378" s="264" t="s">
        <v>85</v>
      </c>
      <c r="AV378" s="13" t="s">
        <v>85</v>
      </c>
      <c r="AW378" s="13" t="s">
        <v>32</v>
      </c>
      <c r="AX378" s="13" t="s">
        <v>76</v>
      </c>
      <c r="AY378" s="264" t="s">
        <v>190</v>
      </c>
    </row>
    <row r="379" spans="2:51" s="13" customFormat="1" ht="12">
      <c r="B379" s="254"/>
      <c r="C379" s="255"/>
      <c r="D379" s="245" t="s">
        <v>199</v>
      </c>
      <c r="E379" s="256" t="s">
        <v>1</v>
      </c>
      <c r="F379" s="257" t="s">
        <v>3123</v>
      </c>
      <c r="G379" s="255"/>
      <c r="H379" s="258">
        <v>2</v>
      </c>
      <c r="I379" s="259"/>
      <c r="J379" s="255"/>
      <c r="K379" s="255"/>
      <c r="L379" s="260"/>
      <c r="M379" s="261"/>
      <c r="N379" s="262"/>
      <c r="O379" s="262"/>
      <c r="P379" s="262"/>
      <c r="Q379" s="262"/>
      <c r="R379" s="262"/>
      <c r="S379" s="262"/>
      <c r="T379" s="263"/>
      <c r="AT379" s="264" t="s">
        <v>199</v>
      </c>
      <c r="AU379" s="264" t="s">
        <v>85</v>
      </c>
      <c r="AV379" s="13" t="s">
        <v>85</v>
      </c>
      <c r="AW379" s="13" t="s">
        <v>32</v>
      </c>
      <c r="AX379" s="13" t="s">
        <v>76</v>
      </c>
      <c r="AY379" s="264" t="s">
        <v>190</v>
      </c>
    </row>
    <row r="380" spans="2:51" s="13" customFormat="1" ht="12">
      <c r="B380" s="254"/>
      <c r="C380" s="255"/>
      <c r="D380" s="245" t="s">
        <v>199</v>
      </c>
      <c r="E380" s="256" t="s">
        <v>1</v>
      </c>
      <c r="F380" s="257" t="s">
        <v>3333</v>
      </c>
      <c r="G380" s="255"/>
      <c r="H380" s="258">
        <v>4</v>
      </c>
      <c r="I380" s="259"/>
      <c r="J380" s="255"/>
      <c r="K380" s="255"/>
      <c r="L380" s="260"/>
      <c r="M380" s="261"/>
      <c r="N380" s="262"/>
      <c r="O380" s="262"/>
      <c r="P380" s="262"/>
      <c r="Q380" s="262"/>
      <c r="R380" s="262"/>
      <c r="S380" s="262"/>
      <c r="T380" s="263"/>
      <c r="AT380" s="264" t="s">
        <v>199</v>
      </c>
      <c r="AU380" s="264" t="s">
        <v>85</v>
      </c>
      <c r="AV380" s="13" t="s">
        <v>85</v>
      </c>
      <c r="AW380" s="13" t="s">
        <v>32</v>
      </c>
      <c r="AX380" s="13" t="s">
        <v>76</v>
      </c>
      <c r="AY380" s="264" t="s">
        <v>190</v>
      </c>
    </row>
    <row r="381" spans="2:51" s="13" customFormat="1" ht="12">
      <c r="B381" s="254"/>
      <c r="C381" s="255"/>
      <c r="D381" s="245" t="s">
        <v>199</v>
      </c>
      <c r="E381" s="256" t="s">
        <v>1</v>
      </c>
      <c r="F381" s="257" t="s">
        <v>3112</v>
      </c>
      <c r="G381" s="255"/>
      <c r="H381" s="258">
        <v>1</v>
      </c>
      <c r="I381" s="259"/>
      <c r="J381" s="255"/>
      <c r="K381" s="255"/>
      <c r="L381" s="260"/>
      <c r="M381" s="261"/>
      <c r="N381" s="262"/>
      <c r="O381" s="262"/>
      <c r="P381" s="262"/>
      <c r="Q381" s="262"/>
      <c r="R381" s="262"/>
      <c r="S381" s="262"/>
      <c r="T381" s="263"/>
      <c r="AT381" s="264" t="s">
        <v>199</v>
      </c>
      <c r="AU381" s="264" t="s">
        <v>85</v>
      </c>
      <c r="AV381" s="13" t="s">
        <v>85</v>
      </c>
      <c r="AW381" s="13" t="s">
        <v>32</v>
      </c>
      <c r="AX381" s="13" t="s">
        <v>76</v>
      </c>
      <c r="AY381" s="264" t="s">
        <v>190</v>
      </c>
    </row>
    <row r="382" spans="2:65" s="1" customFormat="1" ht="24" customHeight="1">
      <c r="B382" s="37"/>
      <c r="C382" s="265" t="s">
        <v>844</v>
      </c>
      <c r="D382" s="265" t="s">
        <v>430</v>
      </c>
      <c r="E382" s="266" t="s">
        <v>3334</v>
      </c>
      <c r="F382" s="267" t="s">
        <v>3335</v>
      </c>
      <c r="G382" s="268" t="s">
        <v>1708</v>
      </c>
      <c r="H382" s="269">
        <v>1</v>
      </c>
      <c r="I382" s="270"/>
      <c r="J382" s="271">
        <f>ROUND(I382*H382,2)</f>
        <v>0</v>
      </c>
      <c r="K382" s="267" t="s">
        <v>445</v>
      </c>
      <c r="L382" s="272"/>
      <c r="M382" s="273" t="s">
        <v>1</v>
      </c>
      <c r="N382" s="274" t="s">
        <v>41</v>
      </c>
      <c r="O382" s="85"/>
      <c r="P382" s="239">
        <f>O382*H382</f>
        <v>0</v>
      </c>
      <c r="Q382" s="239">
        <v>0</v>
      </c>
      <c r="R382" s="239">
        <f>Q382*H382</f>
        <v>0</v>
      </c>
      <c r="S382" s="239">
        <v>0</v>
      </c>
      <c r="T382" s="240">
        <f>S382*H382</f>
        <v>0</v>
      </c>
      <c r="AR382" s="241" t="s">
        <v>990</v>
      </c>
      <c r="AT382" s="241" t="s">
        <v>430</v>
      </c>
      <c r="AU382" s="241" t="s">
        <v>85</v>
      </c>
      <c r="AY382" s="16" t="s">
        <v>190</v>
      </c>
      <c r="BE382" s="242">
        <f>IF(N382="základní",J382,0)</f>
        <v>0</v>
      </c>
      <c r="BF382" s="242">
        <f>IF(N382="snížená",J382,0)</f>
        <v>0</v>
      </c>
      <c r="BG382" s="242">
        <f>IF(N382="zákl. přenesená",J382,0)</f>
        <v>0</v>
      </c>
      <c r="BH382" s="242">
        <f>IF(N382="sníž. přenesená",J382,0)</f>
        <v>0</v>
      </c>
      <c r="BI382" s="242">
        <f>IF(N382="nulová",J382,0)</f>
        <v>0</v>
      </c>
      <c r="BJ382" s="16" t="s">
        <v>83</v>
      </c>
      <c r="BK382" s="242">
        <f>ROUND(I382*H382,2)</f>
        <v>0</v>
      </c>
      <c r="BL382" s="16" t="s">
        <v>990</v>
      </c>
      <c r="BM382" s="241" t="s">
        <v>3336</v>
      </c>
    </row>
    <row r="383" spans="2:51" s="12" customFormat="1" ht="12">
      <c r="B383" s="243"/>
      <c r="C383" s="244"/>
      <c r="D383" s="245" t="s">
        <v>199</v>
      </c>
      <c r="E383" s="246" t="s">
        <v>1</v>
      </c>
      <c r="F383" s="247" t="s">
        <v>3190</v>
      </c>
      <c r="G383" s="244"/>
      <c r="H383" s="246" t="s">
        <v>1</v>
      </c>
      <c r="I383" s="248"/>
      <c r="J383" s="244"/>
      <c r="K383" s="244"/>
      <c r="L383" s="249"/>
      <c r="M383" s="250"/>
      <c r="N383" s="251"/>
      <c r="O383" s="251"/>
      <c r="P383" s="251"/>
      <c r="Q383" s="251"/>
      <c r="R383" s="251"/>
      <c r="S383" s="251"/>
      <c r="T383" s="252"/>
      <c r="AT383" s="253" t="s">
        <v>199</v>
      </c>
      <c r="AU383" s="253" t="s">
        <v>85</v>
      </c>
      <c r="AV383" s="12" t="s">
        <v>83</v>
      </c>
      <c r="AW383" s="12" t="s">
        <v>32</v>
      </c>
      <c r="AX383" s="12" t="s">
        <v>76</v>
      </c>
      <c r="AY383" s="253" t="s">
        <v>190</v>
      </c>
    </row>
    <row r="384" spans="2:51" s="13" customFormat="1" ht="12">
      <c r="B384" s="254"/>
      <c r="C384" s="255"/>
      <c r="D384" s="245" t="s">
        <v>199</v>
      </c>
      <c r="E384" s="256" t="s">
        <v>1</v>
      </c>
      <c r="F384" s="257" t="s">
        <v>3096</v>
      </c>
      <c r="G384" s="255"/>
      <c r="H384" s="258">
        <v>0</v>
      </c>
      <c r="I384" s="259"/>
      <c r="J384" s="255"/>
      <c r="K384" s="255"/>
      <c r="L384" s="260"/>
      <c r="M384" s="261"/>
      <c r="N384" s="262"/>
      <c r="O384" s="262"/>
      <c r="P384" s="262"/>
      <c r="Q384" s="262"/>
      <c r="R384" s="262"/>
      <c r="S384" s="262"/>
      <c r="T384" s="263"/>
      <c r="AT384" s="264" t="s">
        <v>199</v>
      </c>
      <c r="AU384" s="264" t="s">
        <v>85</v>
      </c>
      <c r="AV384" s="13" t="s">
        <v>85</v>
      </c>
      <c r="AW384" s="13" t="s">
        <v>32</v>
      </c>
      <c r="AX384" s="13" t="s">
        <v>76</v>
      </c>
      <c r="AY384" s="264" t="s">
        <v>190</v>
      </c>
    </row>
    <row r="385" spans="2:51" s="13" customFormat="1" ht="12">
      <c r="B385" s="254"/>
      <c r="C385" s="255"/>
      <c r="D385" s="245" t="s">
        <v>199</v>
      </c>
      <c r="E385" s="256" t="s">
        <v>1</v>
      </c>
      <c r="F385" s="257" t="s">
        <v>3097</v>
      </c>
      <c r="G385" s="255"/>
      <c r="H385" s="258">
        <v>0</v>
      </c>
      <c r="I385" s="259"/>
      <c r="J385" s="255"/>
      <c r="K385" s="255"/>
      <c r="L385" s="260"/>
      <c r="M385" s="261"/>
      <c r="N385" s="262"/>
      <c r="O385" s="262"/>
      <c r="P385" s="262"/>
      <c r="Q385" s="262"/>
      <c r="R385" s="262"/>
      <c r="S385" s="262"/>
      <c r="T385" s="263"/>
      <c r="AT385" s="264" t="s">
        <v>199</v>
      </c>
      <c r="AU385" s="264" t="s">
        <v>85</v>
      </c>
      <c r="AV385" s="13" t="s">
        <v>85</v>
      </c>
      <c r="AW385" s="13" t="s">
        <v>32</v>
      </c>
      <c r="AX385" s="13" t="s">
        <v>76</v>
      </c>
      <c r="AY385" s="264" t="s">
        <v>190</v>
      </c>
    </row>
    <row r="386" spans="2:51" s="13" customFormat="1" ht="12">
      <c r="B386" s="254"/>
      <c r="C386" s="255"/>
      <c r="D386" s="245" t="s">
        <v>199</v>
      </c>
      <c r="E386" s="256" t="s">
        <v>1</v>
      </c>
      <c r="F386" s="257" t="s">
        <v>3151</v>
      </c>
      <c r="G386" s="255"/>
      <c r="H386" s="258">
        <v>1</v>
      </c>
      <c r="I386" s="259"/>
      <c r="J386" s="255"/>
      <c r="K386" s="255"/>
      <c r="L386" s="260"/>
      <c r="M386" s="261"/>
      <c r="N386" s="262"/>
      <c r="O386" s="262"/>
      <c r="P386" s="262"/>
      <c r="Q386" s="262"/>
      <c r="R386" s="262"/>
      <c r="S386" s="262"/>
      <c r="T386" s="263"/>
      <c r="AT386" s="264" t="s">
        <v>199</v>
      </c>
      <c r="AU386" s="264" t="s">
        <v>85</v>
      </c>
      <c r="AV386" s="13" t="s">
        <v>85</v>
      </c>
      <c r="AW386" s="13" t="s">
        <v>32</v>
      </c>
      <c r="AX386" s="13" t="s">
        <v>76</v>
      </c>
      <c r="AY386" s="264" t="s">
        <v>190</v>
      </c>
    </row>
    <row r="387" spans="2:51" s="13" customFormat="1" ht="12">
      <c r="B387" s="254"/>
      <c r="C387" s="255"/>
      <c r="D387" s="245" t="s">
        <v>199</v>
      </c>
      <c r="E387" s="256" t="s">
        <v>1</v>
      </c>
      <c r="F387" s="257" t="s">
        <v>3099</v>
      </c>
      <c r="G387" s="255"/>
      <c r="H387" s="258">
        <v>0</v>
      </c>
      <c r="I387" s="259"/>
      <c r="J387" s="255"/>
      <c r="K387" s="255"/>
      <c r="L387" s="260"/>
      <c r="M387" s="261"/>
      <c r="N387" s="262"/>
      <c r="O387" s="262"/>
      <c r="P387" s="262"/>
      <c r="Q387" s="262"/>
      <c r="R387" s="262"/>
      <c r="S387" s="262"/>
      <c r="T387" s="263"/>
      <c r="AT387" s="264" t="s">
        <v>199</v>
      </c>
      <c r="AU387" s="264" t="s">
        <v>85</v>
      </c>
      <c r="AV387" s="13" t="s">
        <v>85</v>
      </c>
      <c r="AW387" s="13" t="s">
        <v>32</v>
      </c>
      <c r="AX387" s="13" t="s">
        <v>76</v>
      </c>
      <c r="AY387" s="264" t="s">
        <v>190</v>
      </c>
    </row>
    <row r="388" spans="2:51" s="13" customFormat="1" ht="12">
      <c r="B388" s="254"/>
      <c r="C388" s="255"/>
      <c r="D388" s="245" t="s">
        <v>199</v>
      </c>
      <c r="E388" s="256" t="s">
        <v>1</v>
      </c>
      <c r="F388" s="257" t="s">
        <v>3100</v>
      </c>
      <c r="G388" s="255"/>
      <c r="H388" s="258">
        <v>0</v>
      </c>
      <c r="I388" s="259"/>
      <c r="J388" s="255"/>
      <c r="K388" s="255"/>
      <c r="L388" s="260"/>
      <c r="M388" s="261"/>
      <c r="N388" s="262"/>
      <c r="O388" s="262"/>
      <c r="P388" s="262"/>
      <c r="Q388" s="262"/>
      <c r="R388" s="262"/>
      <c r="S388" s="262"/>
      <c r="T388" s="263"/>
      <c r="AT388" s="264" t="s">
        <v>199</v>
      </c>
      <c r="AU388" s="264" t="s">
        <v>85</v>
      </c>
      <c r="AV388" s="13" t="s">
        <v>85</v>
      </c>
      <c r="AW388" s="13" t="s">
        <v>32</v>
      </c>
      <c r="AX388" s="13" t="s">
        <v>76</v>
      </c>
      <c r="AY388" s="264" t="s">
        <v>190</v>
      </c>
    </row>
    <row r="389" spans="2:51" s="13" customFormat="1" ht="12">
      <c r="B389" s="254"/>
      <c r="C389" s="255"/>
      <c r="D389" s="245" t="s">
        <v>199</v>
      </c>
      <c r="E389" s="256" t="s">
        <v>1</v>
      </c>
      <c r="F389" s="257" t="s">
        <v>3101</v>
      </c>
      <c r="G389" s="255"/>
      <c r="H389" s="258">
        <v>0</v>
      </c>
      <c r="I389" s="259"/>
      <c r="J389" s="255"/>
      <c r="K389" s="255"/>
      <c r="L389" s="260"/>
      <c r="M389" s="261"/>
      <c r="N389" s="262"/>
      <c r="O389" s="262"/>
      <c r="P389" s="262"/>
      <c r="Q389" s="262"/>
      <c r="R389" s="262"/>
      <c r="S389" s="262"/>
      <c r="T389" s="263"/>
      <c r="AT389" s="264" t="s">
        <v>199</v>
      </c>
      <c r="AU389" s="264" t="s">
        <v>85</v>
      </c>
      <c r="AV389" s="13" t="s">
        <v>85</v>
      </c>
      <c r="AW389" s="13" t="s">
        <v>32</v>
      </c>
      <c r="AX389" s="13" t="s">
        <v>76</v>
      </c>
      <c r="AY389" s="264" t="s">
        <v>190</v>
      </c>
    </row>
    <row r="390" spans="2:65" s="1" customFormat="1" ht="16.5" customHeight="1">
      <c r="B390" s="37"/>
      <c r="C390" s="265" t="s">
        <v>849</v>
      </c>
      <c r="D390" s="265" t="s">
        <v>430</v>
      </c>
      <c r="E390" s="266" t="s">
        <v>3293</v>
      </c>
      <c r="F390" s="267" t="s">
        <v>3294</v>
      </c>
      <c r="G390" s="268" t="s">
        <v>1708</v>
      </c>
      <c r="H390" s="269">
        <v>10</v>
      </c>
      <c r="I390" s="270"/>
      <c r="J390" s="271">
        <f>ROUND(I390*H390,2)</f>
        <v>0</v>
      </c>
      <c r="K390" s="267" t="s">
        <v>445</v>
      </c>
      <c r="L390" s="272"/>
      <c r="M390" s="273" t="s">
        <v>1</v>
      </c>
      <c r="N390" s="274" t="s">
        <v>41</v>
      </c>
      <c r="O390" s="85"/>
      <c r="P390" s="239">
        <f>O390*H390</f>
        <v>0</v>
      </c>
      <c r="Q390" s="239">
        <v>0</v>
      </c>
      <c r="R390" s="239">
        <f>Q390*H390</f>
        <v>0</v>
      </c>
      <c r="S390" s="239">
        <v>0</v>
      </c>
      <c r="T390" s="240">
        <f>S390*H390</f>
        <v>0</v>
      </c>
      <c r="AR390" s="241" t="s">
        <v>990</v>
      </c>
      <c r="AT390" s="241" t="s">
        <v>430</v>
      </c>
      <c r="AU390" s="241" t="s">
        <v>85</v>
      </c>
      <c r="AY390" s="16" t="s">
        <v>190</v>
      </c>
      <c r="BE390" s="242">
        <f>IF(N390="základní",J390,0)</f>
        <v>0</v>
      </c>
      <c r="BF390" s="242">
        <f>IF(N390="snížená",J390,0)</f>
        <v>0</v>
      </c>
      <c r="BG390" s="242">
        <f>IF(N390="zákl. přenesená",J390,0)</f>
        <v>0</v>
      </c>
      <c r="BH390" s="242">
        <f>IF(N390="sníž. přenesená",J390,0)</f>
        <v>0</v>
      </c>
      <c r="BI390" s="242">
        <f>IF(N390="nulová",J390,0)</f>
        <v>0</v>
      </c>
      <c r="BJ390" s="16" t="s">
        <v>83</v>
      </c>
      <c r="BK390" s="242">
        <f>ROUND(I390*H390,2)</f>
        <v>0</v>
      </c>
      <c r="BL390" s="16" t="s">
        <v>990</v>
      </c>
      <c r="BM390" s="241" t="s">
        <v>3337</v>
      </c>
    </row>
    <row r="391" spans="2:51" s="13" customFormat="1" ht="12">
      <c r="B391" s="254"/>
      <c r="C391" s="255"/>
      <c r="D391" s="245" t="s">
        <v>199</v>
      </c>
      <c r="E391" s="256" t="s">
        <v>1</v>
      </c>
      <c r="F391" s="257" t="s">
        <v>3096</v>
      </c>
      <c r="G391" s="255"/>
      <c r="H391" s="258">
        <v>0</v>
      </c>
      <c r="I391" s="259"/>
      <c r="J391" s="255"/>
      <c r="K391" s="255"/>
      <c r="L391" s="260"/>
      <c r="M391" s="261"/>
      <c r="N391" s="262"/>
      <c r="O391" s="262"/>
      <c r="P391" s="262"/>
      <c r="Q391" s="262"/>
      <c r="R391" s="262"/>
      <c r="S391" s="262"/>
      <c r="T391" s="263"/>
      <c r="AT391" s="264" t="s">
        <v>199</v>
      </c>
      <c r="AU391" s="264" t="s">
        <v>85</v>
      </c>
      <c r="AV391" s="13" t="s">
        <v>85</v>
      </c>
      <c r="AW391" s="13" t="s">
        <v>32</v>
      </c>
      <c r="AX391" s="13" t="s">
        <v>76</v>
      </c>
      <c r="AY391" s="264" t="s">
        <v>190</v>
      </c>
    </row>
    <row r="392" spans="2:51" s="13" customFormat="1" ht="12">
      <c r="B392" s="254"/>
      <c r="C392" s="255"/>
      <c r="D392" s="245" t="s">
        <v>199</v>
      </c>
      <c r="E392" s="256" t="s">
        <v>1</v>
      </c>
      <c r="F392" s="257" t="s">
        <v>3097</v>
      </c>
      <c r="G392" s="255"/>
      <c r="H392" s="258">
        <v>0</v>
      </c>
      <c r="I392" s="259"/>
      <c r="J392" s="255"/>
      <c r="K392" s="255"/>
      <c r="L392" s="260"/>
      <c r="M392" s="261"/>
      <c r="N392" s="262"/>
      <c r="O392" s="262"/>
      <c r="P392" s="262"/>
      <c r="Q392" s="262"/>
      <c r="R392" s="262"/>
      <c r="S392" s="262"/>
      <c r="T392" s="263"/>
      <c r="AT392" s="264" t="s">
        <v>199</v>
      </c>
      <c r="AU392" s="264" t="s">
        <v>85</v>
      </c>
      <c r="AV392" s="13" t="s">
        <v>85</v>
      </c>
      <c r="AW392" s="13" t="s">
        <v>32</v>
      </c>
      <c r="AX392" s="13" t="s">
        <v>76</v>
      </c>
      <c r="AY392" s="264" t="s">
        <v>190</v>
      </c>
    </row>
    <row r="393" spans="2:51" s="13" customFormat="1" ht="12">
      <c r="B393" s="254"/>
      <c r="C393" s="255"/>
      <c r="D393" s="245" t="s">
        <v>199</v>
      </c>
      <c r="E393" s="256" t="s">
        <v>1</v>
      </c>
      <c r="F393" s="257" t="s">
        <v>3338</v>
      </c>
      <c r="G393" s="255"/>
      <c r="H393" s="258">
        <v>3</v>
      </c>
      <c r="I393" s="259"/>
      <c r="J393" s="255"/>
      <c r="K393" s="255"/>
      <c r="L393" s="260"/>
      <c r="M393" s="261"/>
      <c r="N393" s="262"/>
      <c r="O393" s="262"/>
      <c r="P393" s="262"/>
      <c r="Q393" s="262"/>
      <c r="R393" s="262"/>
      <c r="S393" s="262"/>
      <c r="T393" s="263"/>
      <c r="AT393" s="264" t="s">
        <v>199</v>
      </c>
      <c r="AU393" s="264" t="s">
        <v>85</v>
      </c>
      <c r="AV393" s="13" t="s">
        <v>85</v>
      </c>
      <c r="AW393" s="13" t="s">
        <v>32</v>
      </c>
      <c r="AX393" s="13" t="s">
        <v>76</v>
      </c>
      <c r="AY393" s="264" t="s">
        <v>190</v>
      </c>
    </row>
    <row r="394" spans="2:51" s="13" customFormat="1" ht="12">
      <c r="B394" s="254"/>
      <c r="C394" s="255"/>
      <c r="D394" s="245" t="s">
        <v>199</v>
      </c>
      <c r="E394" s="256" t="s">
        <v>1</v>
      </c>
      <c r="F394" s="257" t="s">
        <v>3123</v>
      </c>
      <c r="G394" s="255"/>
      <c r="H394" s="258">
        <v>2</v>
      </c>
      <c r="I394" s="259"/>
      <c r="J394" s="255"/>
      <c r="K394" s="255"/>
      <c r="L394" s="260"/>
      <c r="M394" s="261"/>
      <c r="N394" s="262"/>
      <c r="O394" s="262"/>
      <c r="P394" s="262"/>
      <c r="Q394" s="262"/>
      <c r="R394" s="262"/>
      <c r="S394" s="262"/>
      <c r="T394" s="263"/>
      <c r="AT394" s="264" t="s">
        <v>199</v>
      </c>
      <c r="AU394" s="264" t="s">
        <v>85</v>
      </c>
      <c r="AV394" s="13" t="s">
        <v>85</v>
      </c>
      <c r="AW394" s="13" t="s">
        <v>32</v>
      </c>
      <c r="AX394" s="13" t="s">
        <v>76</v>
      </c>
      <c r="AY394" s="264" t="s">
        <v>190</v>
      </c>
    </row>
    <row r="395" spans="2:51" s="13" customFormat="1" ht="12">
      <c r="B395" s="254"/>
      <c r="C395" s="255"/>
      <c r="D395" s="245" t="s">
        <v>199</v>
      </c>
      <c r="E395" s="256" t="s">
        <v>1</v>
      </c>
      <c r="F395" s="257" t="s">
        <v>3333</v>
      </c>
      <c r="G395" s="255"/>
      <c r="H395" s="258">
        <v>4</v>
      </c>
      <c r="I395" s="259"/>
      <c r="J395" s="255"/>
      <c r="K395" s="255"/>
      <c r="L395" s="260"/>
      <c r="M395" s="261"/>
      <c r="N395" s="262"/>
      <c r="O395" s="262"/>
      <c r="P395" s="262"/>
      <c r="Q395" s="262"/>
      <c r="R395" s="262"/>
      <c r="S395" s="262"/>
      <c r="T395" s="263"/>
      <c r="AT395" s="264" t="s">
        <v>199</v>
      </c>
      <c r="AU395" s="264" t="s">
        <v>85</v>
      </c>
      <c r="AV395" s="13" t="s">
        <v>85</v>
      </c>
      <c r="AW395" s="13" t="s">
        <v>32</v>
      </c>
      <c r="AX395" s="13" t="s">
        <v>76</v>
      </c>
      <c r="AY395" s="264" t="s">
        <v>190</v>
      </c>
    </row>
    <row r="396" spans="2:51" s="13" customFormat="1" ht="12">
      <c r="B396" s="254"/>
      <c r="C396" s="255"/>
      <c r="D396" s="245" t="s">
        <v>199</v>
      </c>
      <c r="E396" s="256" t="s">
        <v>1</v>
      </c>
      <c r="F396" s="257" t="s">
        <v>3112</v>
      </c>
      <c r="G396" s="255"/>
      <c r="H396" s="258">
        <v>1</v>
      </c>
      <c r="I396" s="259"/>
      <c r="J396" s="255"/>
      <c r="K396" s="255"/>
      <c r="L396" s="260"/>
      <c r="M396" s="261"/>
      <c r="N396" s="262"/>
      <c r="O396" s="262"/>
      <c r="P396" s="262"/>
      <c r="Q396" s="262"/>
      <c r="R396" s="262"/>
      <c r="S396" s="262"/>
      <c r="T396" s="263"/>
      <c r="AT396" s="264" t="s">
        <v>199</v>
      </c>
      <c r="AU396" s="264" t="s">
        <v>85</v>
      </c>
      <c r="AV396" s="13" t="s">
        <v>85</v>
      </c>
      <c r="AW396" s="13" t="s">
        <v>32</v>
      </c>
      <c r="AX396" s="13" t="s">
        <v>76</v>
      </c>
      <c r="AY396" s="264" t="s">
        <v>190</v>
      </c>
    </row>
    <row r="397" spans="2:65" s="1" customFormat="1" ht="16.5" customHeight="1">
      <c r="B397" s="37"/>
      <c r="C397" s="265" t="s">
        <v>854</v>
      </c>
      <c r="D397" s="265" t="s">
        <v>430</v>
      </c>
      <c r="E397" s="266" t="s">
        <v>3296</v>
      </c>
      <c r="F397" s="267" t="s">
        <v>3297</v>
      </c>
      <c r="G397" s="268" t="s">
        <v>1708</v>
      </c>
      <c r="H397" s="269">
        <v>10</v>
      </c>
      <c r="I397" s="270"/>
      <c r="J397" s="271">
        <f>ROUND(I397*H397,2)</f>
        <v>0</v>
      </c>
      <c r="K397" s="267" t="s">
        <v>445</v>
      </c>
      <c r="L397" s="272"/>
      <c r="M397" s="273" t="s">
        <v>1</v>
      </c>
      <c r="N397" s="274" t="s">
        <v>41</v>
      </c>
      <c r="O397" s="85"/>
      <c r="P397" s="239">
        <f>O397*H397</f>
        <v>0</v>
      </c>
      <c r="Q397" s="239">
        <v>0</v>
      </c>
      <c r="R397" s="239">
        <f>Q397*H397</f>
        <v>0</v>
      </c>
      <c r="S397" s="239">
        <v>0</v>
      </c>
      <c r="T397" s="240">
        <f>S397*H397</f>
        <v>0</v>
      </c>
      <c r="AR397" s="241" t="s">
        <v>990</v>
      </c>
      <c r="AT397" s="241" t="s">
        <v>430</v>
      </c>
      <c r="AU397" s="241" t="s">
        <v>85</v>
      </c>
      <c r="AY397" s="16" t="s">
        <v>190</v>
      </c>
      <c r="BE397" s="242">
        <f>IF(N397="základní",J397,0)</f>
        <v>0</v>
      </c>
      <c r="BF397" s="242">
        <f>IF(N397="snížená",J397,0)</f>
        <v>0</v>
      </c>
      <c r="BG397" s="242">
        <f>IF(N397="zákl. přenesená",J397,0)</f>
        <v>0</v>
      </c>
      <c r="BH397" s="242">
        <f>IF(N397="sníž. přenesená",J397,0)</f>
        <v>0</v>
      </c>
      <c r="BI397" s="242">
        <f>IF(N397="nulová",J397,0)</f>
        <v>0</v>
      </c>
      <c r="BJ397" s="16" t="s">
        <v>83</v>
      </c>
      <c r="BK397" s="242">
        <f>ROUND(I397*H397,2)</f>
        <v>0</v>
      </c>
      <c r="BL397" s="16" t="s">
        <v>990</v>
      </c>
      <c r="BM397" s="241" t="s">
        <v>3339</v>
      </c>
    </row>
    <row r="398" spans="2:65" s="1" customFormat="1" ht="16.5" customHeight="1">
      <c r="B398" s="37"/>
      <c r="C398" s="265" t="s">
        <v>858</v>
      </c>
      <c r="D398" s="265" t="s">
        <v>430</v>
      </c>
      <c r="E398" s="266" t="s">
        <v>3299</v>
      </c>
      <c r="F398" s="267" t="s">
        <v>3300</v>
      </c>
      <c r="G398" s="268" t="s">
        <v>1708</v>
      </c>
      <c r="H398" s="269">
        <v>10</v>
      </c>
      <c r="I398" s="270"/>
      <c r="J398" s="271">
        <f>ROUND(I398*H398,2)</f>
        <v>0</v>
      </c>
      <c r="K398" s="267" t="s">
        <v>445</v>
      </c>
      <c r="L398" s="272"/>
      <c r="M398" s="273" t="s">
        <v>1</v>
      </c>
      <c r="N398" s="274" t="s">
        <v>41</v>
      </c>
      <c r="O398" s="85"/>
      <c r="P398" s="239">
        <f>O398*H398</f>
        <v>0</v>
      </c>
      <c r="Q398" s="239">
        <v>0</v>
      </c>
      <c r="R398" s="239">
        <f>Q398*H398</f>
        <v>0</v>
      </c>
      <c r="S398" s="239">
        <v>0</v>
      </c>
      <c r="T398" s="240">
        <f>S398*H398</f>
        <v>0</v>
      </c>
      <c r="AR398" s="241" t="s">
        <v>990</v>
      </c>
      <c r="AT398" s="241" t="s">
        <v>430</v>
      </c>
      <c r="AU398" s="241" t="s">
        <v>85</v>
      </c>
      <c r="AY398" s="16" t="s">
        <v>190</v>
      </c>
      <c r="BE398" s="242">
        <f>IF(N398="základní",J398,0)</f>
        <v>0</v>
      </c>
      <c r="BF398" s="242">
        <f>IF(N398="snížená",J398,0)</f>
        <v>0</v>
      </c>
      <c r="BG398" s="242">
        <f>IF(N398="zákl. přenesená",J398,0)</f>
        <v>0</v>
      </c>
      <c r="BH398" s="242">
        <f>IF(N398="sníž. přenesená",J398,0)</f>
        <v>0</v>
      </c>
      <c r="BI398" s="242">
        <f>IF(N398="nulová",J398,0)</f>
        <v>0</v>
      </c>
      <c r="BJ398" s="16" t="s">
        <v>83</v>
      </c>
      <c r="BK398" s="242">
        <f>ROUND(I398*H398,2)</f>
        <v>0</v>
      </c>
      <c r="BL398" s="16" t="s">
        <v>990</v>
      </c>
      <c r="BM398" s="241" t="s">
        <v>3340</v>
      </c>
    </row>
    <row r="399" spans="2:65" s="1" customFormat="1" ht="24" customHeight="1">
      <c r="B399" s="37"/>
      <c r="C399" s="265" t="s">
        <v>862</v>
      </c>
      <c r="D399" s="265" t="s">
        <v>430</v>
      </c>
      <c r="E399" s="266" t="s">
        <v>3302</v>
      </c>
      <c r="F399" s="267" t="s">
        <v>3303</v>
      </c>
      <c r="G399" s="268" t="s">
        <v>1708</v>
      </c>
      <c r="H399" s="269">
        <v>10</v>
      </c>
      <c r="I399" s="270"/>
      <c r="J399" s="271">
        <f>ROUND(I399*H399,2)</f>
        <v>0</v>
      </c>
      <c r="K399" s="267" t="s">
        <v>445</v>
      </c>
      <c r="L399" s="272"/>
      <c r="M399" s="273" t="s">
        <v>1</v>
      </c>
      <c r="N399" s="274" t="s">
        <v>41</v>
      </c>
      <c r="O399" s="85"/>
      <c r="P399" s="239">
        <f>O399*H399</f>
        <v>0</v>
      </c>
      <c r="Q399" s="239">
        <v>0</v>
      </c>
      <c r="R399" s="239">
        <f>Q399*H399</f>
        <v>0</v>
      </c>
      <c r="S399" s="239">
        <v>0</v>
      </c>
      <c r="T399" s="240">
        <f>S399*H399</f>
        <v>0</v>
      </c>
      <c r="AR399" s="241" t="s">
        <v>990</v>
      </c>
      <c r="AT399" s="241" t="s">
        <v>430</v>
      </c>
      <c r="AU399" s="241" t="s">
        <v>85</v>
      </c>
      <c r="AY399" s="16" t="s">
        <v>190</v>
      </c>
      <c r="BE399" s="242">
        <f>IF(N399="základní",J399,0)</f>
        <v>0</v>
      </c>
      <c r="BF399" s="242">
        <f>IF(N399="snížená",J399,0)</f>
        <v>0</v>
      </c>
      <c r="BG399" s="242">
        <f>IF(N399="zákl. přenesená",J399,0)</f>
        <v>0</v>
      </c>
      <c r="BH399" s="242">
        <f>IF(N399="sníž. přenesená",J399,0)</f>
        <v>0</v>
      </c>
      <c r="BI399" s="242">
        <f>IF(N399="nulová",J399,0)</f>
        <v>0</v>
      </c>
      <c r="BJ399" s="16" t="s">
        <v>83</v>
      </c>
      <c r="BK399" s="242">
        <f>ROUND(I399*H399,2)</f>
        <v>0</v>
      </c>
      <c r="BL399" s="16" t="s">
        <v>990</v>
      </c>
      <c r="BM399" s="241" t="s">
        <v>3341</v>
      </c>
    </row>
    <row r="400" spans="2:65" s="1" customFormat="1" ht="16.5" customHeight="1">
      <c r="B400" s="37"/>
      <c r="C400" s="265" t="s">
        <v>866</v>
      </c>
      <c r="D400" s="265" t="s">
        <v>430</v>
      </c>
      <c r="E400" s="266" t="s">
        <v>3227</v>
      </c>
      <c r="F400" s="267" t="s">
        <v>3228</v>
      </c>
      <c r="G400" s="268" t="s">
        <v>1708</v>
      </c>
      <c r="H400" s="269">
        <v>10</v>
      </c>
      <c r="I400" s="270"/>
      <c r="J400" s="271">
        <f>ROUND(I400*H400,2)</f>
        <v>0</v>
      </c>
      <c r="K400" s="267" t="s">
        <v>445</v>
      </c>
      <c r="L400" s="272"/>
      <c r="M400" s="273" t="s">
        <v>1</v>
      </c>
      <c r="N400" s="274" t="s">
        <v>41</v>
      </c>
      <c r="O400" s="85"/>
      <c r="P400" s="239">
        <f>O400*H400</f>
        <v>0</v>
      </c>
      <c r="Q400" s="239">
        <v>0</v>
      </c>
      <c r="R400" s="239">
        <f>Q400*H400</f>
        <v>0</v>
      </c>
      <c r="S400" s="239">
        <v>0</v>
      </c>
      <c r="T400" s="240">
        <f>S400*H400</f>
        <v>0</v>
      </c>
      <c r="AR400" s="241" t="s">
        <v>990</v>
      </c>
      <c r="AT400" s="241" t="s">
        <v>430</v>
      </c>
      <c r="AU400" s="241" t="s">
        <v>85</v>
      </c>
      <c r="AY400" s="16" t="s">
        <v>190</v>
      </c>
      <c r="BE400" s="242">
        <f>IF(N400="základní",J400,0)</f>
        <v>0</v>
      </c>
      <c r="BF400" s="242">
        <f>IF(N400="snížená",J400,0)</f>
        <v>0</v>
      </c>
      <c r="BG400" s="242">
        <f>IF(N400="zákl. přenesená",J400,0)</f>
        <v>0</v>
      </c>
      <c r="BH400" s="242">
        <f>IF(N400="sníž. přenesená",J400,0)</f>
        <v>0</v>
      </c>
      <c r="BI400" s="242">
        <f>IF(N400="nulová",J400,0)</f>
        <v>0</v>
      </c>
      <c r="BJ400" s="16" t="s">
        <v>83</v>
      </c>
      <c r="BK400" s="242">
        <f>ROUND(I400*H400,2)</f>
        <v>0</v>
      </c>
      <c r="BL400" s="16" t="s">
        <v>990</v>
      </c>
      <c r="BM400" s="241" t="s">
        <v>3342</v>
      </c>
    </row>
    <row r="401" spans="2:65" s="1" customFormat="1" ht="16.5" customHeight="1">
      <c r="B401" s="37"/>
      <c r="C401" s="230" t="s">
        <v>872</v>
      </c>
      <c r="D401" s="230" t="s">
        <v>192</v>
      </c>
      <c r="E401" s="231" t="s">
        <v>3343</v>
      </c>
      <c r="F401" s="232" t="s">
        <v>3344</v>
      </c>
      <c r="G401" s="233" t="s">
        <v>427</v>
      </c>
      <c r="H401" s="234">
        <v>10</v>
      </c>
      <c r="I401" s="235"/>
      <c r="J401" s="236">
        <f>ROUND(I401*H401,2)</f>
        <v>0</v>
      </c>
      <c r="K401" s="232" t="s">
        <v>196</v>
      </c>
      <c r="L401" s="42"/>
      <c r="M401" s="237" t="s">
        <v>1</v>
      </c>
      <c r="N401" s="238" t="s">
        <v>41</v>
      </c>
      <c r="O401" s="85"/>
      <c r="P401" s="239">
        <f>O401*H401</f>
        <v>0</v>
      </c>
      <c r="Q401" s="239">
        <v>0</v>
      </c>
      <c r="R401" s="239">
        <f>Q401*H401</f>
        <v>0</v>
      </c>
      <c r="S401" s="239">
        <v>0</v>
      </c>
      <c r="T401" s="240">
        <f>S401*H401</f>
        <v>0</v>
      </c>
      <c r="AR401" s="241" t="s">
        <v>272</v>
      </c>
      <c r="AT401" s="241" t="s">
        <v>192</v>
      </c>
      <c r="AU401" s="241" t="s">
        <v>85</v>
      </c>
      <c r="AY401" s="16" t="s">
        <v>190</v>
      </c>
      <c r="BE401" s="242">
        <f>IF(N401="základní",J401,0)</f>
        <v>0</v>
      </c>
      <c r="BF401" s="242">
        <f>IF(N401="snížená",J401,0)</f>
        <v>0</v>
      </c>
      <c r="BG401" s="242">
        <f>IF(N401="zákl. přenesená",J401,0)</f>
        <v>0</v>
      </c>
      <c r="BH401" s="242">
        <f>IF(N401="sníž. přenesená",J401,0)</f>
        <v>0</v>
      </c>
      <c r="BI401" s="242">
        <f>IF(N401="nulová",J401,0)</f>
        <v>0</v>
      </c>
      <c r="BJ401" s="16" t="s">
        <v>83</v>
      </c>
      <c r="BK401" s="242">
        <f>ROUND(I401*H401,2)</f>
        <v>0</v>
      </c>
      <c r="BL401" s="16" t="s">
        <v>272</v>
      </c>
      <c r="BM401" s="241" t="s">
        <v>3345</v>
      </c>
    </row>
    <row r="402" spans="2:65" s="1" customFormat="1" ht="24" customHeight="1">
      <c r="B402" s="37"/>
      <c r="C402" s="265" t="s">
        <v>878</v>
      </c>
      <c r="D402" s="265" t="s">
        <v>430</v>
      </c>
      <c r="E402" s="266" t="s">
        <v>3346</v>
      </c>
      <c r="F402" s="267" t="s">
        <v>3347</v>
      </c>
      <c r="G402" s="268" t="s">
        <v>1708</v>
      </c>
      <c r="H402" s="269">
        <v>2</v>
      </c>
      <c r="I402" s="270"/>
      <c r="J402" s="271">
        <f>ROUND(I402*H402,2)</f>
        <v>0</v>
      </c>
      <c r="K402" s="267" t="s">
        <v>445</v>
      </c>
      <c r="L402" s="272"/>
      <c r="M402" s="273" t="s">
        <v>1</v>
      </c>
      <c r="N402" s="274" t="s">
        <v>41</v>
      </c>
      <c r="O402" s="85"/>
      <c r="P402" s="239">
        <f>O402*H402</f>
        <v>0</v>
      </c>
      <c r="Q402" s="239">
        <v>0</v>
      </c>
      <c r="R402" s="239">
        <f>Q402*H402</f>
        <v>0</v>
      </c>
      <c r="S402" s="239">
        <v>0</v>
      </c>
      <c r="T402" s="240">
        <f>S402*H402</f>
        <v>0</v>
      </c>
      <c r="AR402" s="241" t="s">
        <v>990</v>
      </c>
      <c r="AT402" s="241" t="s">
        <v>430</v>
      </c>
      <c r="AU402" s="241" t="s">
        <v>85</v>
      </c>
      <c r="AY402" s="16" t="s">
        <v>190</v>
      </c>
      <c r="BE402" s="242">
        <f>IF(N402="základní",J402,0)</f>
        <v>0</v>
      </c>
      <c r="BF402" s="242">
        <f>IF(N402="snížená",J402,0)</f>
        <v>0</v>
      </c>
      <c r="BG402" s="242">
        <f>IF(N402="zákl. přenesená",J402,0)</f>
        <v>0</v>
      </c>
      <c r="BH402" s="242">
        <f>IF(N402="sníž. přenesená",J402,0)</f>
        <v>0</v>
      </c>
      <c r="BI402" s="242">
        <f>IF(N402="nulová",J402,0)</f>
        <v>0</v>
      </c>
      <c r="BJ402" s="16" t="s">
        <v>83</v>
      </c>
      <c r="BK402" s="242">
        <f>ROUND(I402*H402,2)</f>
        <v>0</v>
      </c>
      <c r="BL402" s="16" t="s">
        <v>990</v>
      </c>
      <c r="BM402" s="241" t="s">
        <v>3348</v>
      </c>
    </row>
    <row r="403" spans="2:65" s="1" customFormat="1" ht="24" customHeight="1">
      <c r="B403" s="37"/>
      <c r="C403" s="265" t="s">
        <v>893</v>
      </c>
      <c r="D403" s="265" t="s">
        <v>430</v>
      </c>
      <c r="E403" s="266" t="s">
        <v>3334</v>
      </c>
      <c r="F403" s="267" t="s">
        <v>3335</v>
      </c>
      <c r="G403" s="268" t="s">
        <v>1708</v>
      </c>
      <c r="H403" s="269">
        <v>2</v>
      </c>
      <c r="I403" s="270"/>
      <c r="J403" s="271">
        <f>ROUND(I403*H403,2)</f>
        <v>0</v>
      </c>
      <c r="K403" s="267" t="s">
        <v>445</v>
      </c>
      <c r="L403" s="272"/>
      <c r="M403" s="273" t="s">
        <v>1</v>
      </c>
      <c r="N403" s="274" t="s">
        <v>41</v>
      </c>
      <c r="O403" s="85"/>
      <c r="P403" s="239">
        <f>O403*H403</f>
        <v>0</v>
      </c>
      <c r="Q403" s="239">
        <v>0</v>
      </c>
      <c r="R403" s="239">
        <f>Q403*H403</f>
        <v>0</v>
      </c>
      <c r="S403" s="239">
        <v>0</v>
      </c>
      <c r="T403" s="240">
        <f>S403*H403</f>
        <v>0</v>
      </c>
      <c r="AR403" s="241" t="s">
        <v>990</v>
      </c>
      <c r="AT403" s="241" t="s">
        <v>430</v>
      </c>
      <c r="AU403" s="241" t="s">
        <v>85</v>
      </c>
      <c r="AY403" s="16" t="s">
        <v>190</v>
      </c>
      <c r="BE403" s="242">
        <f>IF(N403="základní",J403,0)</f>
        <v>0</v>
      </c>
      <c r="BF403" s="242">
        <f>IF(N403="snížená",J403,0)</f>
        <v>0</v>
      </c>
      <c r="BG403" s="242">
        <f>IF(N403="zákl. přenesená",J403,0)</f>
        <v>0</v>
      </c>
      <c r="BH403" s="242">
        <f>IF(N403="sníž. přenesená",J403,0)</f>
        <v>0</v>
      </c>
      <c r="BI403" s="242">
        <f>IF(N403="nulová",J403,0)</f>
        <v>0</v>
      </c>
      <c r="BJ403" s="16" t="s">
        <v>83</v>
      </c>
      <c r="BK403" s="242">
        <f>ROUND(I403*H403,2)</f>
        <v>0</v>
      </c>
      <c r="BL403" s="16" t="s">
        <v>990</v>
      </c>
      <c r="BM403" s="241" t="s">
        <v>3349</v>
      </c>
    </row>
    <row r="404" spans="2:51" s="12" customFormat="1" ht="12">
      <c r="B404" s="243"/>
      <c r="C404" s="244"/>
      <c r="D404" s="245" t="s">
        <v>199</v>
      </c>
      <c r="E404" s="246" t="s">
        <v>1</v>
      </c>
      <c r="F404" s="247" t="s">
        <v>3190</v>
      </c>
      <c r="G404" s="244"/>
      <c r="H404" s="246" t="s">
        <v>1</v>
      </c>
      <c r="I404" s="248"/>
      <c r="J404" s="244"/>
      <c r="K404" s="244"/>
      <c r="L404" s="249"/>
      <c r="M404" s="250"/>
      <c r="N404" s="251"/>
      <c r="O404" s="251"/>
      <c r="P404" s="251"/>
      <c r="Q404" s="251"/>
      <c r="R404" s="251"/>
      <c r="S404" s="251"/>
      <c r="T404" s="252"/>
      <c r="AT404" s="253" t="s">
        <v>199</v>
      </c>
      <c r="AU404" s="253" t="s">
        <v>85</v>
      </c>
      <c r="AV404" s="12" t="s">
        <v>83</v>
      </c>
      <c r="AW404" s="12" t="s">
        <v>32</v>
      </c>
      <c r="AX404" s="12" t="s">
        <v>76</v>
      </c>
      <c r="AY404" s="253" t="s">
        <v>190</v>
      </c>
    </row>
    <row r="405" spans="2:51" s="13" customFormat="1" ht="12">
      <c r="B405" s="254"/>
      <c r="C405" s="255"/>
      <c r="D405" s="245" t="s">
        <v>199</v>
      </c>
      <c r="E405" s="256" t="s">
        <v>1</v>
      </c>
      <c r="F405" s="257" t="s">
        <v>3096</v>
      </c>
      <c r="G405" s="255"/>
      <c r="H405" s="258">
        <v>0</v>
      </c>
      <c r="I405" s="259"/>
      <c r="J405" s="255"/>
      <c r="K405" s="255"/>
      <c r="L405" s="260"/>
      <c r="M405" s="261"/>
      <c r="N405" s="262"/>
      <c r="O405" s="262"/>
      <c r="P405" s="262"/>
      <c r="Q405" s="262"/>
      <c r="R405" s="262"/>
      <c r="S405" s="262"/>
      <c r="T405" s="263"/>
      <c r="AT405" s="264" t="s">
        <v>199</v>
      </c>
      <c r="AU405" s="264" t="s">
        <v>85</v>
      </c>
      <c r="AV405" s="13" t="s">
        <v>85</v>
      </c>
      <c r="AW405" s="13" t="s">
        <v>32</v>
      </c>
      <c r="AX405" s="13" t="s">
        <v>76</v>
      </c>
      <c r="AY405" s="264" t="s">
        <v>190</v>
      </c>
    </row>
    <row r="406" spans="2:51" s="13" customFormat="1" ht="12">
      <c r="B406" s="254"/>
      <c r="C406" s="255"/>
      <c r="D406" s="245" t="s">
        <v>199</v>
      </c>
      <c r="E406" s="256" t="s">
        <v>1</v>
      </c>
      <c r="F406" s="257" t="s">
        <v>3097</v>
      </c>
      <c r="G406" s="255"/>
      <c r="H406" s="258">
        <v>0</v>
      </c>
      <c r="I406" s="259"/>
      <c r="J406" s="255"/>
      <c r="K406" s="255"/>
      <c r="L406" s="260"/>
      <c r="M406" s="261"/>
      <c r="N406" s="262"/>
      <c r="O406" s="262"/>
      <c r="P406" s="262"/>
      <c r="Q406" s="262"/>
      <c r="R406" s="262"/>
      <c r="S406" s="262"/>
      <c r="T406" s="263"/>
      <c r="AT406" s="264" t="s">
        <v>199</v>
      </c>
      <c r="AU406" s="264" t="s">
        <v>85</v>
      </c>
      <c r="AV406" s="13" t="s">
        <v>85</v>
      </c>
      <c r="AW406" s="13" t="s">
        <v>32</v>
      </c>
      <c r="AX406" s="13" t="s">
        <v>76</v>
      </c>
      <c r="AY406" s="264" t="s">
        <v>190</v>
      </c>
    </row>
    <row r="407" spans="2:51" s="13" customFormat="1" ht="12">
      <c r="B407" s="254"/>
      <c r="C407" s="255"/>
      <c r="D407" s="245" t="s">
        <v>199</v>
      </c>
      <c r="E407" s="256" t="s">
        <v>1</v>
      </c>
      <c r="F407" s="257" t="s">
        <v>3098</v>
      </c>
      <c r="G407" s="255"/>
      <c r="H407" s="258">
        <v>0</v>
      </c>
      <c r="I407" s="259"/>
      <c r="J407" s="255"/>
      <c r="K407" s="255"/>
      <c r="L407" s="260"/>
      <c r="M407" s="261"/>
      <c r="N407" s="262"/>
      <c r="O407" s="262"/>
      <c r="P407" s="262"/>
      <c r="Q407" s="262"/>
      <c r="R407" s="262"/>
      <c r="S407" s="262"/>
      <c r="T407" s="263"/>
      <c r="AT407" s="264" t="s">
        <v>199</v>
      </c>
      <c r="AU407" s="264" t="s">
        <v>85</v>
      </c>
      <c r="AV407" s="13" t="s">
        <v>85</v>
      </c>
      <c r="AW407" s="13" t="s">
        <v>32</v>
      </c>
      <c r="AX407" s="13" t="s">
        <v>76</v>
      </c>
      <c r="AY407" s="264" t="s">
        <v>190</v>
      </c>
    </row>
    <row r="408" spans="2:51" s="13" customFormat="1" ht="12">
      <c r="B408" s="254"/>
      <c r="C408" s="255"/>
      <c r="D408" s="245" t="s">
        <v>199</v>
      </c>
      <c r="E408" s="256" t="s">
        <v>1</v>
      </c>
      <c r="F408" s="257" t="s">
        <v>3123</v>
      </c>
      <c r="G408" s="255"/>
      <c r="H408" s="258">
        <v>2</v>
      </c>
      <c r="I408" s="259"/>
      <c r="J408" s="255"/>
      <c r="K408" s="255"/>
      <c r="L408" s="260"/>
      <c r="M408" s="261"/>
      <c r="N408" s="262"/>
      <c r="O408" s="262"/>
      <c r="P408" s="262"/>
      <c r="Q408" s="262"/>
      <c r="R408" s="262"/>
      <c r="S408" s="262"/>
      <c r="T408" s="263"/>
      <c r="AT408" s="264" t="s">
        <v>199</v>
      </c>
      <c r="AU408" s="264" t="s">
        <v>85</v>
      </c>
      <c r="AV408" s="13" t="s">
        <v>85</v>
      </c>
      <c r="AW408" s="13" t="s">
        <v>32</v>
      </c>
      <c r="AX408" s="13" t="s">
        <v>76</v>
      </c>
      <c r="AY408" s="264" t="s">
        <v>190</v>
      </c>
    </row>
    <row r="409" spans="2:51" s="13" customFormat="1" ht="12">
      <c r="B409" s="254"/>
      <c r="C409" s="255"/>
      <c r="D409" s="245" t="s">
        <v>199</v>
      </c>
      <c r="E409" s="256" t="s">
        <v>1</v>
      </c>
      <c r="F409" s="257" t="s">
        <v>3100</v>
      </c>
      <c r="G409" s="255"/>
      <c r="H409" s="258">
        <v>0</v>
      </c>
      <c r="I409" s="259"/>
      <c r="J409" s="255"/>
      <c r="K409" s="255"/>
      <c r="L409" s="260"/>
      <c r="M409" s="261"/>
      <c r="N409" s="262"/>
      <c r="O409" s="262"/>
      <c r="P409" s="262"/>
      <c r="Q409" s="262"/>
      <c r="R409" s="262"/>
      <c r="S409" s="262"/>
      <c r="T409" s="263"/>
      <c r="AT409" s="264" t="s">
        <v>199</v>
      </c>
      <c r="AU409" s="264" t="s">
        <v>85</v>
      </c>
      <c r="AV409" s="13" t="s">
        <v>85</v>
      </c>
      <c r="AW409" s="13" t="s">
        <v>32</v>
      </c>
      <c r="AX409" s="13" t="s">
        <v>76</v>
      </c>
      <c r="AY409" s="264" t="s">
        <v>190</v>
      </c>
    </row>
    <row r="410" spans="2:51" s="13" customFormat="1" ht="12">
      <c r="B410" s="254"/>
      <c r="C410" s="255"/>
      <c r="D410" s="245" t="s">
        <v>199</v>
      </c>
      <c r="E410" s="256" t="s">
        <v>1</v>
      </c>
      <c r="F410" s="257" t="s">
        <v>3101</v>
      </c>
      <c r="G410" s="255"/>
      <c r="H410" s="258">
        <v>0</v>
      </c>
      <c r="I410" s="259"/>
      <c r="J410" s="255"/>
      <c r="K410" s="255"/>
      <c r="L410" s="260"/>
      <c r="M410" s="261"/>
      <c r="N410" s="262"/>
      <c r="O410" s="262"/>
      <c r="P410" s="262"/>
      <c r="Q410" s="262"/>
      <c r="R410" s="262"/>
      <c r="S410" s="262"/>
      <c r="T410" s="263"/>
      <c r="AT410" s="264" t="s">
        <v>199</v>
      </c>
      <c r="AU410" s="264" t="s">
        <v>85</v>
      </c>
      <c r="AV410" s="13" t="s">
        <v>85</v>
      </c>
      <c r="AW410" s="13" t="s">
        <v>32</v>
      </c>
      <c r="AX410" s="13" t="s">
        <v>76</v>
      </c>
      <c r="AY410" s="264" t="s">
        <v>190</v>
      </c>
    </row>
    <row r="411" spans="2:65" s="1" customFormat="1" ht="16.5" customHeight="1">
      <c r="B411" s="37"/>
      <c r="C411" s="265" t="s">
        <v>900</v>
      </c>
      <c r="D411" s="265" t="s">
        <v>430</v>
      </c>
      <c r="E411" s="266" t="s">
        <v>3293</v>
      </c>
      <c r="F411" s="267" t="s">
        <v>3294</v>
      </c>
      <c r="G411" s="268" t="s">
        <v>1708</v>
      </c>
      <c r="H411" s="269">
        <v>2</v>
      </c>
      <c r="I411" s="270"/>
      <c r="J411" s="271">
        <f>ROUND(I411*H411,2)</f>
        <v>0</v>
      </c>
      <c r="K411" s="267" t="s">
        <v>445</v>
      </c>
      <c r="L411" s="272"/>
      <c r="M411" s="273" t="s">
        <v>1</v>
      </c>
      <c r="N411" s="274" t="s">
        <v>41</v>
      </c>
      <c r="O411" s="85"/>
      <c r="P411" s="239">
        <f>O411*H411</f>
        <v>0</v>
      </c>
      <c r="Q411" s="239">
        <v>0</v>
      </c>
      <c r="R411" s="239">
        <f>Q411*H411</f>
        <v>0</v>
      </c>
      <c r="S411" s="239">
        <v>0</v>
      </c>
      <c r="T411" s="240">
        <f>S411*H411</f>
        <v>0</v>
      </c>
      <c r="AR411" s="241" t="s">
        <v>990</v>
      </c>
      <c r="AT411" s="241" t="s">
        <v>430</v>
      </c>
      <c r="AU411" s="241" t="s">
        <v>85</v>
      </c>
      <c r="AY411" s="16" t="s">
        <v>190</v>
      </c>
      <c r="BE411" s="242">
        <f>IF(N411="základní",J411,0)</f>
        <v>0</v>
      </c>
      <c r="BF411" s="242">
        <f>IF(N411="snížená",J411,0)</f>
        <v>0</v>
      </c>
      <c r="BG411" s="242">
        <f>IF(N411="zákl. přenesená",J411,0)</f>
        <v>0</v>
      </c>
      <c r="BH411" s="242">
        <f>IF(N411="sníž. přenesená",J411,0)</f>
        <v>0</v>
      </c>
      <c r="BI411" s="242">
        <f>IF(N411="nulová",J411,0)</f>
        <v>0</v>
      </c>
      <c r="BJ411" s="16" t="s">
        <v>83</v>
      </c>
      <c r="BK411" s="242">
        <f>ROUND(I411*H411,2)</f>
        <v>0</v>
      </c>
      <c r="BL411" s="16" t="s">
        <v>990</v>
      </c>
      <c r="BM411" s="241" t="s">
        <v>3350</v>
      </c>
    </row>
    <row r="412" spans="2:51" s="13" customFormat="1" ht="12">
      <c r="B412" s="254"/>
      <c r="C412" s="255"/>
      <c r="D412" s="245" t="s">
        <v>199</v>
      </c>
      <c r="E412" s="256" t="s">
        <v>1</v>
      </c>
      <c r="F412" s="257" t="s">
        <v>3096</v>
      </c>
      <c r="G412" s="255"/>
      <c r="H412" s="258">
        <v>0</v>
      </c>
      <c r="I412" s="259"/>
      <c r="J412" s="255"/>
      <c r="K412" s="255"/>
      <c r="L412" s="260"/>
      <c r="M412" s="261"/>
      <c r="N412" s="262"/>
      <c r="O412" s="262"/>
      <c r="P412" s="262"/>
      <c r="Q412" s="262"/>
      <c r="R412" s="262"/>
      <c r="S412" s="262"/>
      <c r="T412" s="263"/>
      <c r="AT412" s="264" t="s">
        <v>199</v>
      </c>
      <c r="AU412" s="264" t="s">
        <v>85</v>
      </c>
      <c r="AV412" s="13" t="s">
        <v>85</v>
      </c>
      <c r="AW412" s="13" t="s">
        <v>32</v>
      </c>
      <c r="AX412" s="13" t="s">
        <v>76</v>
      </c>
      <c r="AY412" s="264" t="s">
        <v>190</v>
      </c>
    </row>
    <row r="413" spans="2:51" s="13" customFormat="1" ht="12">
      <c r="B413" s="254"/>
      <c r="C413" s="255"/>
      <c r="D413" s="245" t="s">
        <v>199</v>
      </c>
      <c r="E413" s="256" t="s">
        <v>1</v>
      </c>
      <c r="F413" s="257" t="s">
        <v>3097</v>
      </c>
      <c r="G413" s="255"/>
      <c r="H413" s="258">
        <v>0</v>
      </c>
      <c r="I413" s="259"/>
      <c r="J413" s="255"/>
      <c r="K413" s="255"/>
      <c r="L413" s="260"/>
      <c r="M413" s="261"/>
      <c r="N413" s="262"/>
      <c r="O413" s="262"/>
      <c r="P413" s="262"/>
      <c r="Q413" s="262"/>
      <c r="R413" s="262"/>
      <c r="S413" s="262"/>
      <c r="T413" s="263"/>
      <c r="AT413" s="264" t="s">
        <v>199</v>
      </c>
      <c r="AU413" s="264" t="s">
        <v>85</v>
      </c>
      <c r="AV413" s="13" t="s">
        <v>85</v>
      </c>
      <c r="AW413" s="13" t="s">
        <v>32</v>
      </c>
      <c r="AX413" s="13" t="s">
        <v>76</v>
      </c>
      <c r="AY413" s="264" t="s">
        <v>190</v>
      </c>
    </row>
    <row r="414" spans="2:51" s="13" customFormat="1" ht="12">
      <c r="B414" s="254"/>
      <c r="C414" s="255"/>
      <c r="D414" s="245" t="s">
        <v>199</v>
      </c>
      <c r="E414" s="256" t="s">
        <v>1</v>
      </c>
      <c r="F414" s="257" t="s">
        <v>3098</v>
      </c>
      <c r="G414" s="255"/>
      <c r="H414" s="258">
        <v>0</v>
      </c>
      <c r="I414" s="259"/>
      <c r="J414" s="255"/>
      <c r="K414" s="255"/>
      <c r="L414" s="260"/>
      <c r="M414" s="261"/>
      <c r="N414" s="262"/>
      <c r="O414" s="262"/>
      <c r="P414" s="262"/>
      <c r="Q414" s="262"/>
      <c r="R414" s="262"/>
      <c r="S414" s="262"/>
      <c r="T414" s="263"/>
      <c r="AT414" s="264" t="s">
        <v>199</v>
      </c>
      <c r="AU414" s="264" t="s">
        <v>85</v>
      </c>
      <c r="AV414" s="13" t="s">
        <v>85</v>
      </c>
      <c r="AW414" s="13" t="s">
        <v>32</v>
      </c>
      <c r="AX414" s="13" t="s">
        <v>76</v>
      </c>
      <c r="AY414" s="264" t="s">
        <v>190</v>
      </c>
    </row>
    <row r="415" spans="2:51" s="13" customFormat="1" ht="12">
      <c r="B415" s="254"/>
      <c r="C415" s="255"/>
      <c r="D415" s="245" t="s">
        <v>199</v>
      </c>
      <c r="E415" s="256" t="s">
        <v>1</v>
      </c>
      <c r="F415" s="257" t="s">
        <v>3123</v>
      </c>
      <c r="G415" s="255"/>
      <c r="H415" s="258">
        <v>2</v>
      </c>
      <c r="I415" s="259"/>
      <c r="J415" s="255"/>
      <c r="K415" s="255"/>
      <c r="L415" s="260"/>
      <c r="M415" s="261"/>
      <c r="N415" s="262"/>
      <c r="O415" s="262"/>
      <c r="P415" s="262"/>
      <c r="Q415" s="262"/>
      <c r="R415" s="262"/>
      <c r="S415" s="262"/>
      <c r="T415" s="263"/>
      <c r="AT415" s="264" t="s">
        <v>199</v>
      </c>
      <c r="AU415" s="264" t="s">
        <v>85</v>
      </c>
      <c r="AV415" s="13" t="s">
        <v>85</v>
      </c>
      <c r="AW415" s="13" t="s">
        <v>32</v>
      </c>
      <c r="AX415" s="13" t="s">
        <v>76</v>
      </c>
      <c r="AY415" s="264" t="s">
        <v>190</v>
      </c>
    </row>
    <row r="416" spans="2:51" s="13" customFormat="1" ht="12">
      <c r="B416" s="254"/>
      <c r="C416" s="255"/>
      <c r="D416" s="245" t="s">
        <v>199</v>
      </c>
      <c r="E416" s="256" t="s">
        <v>1</v>
      </c>
      <c r="F416" s="257" t="s">
        <v>3100</v>
      </c>
      <c r="G416" s="255"/>
      <c r="H416" s="258">
        <v>0</v>
      </c>
      <c r="I416" s="259"/>
      <c r="J416" s="255"/>
      <c r="K416" s="255"/>
      <c r="L416" s="260"/>
      <c r="M416" s="261"/>
      <c r="N416" s="262"/>
      <c r="O416" s="262"/>
      <c r="P416" s="262"/>
      <c r="Q416" s="262"/>
      <c r="R416" s="262"/>
      <c r="S416" s="262"/>
      <c r="T416" s="263"/>
      <c r="AT416" s="264" t="s">
        <v>199</v>
      </c>
      <c r="AU416" s="264" t="s">
        <v>85</v>
      </c>
      <c r="AV416" s="13" t="s">
        <v>85</v>
      </c>
      <c r="AW416" s="13" t="s">
        <v>32</v>
      </c>
      <c r="AX416" s="13" t="s">
        <v>76</v>
      </c>
      <c r="AY416" s="264" t="s">
        <v>190</v>
      </c>
    </row>
    <row r="417" spans="2:51" s="13" customFormat="1" ht="12">
      <c r="B417" s="254"/>
      <c r="C417" s="255"/>
      <c r="D417" s="245" t="s">
        <v>199</v>
      </c>
      <c r="E417" s="256" t="s">
        <v>1</v>
      </c>
      <c r="F417" s="257" t="s">
        <v>3101</v>
      </c>
      <c r="G417" s="255"/>
      <c r="H417" s="258">
        <v>0</v>
      </c>
      <c r="I417" s="259"/>
      <c r="J417" s="255"/>
      <c r="K417" s="255"/>
      <c r="L417" s="260"/>
      <c r="M417" s="261"/>
      <c r="N417" s="262"/>
      <c r="O417" s="262"/>
      <c r="P417" s="262"/>
      <c r="Q417" s="262"/>
      <c r="R417" s="262"/>
      <c r="S417" s="262"/>
      <c r="T417" s="263"/>
      <c r="AT417" s="264" t="s">
        <v>199</v>
      </c>
      <c r="AU417" s="264" t="s">
        <v>85</v>
      </c>
      <c r="AV417" s="13" t="s">
        <v>85</v>
      </c>
      <c r="AW417" s="13" t="s">
        <v>32</v>
      </c>
      <c r="AX417" s="13" t="s">
        <v>76</v>
      </c>
      <c r="AY417" s="264" t="s">
        <v>190</v>
      </c>
    </row>
    <row r="418" spans="2:65" s="1" customFormat="1" ht="16.5" customHeight="1">
      <c r="B418" s="37"/>
      <c r="C418" s="265" t="s">
        <v>906</v>
      </c>
      <c r="D418" s="265" t="s">
        <v>430</v>
      </c>
      <c r="E418" s="266" t="s">
        <v>3296</v>
      </c>
      <c r="F418" s="267" t="s">
        <v>3297</v>
      </c>
      <c r="G418" s="268" t="s">
        <v>1708</v>
      </c>
      <c r="H418" s="269">
        <v>2</v>
      </c>
      <c r="I418" s="270"/>
      <c r="J418" s="271">
        <f>ROUND(I418*H418,2)</f>
        <v>0</v>
      </c>
      <c r="K418" s="267" t="s">
        <v>445</v>
      </c>
      <c r="L418" s="272"/>
      <c r="M418" s="273" t="s">
        <v>1</v>
      </c>
      <c r="N418" s="274" t="s">
        <v>41</v>
      </c>
      <c r="O418" s="85"/>
      <c r="P418" s="239">
        <f>O418*H418</f>
        <v>0</v>
      </c>
      <c r="Q418" s="239">
        <v>0</v>
      </c>
      <c r="R418" s="239">
        <f>Q418*H418</f>
        <v>0</v>
      </c>
      <c r="S418" s="239">
        <v>0</v>
      </c>
      <c r="T418" s="240">
        <f>S418*H418</f>
        <v>0</v>
      </c>
      <c r="AR418" s="241" t="s">
        <v>990</v>
      </c>
      <c r="AT418" s="241" t="s">
        <v>430</v>
      </c>
      <c r="AU418" s="241" t="s">
        <v>85</v>
      </c>
      <c r="AY418" s="16" t="s">
        <v>190</v>
      </c>
      <c r="BE418" s="242">
        <f>IF(N418="základní",J418,0)</f>
        <v>0</v>
      </c>
      <c r="BF418" s="242">
        <f>IF(N418="snížená",J418,0)</f>
        <v>0</v>
      </c>
      <c r="BG418" s="242">
        <f>IF(N418="zákl. přenesená",J418,0)</f>
        <v>0</v>
      </c>
      <c r="BH418" s="242">
        <f>IF(N418="sníž. přenesená",J418,0)</f>
        <v>0</v>
      </c>
      <c r="BI418" s="242">
        <f>IF(N418="nulová",J418,0)</f>
        <v>0</v>
      </c>
      <c r="BJ418" s="16" t="s">
        <v>83</v>
      </c>
      <c r="BK418" s="242">
        <f>ROUND(I418*H418,2)</f>
        <v>0</v>
      </c>
      <c r="BL418" s="16" t="s">
        <v>990</v>
      </c>
      <c r="BM418" s="241" t="s">
        <v>3351</v>
      </c>
    </row>
    <row r="419" spans="2:65" s="1" customFormat="1" ht="16.5" customHeight="1">
      <c r="B419" s="37"/>
      <c r="C419" s="265" t="s">
        <v>912</v>
      </c>
      <c r="D419" s="265" t="s">
        <v>430</v>
      </c>
      <c r="E419" s="266" t="s">
        <v>3299</v>
      </c>
      <c r="F419" s="267" t="s">
        <v>3300</v>
      </c>
      <c r="G419" s="268" t="s">
        <v>1708</v>
      </c>
      <c r="H419" s="269">
        <v>2</v>
      </c>
      <c r="I419" s="270"/>
      <c r="J419" s="271">
        <f>ROUND(I419*H419,2)</f>
        <v>0</v>
      </c>
      <c r="K419" s="267" t="s">
        <v>445</v>
      </c>
      <c r="L419" s="272"/>
      <c r="M419" s="273" t="s">
        <v>1</v>
      </c>
      <c r="N419" s="274" t="s">
        <v>41</v>
      </c>
      <c r="O419" s="85"/>
      <c r="P419" s="239">
        <f>O419*H419</f>
        <v>0</v>
      </c>
      <c r="Q419" s="239">
        <v>0</v>
      </c>
      <c r="R419" s="239">
        <f>Q419*H419</f>
        <v>0</v>
      </c>
      <c r="S419" s="239">
        <v>0</v>
      </c>
      <c r="T419" s="240">
        <f>S419*H419</f>
        <v>0</v>
      </c>
      <c r="AR419" s="241" t="s">
        <v>990</v>
      </c>
      <c r="AT419" s="241" t="s">
        <v>430</v>
      </c>
      <c r="AU419" s="241" t="s">
        <v>85</v>
      </c>
      <c r="AY419" s="16" t="s">
        <v>190</v>
      </c>
      <c r="BE419" s="242">
        <f>IF(N419="základní",J419,0)</f>
        <v>0</v>
      </c>
      <c r="BF419" s="242">
        <f>IF(N419="snížená",J419,0)</f>
        <v>0</v>
      </c>
      <c r="BG419" s="242">
        <f>IF(N419="zákl. přenesená",J419,0)</f>
        <v>0</v>
      </c>
      <c r="BH419" s="242">
        <f>IF(N419="sníž. přenesená",J419,0)</f>
        <v>0</v>
      </c>
      <c r="BI419" s="242">
        <f>IF(N419="nulová",J419,0)</f>
        <v>0</v>
      </c>
      <c r="BJ419" s="16" t="s">
        <v>83</v>
      </c>
      <c r="BK419" s="242">
        <f>ROUND(I419*H419,2)</f>
        <v>0</v>
      </c>
      <c r="BL419" s="16" t="s">
        <v>990</v>
      </c>
      <c r="BM419" s="241" t="s">
        <v>3352</v>
      </c>
    </row>
    <row r="420" spans="2:65" s="1" customFormat="1" ht="24" customHeight="1">
      <c r="B420" s="37"/>
      <c r="C420" s="265" t="s">
        <v>918</v>
      </c>
      <c r="D420" s="265" t="s">
        <v>430</v>
      </c>
      <c r="E420" s="266" t="s">
        <v>3302</v>
      </c>
      <c r="F420" s="267" t="s">
        <v>3303</v>
      </c>
      <c r="G420" s="268" t="s">
        <v>1708</v>
      </c>
      <c r="H420" s="269">
        <v>2</v>
      </c>
      <c r="I420" s="270"/>
      <c r="J420" s="271">
        <f>ROUND(I420*H420,2)</f>
        <v>0</v>
      </c>
      <c r="K420" s="267" t="s">
        <v>445</v>
      </c>
      <c r="L420" s="272"/>
      <c r="M420" s="273" t="s">
        <v>1</v>
      </c>
      <c r="N420" s="274" t="s">
        <v>41</v>
      </c>
      <c r="O420" s="85"/>
      <c r="P420" s="239">
        <f>O420*H420</f>
        <v>0</v>
      </c>
      <c r="Q420" s="239">
        <v>0</v>
      </c>
      <c r="R420" s="239">
        <f>Q420*H420</f>
        <v>0</v>
      </c>
      <c r="S420" s="239">
        <v>0</v>
      </c>
      <c r="T420" s="240">
        <f>S420*H420</f>
        <v>0</v>
      </c>
      <c r="AR420" s="241" t="s">
        <v>990</v>
      </c>
      <c r="AT420" s="241" t="s">
        <v>430</v>
      </c>
      <c r="AU420" s="241" t="s">
        <v>85</v>
      </c>
      <c r="AY420" s="16" t="s">
        <v>190</v>
      </c>
      <c r="BE420" s="242">
        <f>IF(N420="základní",J420,0)</f>
        <v>0</v>
      </c>
      <c r="BF420" s="242">
        <f>IF(N420="snížená",J420,0)</f>
        <v>0</v>
      </c>
      <c r="BG420" s="242">
        <f>IF(N420="zákl. přenesená",J420,0)</f>
        <v>0</v>
      </c>
      <c r="BH420" s="242">
        <f>IF(N420="sníž. přenesená",J420,0)</f>
        <v>0</v>
      </c>
      <c r="BI420" s="242">
        <f>IF(N420="nulová",J420,0)</f>
        <v>0</v>
      </c>
      <c r="BJ420" s="16" t="s">
        <v>83</v>
      </c>
      <c r="BK420" s="242">
        <f>ROUND(I420*H420,2)</f>
        <v>0</v>
      </c>
      <c r="BL420" s="16" t="s">
        <v>990</v>
      </c>
      <c r="BM420" s="241" t="s">
        <v>3353</v>
      </c>
    </row>
    <row r="421" spans="2:65" s="1" customFormat="1" ht="16.5" customHeight="1">
      <c r="B421" s="37"/>
      <c r="C421" s="265" t="s">
        <v>924</v>
      </c>
      <c r="D421" s="265" t="s">
        <v>430</v>
      </c>
      <c r="E421" s="266" t="s">
        <v>3227</v>
      </c>
      <c r="F421" s="267" t="s">
        <v>3228</v>
      </c>
      <c r="G421" s="268" t="s">
        <v>1708</v>
      </c>
      <c r="H421" s="269">
        <v>2</v>
      </c>
      <c r="I421" s="270"/>
      <c r="J421" s="271">
        <f>ROUND(I421*H421,2)</f>
        <v>0</v>
      </c>
      <c r="K421" s="267" t="s">
        <v>445</v>
      </c>
      <c r="L421" s="272"/>
      <c r="M421" s="273" t="s">
        <v>1</v>
      </c>
      <c r="N421" s="274" t="s">
        <v>41</v>
      </c>
      <c r="O421" s="85"/>
      <c r="P421" s="239">
        <f>O421*H421</f>
        <v>0</v>
      </c>
      <c r="Q421" s="239">
        <v>0</v>
      </c>
      <c r="R421" s="239">
        <f>Q421*H421</f>
        <v>0</v>
      </c>
      <c r="S421" s="239">
        <v>0</v>
      </c>
      <c r="T421" s="240">
        <f>S421*H421</f>
        <v>0</v>
      </c>
      <c r="AR421" s="241" t="s">
        <v>990</v>
      </c>
      <c r="AT421" s="241" t="s">
        <v>430</v>
      </c>
      <c r="AU421" s="241" t="s">
        <v>85</v>
      </c>
      <c r="AY421" s="16" t="s">
        <v>190</v>
      </c>
      <c r="BE421" s="242">
        <f>IF(N421="základní",J421,0)</f>
        <v>0</v>
      </c>
      <c r="BF421" s="242">
        <f>IF(N421="snížená",J421,0)</f>
        <v>0</v>
      </c>
      <c r="BG421" s="242">
        <f>IF(N421="zákl. přenesená",J421,0)</f>
        <v>0</v>
      </c>
      <c r="BH421" s="242">
        <f>IF(N421="sníž. přenesená",J421,0)</f>
        <v>0</v>
      </c>
      <c r="BI421" s="242">
        <f>IF(N421="nulová",J421,0)</f>
        <v>0</v>
      </c>
      <c r="BJ421" s="16" t="s">
        <v>83</v>
      </c>
      <c r="BK421" s="242">
        <f>ROUND(I421*H421,2)</f>
        <v>0</v>
      </c>
      <c r="BL421" s="16" t="s">
        <v>990</v>
      </c>
      <c r="BM421" s="241" t="s">
        <v>3354</v>
      </c>
    </row>
    <row r="422" spans="2:65" s="1" customFormat="1" ht="16.5" customHeight="1">
      <c r="B422" s="37"/>
      <c r="C422" s="230" t="s">
        <v>929</v>
      </c>
      <c r="D422" s="230" t="s">
        <v>192</v>
      </c>
      <c r="E422" s="231" t="s">
        <v>3343</v>
      </c>
      <c r="F422" s="232" t="s">
        <v>3344</v>
      </c>
      <c r="G422" s="233" t="s">
        <v>427</v>
      </c>
      <c r="H422" s="234">
        <v>2</v>
      </c>
      <c r="I422" s="235"/>
      <c r="J422" s="236">
        <f>ROUND(I422*H422,2)</f>
        <v>0</v>
      </c>
      <c r="K422" s="232" t="s">
        <v>196</v>
      </c>
      <c r="L422" s="42"/>
      <c r="M422" s="237" t="s">
        <v>1</v>
      </c>
      <c r="N422" s="238" t="s">
        <v>41</v>
      </c>
      <c r="O422" s="85"/>
      <c r="P422" s="239">
        <f>O422*H422</f>
        <v>0</v>
      </c>
      <c r="Q422" s="239">
        <v>0</v>
      </c>
      <c r="R422" s="239">
        <f>Q422*H422</f>
        <v>0</v>
      </c>
      <c r="S422" s="239">
        <v>0</v>
      </c>
      <c r="T422" s="240">
        <f>S422*H422</f>
        <v>0</v>
      </c>
      <c r="AR422" s="241" t="s">
        <v>272</v>
      </c>
      <c r="AT422" s="241" t="s">
        <v>192</v>
      </c>
      <c r="AU422" s="241" t="s">
        <v>85</v>
      </c>
      <c r="AY422" s="16" t="s">
        <v>190</v>
      </c>
      <c r="BE422" s="242">
        <f>IF(N422="základní",J422,0)</f>
        <v>0</v>
      </c>
      <c r="BF422" s="242">
        <f>IF(N422="snížená",J422,0)</f>
        <v>0</v>
      </c>
      <c r="BG422" s="242">
        <f>IF(N422="zákl. přenesená",J422,0)</f>
        <v>0</v>
      </c>
      <c r="BH422" s="242">
        <f>IF(N422="sníž. přenesená",J422,0)</f>
        <v>0</v>
      </c>
      <c r="BI422" s="242">
        <f>IF(N422="nulová",J422,0)</f>
        <v>0</v>
      </c>
      <c r="BJ422" s="16" t="s">
        <v>83</v>
      </c>
      <c r="BK422" s="242">
        <f>ROUND(I422*H422,2)</f>
        <v>0</v>
      </c>
      <c r="BL422" s="16" t="s">
        <v>272</v>
      </c>
      <c r="BM422" s="241" t="s">
        <v>3355</v>
      </c>
    </row>
    <row r="423" spans="2:65" s="1" customFormat="1" ht="24" customHeight="1">
      <c r="B423" s="37"/>
      <c r="C423" s="265" t="s">
        <v>933</v>
      </c>
      <c r="D423" s="265" t="s">
        <v>430</v>
      </c>
      <c r="E423" s="266" t="s">
        <v>3356</v>
      </c>
      <c r="F423" s="267" t="s">
        <v>3357</v>
      </c>
      <c r="G423" s="268" t="s">
        <v>1708</v>
      </c>
      <c r="H423" s="269">
        <v>3</v>
      </c>
      <c r="I423" s="270"/>
      <c r="J423" s="271">
        <f>ROUND(I423*H423,2)</f>
        <v>0</v>
      </c>
      <c r="K423" s="267" t="s">
        <v>445</v>
      </c>
      <c r="L423" s="272"/>
      <c r="M423" s="273" t="s">
        <v>1</v>
      </c>
      <c r="N423" s="274" t="s">
        <v>41</v>
      </c>
      <c r="O423" s="85"/>
      <c r="P423" s="239">
        <f>O423*H423</f>
        <v>0</v>
      </c>
      <c r="Q423" s="239">
        <v>0</v>
      </c>
      <c r="R423" s="239">
        <f>Q423*H423</f>
        <v>0</v>
      </c>
      <c r="S423" s="239">
        <v>0</v>
      </c>
      <c r="T423" s="240">
        <f>S423*H423</f>
        <v>0</v>
      </c>
      <c r="AR423" s="241" t="s">
        <v>990</v>
      </c>
      <c r="AT423" s="241" t="s">
        <v>430</v>
      </c>
      <c r="AU423" s="241" t="s">
        <v>85</v>
      </c>
      <c r="AY423" s="16" t="s">
        <v>190</v>
      </c>
      <c r="BE423" s="242">
        <f>IF(N423="základní",J423,0)</f>
        <v>0</v>
      </c>
      <c r="BF423" s="242">
        <f>IF(N423="snížená",J423,0)</f>
        <v>0</v>
      </c>
      <c r="BG423" s="242">
        <f>IF(N423="zákl. přenesená",J423,0)</f>
        <v>0</v>
      </c>
      <c r="BH423" s="242">
        <f>IF(N423="sníž. přenesená",J423,0)</f>
        <v>0</v>
      </c>
      <c r="BI423" s="242">
        <f>IF(N423="nulová",J423,0)</f>
        <v>0</v>
      </c>
      <c r="BJ423" s="16" t="s">
        <v>83</v>
      </c>
      <c r="BK423" s="242">
        <f>ROUND(I423*H423,2)</f>
        <v>0</v>
      </c>
      <c r="BL423" s="16" t="s">
        <v>990</v>
      </c>
      <c r="BM423" s="241" t="s">
        <v>3358</v>
      </c>
    </row>
    <row r="424" spans="2:65" s="1" customFormat="1" ht="24" customHeight="1">
      <c r="B424" s="37"/>
      <c r="C424" s="265" t="s">
        <v>938</v>
      </c>
      <c r="D424" s="265" t="s">
        <v>430</v>
      </c>
      <c r="E424" s="266" t="s">
        <v>3359</v>
      </c>
      <c r="F424" s="267" t="s">
        <v>3360</v>
      </c>
      <c r="G424" s="268" t="s">
        <v>1708</v>
      </c>
      <c r="H424" s="269">
        <v>1</v>
      </c>
      <c r="I424" s="270"/>
      <c r="J424" s="271">
        <f>ROUND(I424*H424,2)</f>
        <v>0</v>
      </c>
      <c r="K424" s="267" t="s">
        <v>445</v>
      </c>
      <c r="L424" s="272"/>
      <c r="M424" s="273" t="s">
        <v>1</v>
      </c>
      <c r="N424" s="274" t="s">
        <v>41</v>
      </c>
      <c r="O424" s="85"/>
      <c r="P424" s="239">
        <f>O424*H424</f>
        <v>0</v>
      </c>
      <c r="Q424" s="239">
        <v>0</v>
      </c>
      <c r="R424" s="239">
        <f>Q424*H424</f>
        <v>0</v>
      </c>
      <c r="S424" s="239">
        <v>0</v>
      </c>
      <c r="T424" s="240">
        <f>S424*H424</f>
        <v>0</v>
      </c>
      <c r="AR424" s="241" t="s">
        <v>990</v>
      </c>
      <c r="AT424" s="241" t="s">
        <v>430</v>
      </c>
      <c r="AU424" s="241" t="s">
        <v>85</v>
      </c>
      <c r="AY424" s="16" t="s">
        <v>190</v>
      </c>
      <c r="BE424" s="242">
        <f>IF(N424="základní",J424,0)</f>
        <v>0</v>
      </c>
      <c r="BF424" s="242">
        <f>IF(N424="snížená",J424,0)</f>
        <v>0</v>
      </c>
      <c r="BG424" s="242">
        <f>IF(N424="zákl. přenesená",J424,0)</f>
        <v>0</v>
      </c>
      <c r="BH424" s="242">
        <f>IF(N424="sníž. přenesená",J424,0)</f>
        <v>0</v>
      </c>
      <c r="BI424" s="242">
        <f>IF(N424="nulová",J424,0)</f>
        <v>0</v>
      </c>
      <c r="BJ424" s="16" t="s">
        <v>83</v>
      </c>
      <c r="BK424" s="242">
        <f>ROUND(I424*H424,2)</f>
        <v>0</v>
      </c>
      <c r="BL424" s="16" t="s">
        <v>990</v>
      </c>
      <c r="BM424" s="241" t="s">
        <v>3361</v>
      </c>
    </row>
    <row r="425" spans="2:51" s="12" customFormat="1" ht="12">
      <c r="B425" s="243"/>
      <c r="C425" s="244"/>
      <c r="D425" s="245" t="s">
        <v>199</v>
      </c>
      <c r="E425" s="246" t="s">
        <v>1</v>
      </c>
      <c r="F425" s="247" t="s">
        <v>3190</v>
      </c>
      <c r="G425" s="244"/>
      <c r="H425" s="246" t="s">
        <v>1</v>
      </c>
      <c r="I425" s="248"/>
      <c r="J425" s="244"/>
      <c r="K425" s="244"/>
      <c r="L425" s="249"/>
      <c r="M425" s="250"/>
      <c r="N425" s="251"/>
      <c r="O425" s="251"/>
      <c r="P425" s="251"/>
      <c r="Q425" s="251"/>
      <c r="R425" s="251"/>
      <c r="S425" s="251"/>
      <c r="T425" s="252"/>
      <c r="AT425" s="253" t="s">
        <v>199</v>
      </c>
      <c r="AU425" s="253" t="s">
        <v>85</v>
      </c>
      <c r="AV425" s="12" t="s">
        <v>83</v>
      </c>
      <c r="AW425" s="12" t="s">
        <v>32</v>
      </c>
      <c r="AX425" s="12" t="s">
        <v>76</v>
      </c>
      <c r="AY425" s="253" t="s">
        <v>190</v>
      </c>
    </row>
    <row r="426" spans="2:51" s="13" customFormat="1" ht="12">
      <c r="B426" s="254"/>
      <c r="C426" s="255"/>
      <c r="D426" s="245" t="s">
        <v>199</v>
      </c>
      <c r="E426" s="256" t="s">
        <v>1</v>
      </c>
      <c r="F426" s="257" t="s">
        <v>3096</v>
      </c>
      <c r="G426" s="255"/>
      <c r="H426" s="258">
        <v>0</v>
      </c>
      <c r="I426" s="259"/>
      <c r="J426" s="255"/>
      <c r="K426" s="255"/>
      <c r="L426" s="260"/>
      <c r="M426" s="261"/>
      <c r="N426" s="262"/>
      <c r="O426" s="262"/>
      <c r="P426" s="262"/>
      <c r="Q426" s="262"/>
      <c r="R426" s="262"/>
      <c r="S426" s="262"/>
      <c r="T426" s="263"/>
      <c r="AT426" s="264" t="s">
        <v>199</v>
      </c>
      <c r="AU426" s="264" t="s">
        <v>85</v>
      </c>
      <c r="AV426" s="13" t="s">
        <v>85</v>
      </c>
      <c r="AW426" s="13" t="s">
        <v>32</v>
      </c>
      <c r="AX426" s="13" t="s">
        <v>76</v>
      </c>
      <c r="AY426" s="264" t="s">
        <v>190</v>
      </c>
    </row>
    <row r="427" spans="2:51" s="13" customFormat="1" ht="12">
      <c r="B427" s="254"/>
      <c r="C427" s="255"/>
      <c r="D427" s="245" t="s">
        <v>199</v>
      </c>
      <c r="E427" s="256" t="s">
        <v>1</v>
      </c>
      <c r="F427" s="257" t="s">
        <v>3097</v>
      </c>
      <c r="G427" s="255"/>
      <c r="H427" s="258">
        <v>0</v>
      </c>
      <c r="I427" s="259"/>
      <c r="J427" s="255"/>
      <c r="K427" s="255"/>
      <c r="L427" s="260"/>
      <c r="M427" s="261"/>
      <c r="N427" s="262"/>
      <c r="O427" s="262"/>
      <c r="P427" s="262"/>
      <c r="Q427" s="262"/>
      <c r="R427" s="262"/>
      <c r="S427" s="262"/>
      <c r="T427" s="263"/>
      <c r="AT427" s="264" t="s">
        <v>199</v>
      </c>
      <c r="AU427" s="264" t="s">
        <v>85</v>
      </c>
      <c r="AV427" s="13" t="s">
        <v>85</v>
      </c>
      <c r="AW427" s="13" t="s">
        <v>32</v>
      </c>
      <c r="AX427" s="13" t="s">
        <v>76</v>
      </c>
      <c r="AY427" s="264" t="s">
        <v>190</v>
      </c>
    </row>
    <row r="428" spans="2:51" s="13" customFormat="1" ht="12">
      <c r="B428" s="254"/>
      <c r="C428" s="255"/>
      <c r="D428" s="245" t="s">
        <v>199</v>
      </c>
      <c r="E428" s="256" t="s">
        <v>1</v>
      </c>
      <c r="F428" s="257" t="s">
        <v>3151</v>
      </c>
      <c r="G428" s="255"/>
      <c r="H428" s="258">
        <v>1</v>
      </c>
      <c r="I428" s="259"/>
      <c r="J428" s="255"/>
      <c r="K428" s="255"/>
      <c r="L428" s="260"/>
      <c r="M428" s="261"/>
      <c r="N428" s="262"/>
      <c r="O428" s="262"/>
      <c r="P428" s="262"/>
      <c r="Q428" s="262"/>
      <c r="R428" s="262"/>
      <c r="S428" s="262"/>
      <c r="T428" s="263"/>
      <c r="AT428" s="264" t="s">
        <v>199</v>
      </c>
      <c r="AU428" s="264" t="s">
        <v>85</v>
      </c>
      <c r="AV428" s="13" t="s">
        <v>85</v>
      </c>
      <c r="AW428" s="13" t="s">
        <v>32</v>
      </c>
      <c r="AX428" s="13" t="s">
        <v>76</v>
      </c>
      <c r="AY428" s="264" t="s">
        <v>190</v>
      </c>
    </row>
    <row r="429" spans="2:51" s="13" customFormat="1" ht="12">
      <c r="B429" s="254"/>
      <c r="C429" s="255"/>
      <c r="D429" s="245" t="s">
        <v>199</v>
      </c>
      <c r="E429" s="256" t="s">
        <v>1</v>
      </c>
      <c r="F429" s="257" t="s">
        <v>3099</v>
      </c>
      <c r="G429" s="255"/>
      <c r="H429" s="258">
        <v>0</v>
      </c>
      <c r="I429" s="259"/>
      <c r="J429" s="255"/>
      <c r="K429" s="255"/>
      <c r="L429" s="260"/>
      <c r="M429" s="261"/>
      <c r="N429" s="262"/>
      <c r="O429" s="262"/>
      <c r="P429" s="262"/>
      <c r="Q429" s="262"/>
      <c r="R429" s="262"/>
      <c r="S429" s="262"/>
      <c r="T429" s="263"/>
      <c r="AT429" s="264" t="s">
        <v>199</v>
      </c>
      <c r="AU429" s="264" t="s">
        <v>85</v>
      </c>
      <c r="AV429" s="13" t="s">
        <v>85</v>
      </c>
      <c r="AW429" s="13" t="s">
        <v>32</v>
      </c>
      <c r="AX429" s="13" t="s">
        <v>76</v>
      </c>
      <c r="AY429" s="264" t="s">
        <v>190</v>
      </c>
    </row>
    <row r="430" spans="2:51" s="13" customFormat="1" ht="12">
      <c r="B430" s="254"/>
      <c r="C430" s="255"/>
      <c r="D430" s="245" t="s">
        <v>199</v>
      </c>
      <c r="E430" s="256" t="s">
        <v>1</v>
      </c>
      <c r="F430" s="257" t="s">
        <v>3100</v>
      </c>
      <c r="G430" s="255"/>
      <c r="H430" s="258">
        <v>0</v>
      </c>
      <c r="I430" s="259"/>
      <c r="J430" s="255"/>
      <c r="K430" s="255"/>
      <c r="L430" s="260"/>
      <c r="M430" s="261"/>
      <c r="N430" s="262"/>
      <c r="O430" s="262"/>
      <c r="P430" s="262"/>
      <c r="Q430" s="262"/>
      <c r="R430" s="262"/>
      <c r="S430" s="262"/>
      <c r="T430" s="263"/>
      <c r="AT430" s="264" t="s">
        <v>199</v>
      </c>
      <c r="AU430" s="264" t="s">
        <v>85</v>
      </c>
      <c r="AV430" s="13" t="s">
        <v>85</v>
      </c>
      <c r="AW430" s="13" t="s">
        <v>32</v>
      </c>
      <c r="AX430" s="13" t="s">
        <v>76</v>
      </c>
      <c r="AY430" s="264" t="s">
        <v>190</v>
      </c>
    </row>
    <row r="431" spans="2:51" s="13" customFormat="1" ht="12">
      <c r="B431" s="254"/>
      <c r="C431" s="255"/>
      <c r="D431" s="245" t="s">
        <v>199</v>
      </c>
      <c r="E431" s="256" t="s">
        <v>1</v>
      </c>
      <c r="F431" s="257" t="s">
        <v>3101</v>
      </c>
      <c r="G431" s="255"/>
      <c r="H431" s="258">
        <v>0</v>
      </c>
      <c r="I431" s="259"/>
      <c r="J431" s="255"/>
      <c r="K431" s="255"/>
      <c r="L431" s="260"/>
      <c r="M431" s="261"/>
      <c r="N431" s="262"/>
      <c r="O431" s="262"/>
      <c r="P431" s="262"/>
      <c r="Q431" s="262"/>
      <c r="R431" s="262"/>
      <c r="S431" s="262"/>
      <c r="T431" s="263"/>
      <c r="AT431" s="264" t="s">
        <v>199</v>
      </c>
      <c r="AU431" s="264" t="s">
        <v>85</v>
      </c>
      <c r="AV431" s="13" t="s">
        <v>85</v>
      </c>
      <c r="AW431" s="13" t="s">
        <v>32</v>
      </c>
      <c r="AX431" s="13" t="s">
        <v>76</v>
      </c>
      <c r="AY431" s="264" t="s">
        <v>190</v>
      </c>
    </row>
    <row r="432" spans="2:65" s="1" customFormat="1" ht="24" customHeight="1">
      <c r="B432" s="37"/>
      <c r="C432" s="265" t="s">
        <v>943</v>
      </c>
      <c r="D432" s="265" t="s">
        <v>430</v>
      </c>
      <c r="E432" s="266" t="s">
        <v>3362</v>
      </c>
      <c r="F432" s="267" t="s">
        <v>3363</v>
      </c>
      <c r="G432" s="268" t="s">
        <v>1708</v>
      </c>
      <c r="H432" s="269">
        <v>2</v>
      </c>
      <c r="I432" s="270"/>
      <c r="J432" s="271">
        <f>ROUND(I432*H432,2)</f>
        <v>0</v>
      </c>
      <c r="K432" s="267" t="s">
        <v>445</v>
      </c>
      <c r="L432" s="272"/>
      <c r="M432" s="273" t="s">
        <v>1</v>
      </c>
      <c r="N432" s="274" t="s">
        <v>41</v>
      </c>
      <c r="O432" s="85"/>
      <c r="P432" s="239">
        <f>O432*H432</f>
        <v>0</v>
      </c>
      <c r="Q432" s="239">
        <v>0</v>
      </c>
      <c r="R432" s="239">
        <f>Q432*H432</f>
        <v>0</v>
      </c>
      <c r="S432" s="239">
        <v>0</v>
      </c>
      <c r="T432" s="240">
        <f>S432*H432</f>
        <v>0</v>
      </c>
      <c r="AR432" s="241" t="s">
        <v>990</v>
      </c>
      <c r="AT432" s="241" t="s">
        <v>430</v>
      </c>
      <c r="AU432" s="241" t="s">
        <v>85</v>
      </c>
      <c r="AY432" s="16" t="s">
        <v>190</v>
      </c>
      <c r="BE432" s="242">
        <f>IF(N432="základní",J432,0)</f>
        <v>0</v>
      </c>
      <c r="BF432" s="242">
        <f>IF(N432="snížená",J432,0)</f>
        <v>0</v>
      </c>
      <c r="BG432" s="242">
        <f>IF(N432="zákl. přenesená",J432,0)</f>
        <v>0</v>
      </c>
      <c r="BH432" s="242">
        <f>IF(N432="sníž. přenesená",J432,0)</f>
        <v>0</v>
      </c>
      <c r="BI432" s="242">
        <f>IF(N432="nulová",J432,0)</f>
        <v>0</v>
      </c>
      <c r="BJ432" s="16" t="s">
        <v>83</v>
      </c>
      <c r="BK432" s="242">
        <f>ROUND(I432*H432,2)</f>
        <v>0</v>
      </c>
      <c r="BL432" s="16" t="s">
        <v>990</v>
      </c>
      <c r="BM432" s="241" t="s">
        <v>3364</v>
      </c>
    </row>
    <row r="433" spans="2:51" s="12" customFormat="1" ht="12">
      <c r="B433" s="243"/>
      <c r="C433" s="244"/>
      <c r="D433" s="245" t="s">
        <v>199</v>
      </c>
      <c r="E433" s="246" t="s">
        <v>1</v>
      </c>
      <c r="F433" s="247" t="s">
        <v>3190</v>
      </c>
      <c r="G433" s="244"/>
      <c r="H433" s="246" t="s">
        <v>1</v>
      </c>
      <c r="I433" s="248"/>
      <c r="J433" s="244"/>
      <c r="K433" s="244"/>
      <c r="L433" s="249"/>
      <c r="M433" s="250"/>
      <c r="N433" s="251"/>
      <c r="O433" s="251"/>
      <c r="P433" s="251"/>
      <c r="Q433" s="251"/>
      <c r="R433" s="251"/>
      <c r="S433" s="251"/>
      <c r="T433" s="252"/>
      <c r="AT433" s="253" t="s">
        <v>199</v>
      </c>
      <c r="AU433" s="253" t="s">
        <v>85</v>
      </c>
      <c r="AV433" s="12" t="s">
        <v>83</v>
      </c>
      <c r="AW433" s="12" t="s">
        <v>32</v>
      </c>
      <c r="AX433" s="12" t="s">
        <v>76</v>
      </c>
      <c r="AY433" s="253" t="s">
        <v>190</v>
      </c>
    </row>
    <row r="434" spans="2:51" s="13" customFormat="1" ht="12">
      <c r="B434" s="254"/>
      <c r="C434" s="255"/>
      <c r="D434" s="245" t="s">
        <v>199</v>
      </c>
      <c r="E434" s="256" t="s">
        <v>1</v>
      </c>
      <c r="F434" s="257" t="s">
        <v>3096</v>
      </c>
      <c r="G434" s="255"/>
      <c r="H434" s="258">
        <v>0</v>
      </c>
      <c r="I434" s="259"/>
      <c r="J434" s="255"/>
      <c r="K434" s="255"/>
      <c r="L434" s="260"/>
      <c r="M434" s="261"/>
      <c r="N434" s="262"/>
      <c r="O434" s="262"/>
      <c r="P434" s="262"/>
      <c r="Q434" s="262"/>
      <c r="R434" s="262"/>
      <c r="S434" s="262"/>
      <c r="T434" s="263"/>
      <c r="AT434" s="264" t="s">
        <v>199</v>
      </c>
      <c r="AU434" s="264" t="s">
        <v>85</v>
      </c>
      <c r="AV434" s="13" t="s">
        <v>85</v>
      </c>
      <c r="AW434" s="13" t="s">
        <v>32</v>
      </c>
      <c r="AX434" s="13" t="s">
        <v>76</v>
      </c>
      <c r="AY434" s="264" t="s">
        <v>190</v>
      </c>
    </row>
    <row r="435" spans="2:51" s="13" customFormat="1" ht="12">
      <c r="B435" s="254"/>
      <c r="C435" s="255"/>
      <c r="D435" s="245" t="s">
        <v>199</v>
      </c>
      <c r="E435" s="256" t="s">
        <v>1</v>
      </c>
      <c r="F435" s="257" t="s">
        <v>3097</v>
      </c>
      <c r="G435" s="255"/>
      <c r="H435" s="258">
        <v>0</v>
      </c>
      <c r="I435" s="259"/>
      <c r="J435" s="255"/>
      <c r="K435" s="255"/>
      <c r="L435" s="260"/>
      <c r="M435" s="261"/>
      <c r="N435" s="262"/>
      <c r="O435" s="262"/>
      <c r="P435" s="262"/>
      <c r="Q435" s="262"/>
      <c r="R435" s="262"/>
      <c r="S435" s="262"/>
      <c r="T435" s="263"/>
      <c r="AT435" s="264" t="s">
        <v>199</v>
      </c>
      <c r="AU435" s="264" t="s">
        <v>85</v>
      </c>
      <c r="AV435" s="13" t="s">
        <v>85</v>
      </c>
      <c r="AW435" s="13" t="s">
        <v>32</v>
      </c>
      <c r="AX435" s="13" t="s">
        <v>76</v>
      </c>
      <c r="AY435" s="264" t="s">
        <v>190</v>
      </c>
    </row>
    <row r="436" spans="2:51" s="13" customFormat="1" ht="12">
      <c r="B436" s="254"/>
      <c r="C436" s="255"/>
      <c r="D436" s="245" t="s">
        <v>199</v>
      </c>
      <c r="E436" s="256" t="s">
        <v>1</v>
      </c>
      <c r="F436" s="257" t="s">
        <v>3098</v>
      </c>
      <c r="G436" s="255"/>
      <c r="H436" s="258">
        <v>0</v>
      </c>
      <c r="I436" s="259"/>
      <c r="J436" s="255"/>
      <c r="K436" s="255"/>
      <c r="L436" s="260"/>
      <c r="M436" s="261"/>
      <c r="N436" s="262"/>
      <c r="O436" s="262"/>
      <c r="P436" s="262"/>
      <c r="Q436" s="262"/>
      <c r="R436" s="262"/>
      <c r="S436" s="262"/>
      <c r="T436" s="263"/>
      <c r="AT436" s="264" t="s">
        <v>199</v>
      </c>
      <c r="AU436" s="264" t="s">
        <v>85</v>
      </c>
      <c r="AV436" s="13" t="s">
        <v>85</v>
      </c>
      <c r="AW436" s="13" t="s">
        <v>32</v>
      </c>
      <c r="AX436" s="13" t="s">
        <v>76</v>
      </c>
      <c r="AY436" s="264" t="s">
        <v>190</v>
      </c>
    </row>
    <row r="437" spans="2:51" s="13" customFormat="1" ht="12">
      <c r="B437" s="254"/>
      <c r="C437" s="255"/>
      <c r="D437" s="245" t="s">
        <v>199</v>
      </c>
      <c r="E437" s="256" t="s">
        <v>1</v>
      </c>
      <c r="F437" s="257" t="s">
        <v>3099</v>
      </c>
      <c r="G437" s="255"/>
      <c r="H437" s="258">
        <v>0</v>
      </c>
      <c r="I437" s="259"/>
      <c r="J437" s="255"/>
      <c r="K437" s="255"/>
      <c r="L437" s="260"/>
      <c r="M437" s="261"/>
      <c r="N437" s="262"/>
      <c r="O437" s="262"/>
      <c r="P437" s="262"/>
      <c r="Q437" s="262"/>
      <c r="R437" s="262"/>
      <c r="S437" s="262"/>
      <c r="T437" s="263"/>
      <c r="AT437" s="264" t="s">
        <v>199</v>
      </c>
      <c r="AU437" s="264" t="s">
        <v>85</v>
      </c>
      <c r="AV437" s="13" t="s">
        <v>85</v>
      </c>
      <c r="AW437" s="13" t="s">
        <v>32</v>
      </c>
      <c r="AX437" s="13" t="s">
        <v>76</v>
      </c>
      <c r="AY437" s="264" t="s">
        <v>190</v>
      </c>
    </row>
    <row r="438" spans="2:51" s="13" customFormat="1" ht="12">
      <c r="B438" s="254"/>
      <c r="C438" s="255"/>
      <c r="D438" s="245" t="s">
        <v>199</v>
      </c>
      <c r="E438" s="256" t="s">
        <v>1</v>
      </c>
      <c r="F438" s="257" t="s">
        <v>3111</v>
      </c>
      <c r="G438" s="255"/>
      <c r="H438" s="258">
        <v>1</v>
      </c>
      <c r="I438" s="259"/>
      <c r="J438" s="255"/>
      <c r="K438" s="255"/>
      <c r="L438" s="260"/>
      <c r="M438" s="261"/>
      <c r="N438" s="262"/>
      <c r="O438" s="262"/>
      <c r="P438" s="262"/>
      <c r="Q438" s="262"/>
      <c r="R438" s="262"/>
      <c r="S438" s="262"/>
      <c r="T438" s="263"/>
      <c r="AT438" s="264" t="s">
        <v>199</v>
      </c>
      <c r="AU438" s="264" t="s">
        <v>85</v>
      </c>
      <c r="AV438" s="13" t="s">
        <v>85</v>
      </c>
      <c r="AW438" s="13" t="s">
        <v>32</v>
      </c>
      <c r="AX438" s="13" t="s">
        <v>76</v>
      </c>
      <c r="AY438" s="264" t="s">
        <v>190</v>
      </c>
    </row>
    <row r="439" spans="2:51" s="13" customFormat="1" ht="12">
      <c r="B439" s="254"/>
      <c r="C439" s="255"/>
      <c r="D439" s="245" t="s">
        <v>199</v>
      </c>
      <c r="E439" s="256" t="s">
        <v>1</v>
      </c>
      <c r="F439" s="257" t="s">
        <v>3112</v>
      </c>
      <c r="G439" s="255"/>
      <c r="H439" s="258">
        <v>1</v>
      </c>
      <c r="I439" s="259"/>
      <c r="J439" s="255"/>
      <c r="K439" s="255"/>
      <c r="L439" s="260"/>
      <c r="M439" s="261"/>
      <c r="N439" s="262"/>
      <c r="O439" s="262"/>
      <c r="P439" s="262"/>
      <c r="Q439" s="262"/>
      <c r="R439" s="262"/>
      <c r="S439" s="262"/>
      <c r="T439" s="263"/>
      <c r="AT439" s="264" t="s">
        <v>199</v>
      </c>
      <c r="AU439" s="264" t="s">
        <v>85</v>
      </c>
      <c r="AV439" s="13" t="s">
        <v>85</v>
      </c>
      <c r="AW439" s="13" t="s">
        <v>32</v>
      </c>
      <c r="AX439" s="13" t="s">
        <v>76</v>
      </c>
      <c r="AY439" s="264" t="s">
        <v>190</v>
      </c>
    </row>
    <row r="440" spans="2:65" s="1" customFormat="1" ht="16.5" customHeight="1">
      <c r="B440" s="37"/>
      <c r="C440" s="230" t="s">
        <v>948</v>
      </c>
      <c r="D440" s="230" t="s">
        <v>192</v>
      </c>
      <c r="E440" s="231" t="s">
        <v>3365</v>
      </c>
      <c r="F440" s="232" t="s">
        <v>3366</v>
      </c>
      <c r="G440" s="233" t="s">
        <v>427</v>
      </c>
      <c r="H440" s="234">
        <v>3</v>
      </c>
      <c r="I440" s="235"/>
      <c r="J440" s="236">
        <f>ROUND(I440*H440,2)</f>
        <v>0</v>
      </c>
      <c r="K440" s="232" t="s">
        <v>445</v>
      </c>
      <c r="L440" s="42"/>
      <c r="M440" s="237" t="s">
        <v>1</v>
      </c>
      <c r="N440" s="238" t="s">
        <v>41</v>
      </c>
      <c r="O440" s="85"/>
      <c r="P440" s="239">
        <f>O440*H440</f>
        <v>0</v>
      </c>
      <c r="Q440" s="239">
        <v>0</v>
      </c>
      <c r="R440" s="239">
        <f>Q440*H440</f>
        <v>0</v>
      </c>
      <c r="S440" s="239">
        <v>0</v>
      </c>
      <c r="T440" s="240">
        <f>S440*H440</f>
        <v>0</v>
      </c>
      <c r="AR440" s="241" t="s">
        <v>272</v>
      </c>
      <c r="AT440" s="241" t="s">
        <v>192</v>
      </c>
      <c r="AU440" s="241" t="s">
        <v>85</v>
      </c>
      <c r="AY440" s="16" t="s">
        <v>190</v>
      </c>
      <c r="BE440" s="242">
        <f>IF(N440="základní",J440,0)</f>
        <v>0</v>
      </c>
      <c r="BF440" s="242">
        <f>IF(N440="snížená",J440,0)</f>
        <v>0</v>
      </c>
      <c r="BG440" s="242">
        <f>IF(N440="zákl. přenesená",J440,0)</f>
        <v>0</v>
      </c>
      <c r="BH440" s="242">
        <f>IF(N440="sníž. přenesená",J440,0)</f>
        <v>0</v>
      </c>
      <c r="BI440" s="242">
        <f>IF(N440="nulová",J440,0)</f>
        <v>0</v>
      </c>
      <c r="BJ440" s="16" t="s">
        <v>83</v>
      </c>
      <c r="BK440" s="242">
        <f>ROUND(I440*H440,2)</f>
        <v>0</v>
      </c>
      <c r="BL440" s="16" t="s">
        <v>272</v>
      </c>
      <c r="BM440" s="241" t="s">
        <v>3367</v>
      </c>
    </row>
    <row r="441" spans="2:65" s="1" customFormat="1" ht="24" customHeight="1">
      <c r="B441" s="37"/>
      <c r="C441" s="265" t="s">
        <v>955</v>
      </c>
      <c r="D441" s="265" t="s">
        <v>430</v>
      </c>
      <c r="E441" s="266" t="s">
        <v>3368</v>
      </c>
      <c r="F441" s="267" t="s">
        <v>3369</v>
      </c>
      <c r="G441" s="268" t="s">
        <v>1708</v>
      </c>
      <c r="H441" s="269">
        <v>24</v>
      </c>
      <c r="I441" s="270"/>
      <c r="J441" s="271">
        <f>ROUND(I441*H441,2)</f>
        <v>0</v>
      </c>
      <c r="K441" s="267" t="s">
        <v>445</v>
      </c>
      <c r="L441" s="272"/>
      <c r="M441" s="273" t="s">
        <v>1</v>
      </c>
      <c r="N441" s="274" t="s">
        <v>41</v>
      </c>
      <c r="O441" s="85"/>
      <c r="P441" s="239">
        <f>O441*H441</f>
        <v>0</v>
      </c>
      <c r="Q441" s="239">
        <v>0</v>
      </c>
      <c r="R441" s="239">
        <f>Q441*H441</f>
        <v>0</v>
      </c>
      <c r="S441" s="239">
        <v>0</v>
      </c>
      <c r="T441" s="240">
        <f>S441*H441</f>
        <v>0</v>
      </c>
      <c r="AR441" s="241" t="s">
        <v>990</v>
      </c>
      <c r="AT441" s="241" t="s">
        <v>430</v>
      </c>
      <c r="AU441" s="241" t="s">
        <v>85</v>
      </c>
      <c r="AY441" s="16" t="s">
        <v>190</v>
      </c>
      <c r="BE441" s="242">
        <f>IF(N441="základní",J441,0)</f>
        <v>0</v>
      </c>
      <c r="BF441" s="242">
        <f>IF(N441="snížená",J441,0)</f>
        <v>0</v>
      </c>
      <c r="BG441" s="242">
        <f>IF(N441="zákl. přenesená",J441,0)</f>
        <v>0</v>
      </c>
      <c r="BH441" s="242">
        <f>IF(N441="sníž. přenesená",J441,0)</f>
        <v>0</v>
      </c>
      <c r="BI441" s="242">
        <f>IF(N441="nulová",J441,0)</f>
        <v>0</v>
      </c>
      <c r="BJ441" s="16" t="s">
        <v>83</v>
      </c>
      <c r="BK441" s="242">
        <f>ROUND(I441*H441,2)</f>
        <v>0</v>
      </c>
      <c r="BL441" s="16" t="s">
        <v>990</v>
      </c>
      <c r="BM441" s="241" t="s">
        <v>3370</v>
      </c>
    </row>
    <row r="442" spans="2:65" s="1" customFormat="1" ht="24" customHeight="1">
      <c r="B442" s="37"/>
      <c r="C442" s="265" t="s">
        <v>964</v>
      </c>
      <c r="D442" s="265" t="s">
        <v>430</v>
      </c>
      <c r="E442" s="266" t="s">
        <v>3371</v>
      </c>
      <c r="F442" s="267" t="s">
        <v>3372</v>
      </c>
      <c r="G442" s="268" t="s">
        <v>1708</v>
      </c>
      <c r="H442" s="269">
        <v>12</v>
      </c>
      <c r="I442" s="270"/>
      <c r="J442" s="271">
        <f>ROUND(I442*H442,2)</f>
        <v>0</v>
      </c>
      <c r="K442" s="267" t="s">
        <v>445</v>
      </c>
      <c r="L442" s="272"/>
      <c r="M442" s="273" t="s">
        <v>1</v>
      </c>
      <c r="N442" s="274" t="s">
        <v>41</v>
      </c>
      <c r="O442" s="85"/>
      <c r="P442" s="239">
        <f>O442*H442</f>
        <v>0</v>
      </c>
      <c r="Q442" s="239">
        <v>0</v>
      </c>
      <c r="R442" s="239">
        <f>Q442*H442</f>
        <v>0</v>
      </c>
      <c r="S442" s="239">
        <v>0</v>
      </c>
      <c r="T442" s="240">
        <f>S442*H442</f>
        <v>0</v>
      </c>
      <c r="AR442" s="241" t="s">
        <v>990</v>
      </c>
      <c r="AT442" s="241" t="s">
        <v>430</v>
      </c>
      <c r="AU442" s="241" t="s">
        <v>85</v>
      </c>
      <c r="AY442" s="16" t="s">
        <v>190</v>
      </c>
      <c r="BE442" s="242">
        <f>IF(N442="základní",J442,0)</f>
        <v>0</v>
      </c>
      <c r="BF442" s="242">
        <f>IF(N442="snížená",J442,0)</f>
        <v>0</v>
      </c>
      <c r="BG442" s="242">
        <f>IF(N442="zákl. přenesená",J442,0)</f>
        <v>0</v>
      </c>
      <c r="BH442" s="242">
        <f>IF(N442="sníž. přenesená",J442,0)</f>
        <v>0</v>
      </c>
      <c r="BI442" s="242">
        <f>IF(N442="nulová",J442,0)</f>
        <v>0</v>
      </c>
      <c r="BJ442" s="16" t="s">
        <v>83</v>
      </c>
      <c r="BK442" s="242">
        <f>ROUND(I442*H442,2)</f>
        <v>0</v>
      </c>
      <c r="BL442" s="16" t="s">
        <v>990</v>
      </c>
      <c r="BM442" s="241" t="s">
        <v>3373</v>
      </c>
    </row>
    <row r="443" spans="2:51" s="12" customFormat="1" ht="12">
      <c r="B443" s="243"/>
      <c r="C443" s="244"/>
      <c r="D443" s="245" t="s">
        <v>199</v>
      </c>
      <c r="E443" s="246" t="s">
        <v>1</v>
      </c>
      <c r="F443" s="247" t="s">
        <v>3190</v>
      </c>
      <c r="G443" s="244"/>
      <c r="H443" s="246" t="s">
        <v>1</v>
      </c>
      <c r="I443" s="248"/>
      <c r="J443" s="244"/>
      <c r="K443" s="244"/>
      <c r="L443" s="249"/>
      <c r="M443" s="250"/>
      <c r="N443" s="251"/>
      <c r="O443" s="251"/>
      <c r="P443" s="251"/>
      <c r="Q443" s="251"/>
      <c r="R443" s="251"/>
      <c r="S443" s="251"/>
      <c r="T443" s="252"/>
      <c r="AT443" s="253" t="s">
        <v>199</v>
      </c>
      <c r="AU443" s="253" t="s">
        <v>85</v>
      </c>
      <c r="AV443" s="12" t="s">
        <v>83</v>
      </c>
      <c r="AW443" s="12" t="s">
        <v>32</v>
      </c>
      <c r="AX443" s="12" t="s">
        <v>76</v>
      </c>
      <c r="AY443" s="253" t="s">
        <v>190</v>
      </c>
    </row>
    <row r="444" spans="2:51" s="13" customFormat="1" ht="12">
      <c r="B444" s="254"/>
      <c r="C444" s="255"/>
      <c r="D444" s="245" t="s">
        <v>199</v>
      </c>
      <c r="E444" s="256" t="s">
        <v>1</v>
      </c>
      <c r="F444" s="257" t="s">
        <v>3096</v>
      </c>
      <c r="G444" s="255"/>
      <c r="H444" s="258">
        <v>0</v>
      </c>
      <c r="I444" s="259"/>
      <c r="J444" s="255"/>
      <c r="K444" s="255"/>
      <c r="L444" s="260"/>
      <c r="M444" s="261"/>
      <c r="N444" s="262"/>
      <c r="O444" s="262"/>
      <c r="P444" s="262"/>
      <c r="Q444" s="262"/>
      <c r="R444" s="262"/>
      <c r="S444" s="262"/>
      <c r="T444" s="263"/>
      <c r="AT444" s="264" t="s">
        <v>199</v>
      </c>
      <c r="AU444" s="264" t="s">
        <v>85</v>
      </c>
      <c r="AV444" s="13" t="s">
        <v>85</v>
      </c>
      <c r="AW444" s="13" t="s">
        <v>32</v>
      </c>
      <c r="AX444" s="13" t="s">
        <v>76</v>
      </c>
      <c r="AY444" s="264" t="s">
        <v>190</v>
      </c>
    </row>
    <row r="445" spans="2:51" s="13" customFormat="1" ht="12">
      <c r="B445" s="254"/>
      <c r="C445" s="255"/>
      <c r="D445" s="245" t="s">
        <v>199</v>
      </c>
      <c r="E445" s="256" t="s">
        <v>1</v>
      </c>
      <c r="F445" s="257" t="s">
        <v>3097</v>
      </c>
      <c r="G445" s="255"/>
      <c r="H445" s="258">
        <v>0</v>
      </c>
      <c r="I445" s="259"/>
      <c r="J445" s="255"/>
      <c r="K445" s="255"/>
      <c r="L445" s="260"/>
      <c r="M445" s="261"/>
      <c r="N445" s="262"/>
      <c r="O445" s="262"/>
      <c r="P445" s="262"/>
      <c r="Q445" s="262"/>
      <c r="R445" s="262"/>
      <c r="S445" s="262"/>
      <c r="T445" s="263"/>
      <c r="AT445" s="264" t="s">
        <v>199</v>
      </c>
      <c r="AU445" s="264" t="s">
        <v>85</v>
      </c>
      <c r="AV445" s="13" t="s">
        <v>85</v>
      </c>
      <c r="AW445" s="13" t="s">
        <v>32</v>
      </c>
      <c r="AX445" s="13" t="s">
        <v>76</v>
      </c>
      <c r="AY445" s="264" t="s">
        <v>190</v>
      </c>
    </row>
    <row r="446" spans="2:51" s="13" customFormat="1" ht="12">
      <c r="B446" s="254"/>
      <c r="C446" s="255"/>
      <c r="D446" s="245" t="s">
        <v>199</v>
      </c>
      <c r="E446" s="256" t="s">
        <v>1</v>
      </c>
      <c r="F446" s="257" t="s">
        <v>3134</v>
      </c>
      <c r="G446" s="255"/>
      <c r="H446" s="258">
        <v>4</v>
      </c>
      <c r="I446" s="259"/>
      <c r="J446" s="255"/>
      <c r="K446" s="255"/>
      <c r="L446" s="260"/>
      <c r="M446" s="261"/>
      <c r="N446" s="262"/>
      <c r="O446" s="262"/>
      <c r="P446" s="262"/>
      <c r="Q446" s="262"/>
      <c r="R446" s="262"/>
      <c r="S446" s="262"/>
      <c r="T446" s="263"/>
      <c r="AT446" s="264" t="s">
        <v>199</v>
      </c>
      <c r="AU446" s="264" t="s">
        <v>85</v>
      </c>
      <c r="AV446" s="13" t="s">
        <v>85</v>
      </c>
      <c r="AW446" s="13" t="s">
        <v>32</v>
      </c>
      <c r="AX446" s="13" t="s">
        <v>76</v>
      </c>
      <c r="AY446" s="264" t="s">
        <v>190</v>
      </c>
    </row>
    <row r="447" spans="2:51" s="13" customFormat="1" ht="12">
      <c r="B447" s="254"/>
      <c r="C447" s="255"/>
      <c r="D447" s="245" t="s">
        <v>199</v>
      </c>
      <c r="E447" s="256" t="s">
        <v>1</v>
      </c>
      <c r="F447" s="257" t="s">
        <v>3099</v>
      </c>
      <c r="G447" s="255"/>
      <c r="H447" s="258">
        <v>0</v>
      </c>
      <c r="I447" s="259"/>
      <c r="J447" s="255"/>
      <c r="K447" s="255"/>
      <c r="L447" s="260"/>
      <c r="M447" s="261"/>
      <c r="N447" s="262"/>
      <c r="O447" s="262"/>
      <c r="P447" s="262"/>
      <c r="Q447" s="262"/>
      <c r="R447" s="262"/>
      <c r="S447" s="262"/>
      <c r="T447" s="263"/>
      <c r="AT447" s="264" t="s">
        <v>199</v>
      </c>
      <c r="AU447" s="264" t="s">
        <v>85</v>
      </c>
      <c r="AV447" s="13" t="s">
        <v>85</v>
      </c>
      <c r="AW447" s="13" t="s">
        <v>32</v>
      </c>
      <c r="AX447" s="13" t="s">
        <v>76</v>
      </c>
      <c r="AY447" s="264" t="s">
        <v>190</v>
      </c>
    </row>
    <row r="448" spans="2:51" s="13" customFormat="1" ht="12">
      <c r="B448" s="254"/>
      <c r="C448" s="255"/>
      <c r="D448" s="245" t="s">
        <v>199</v>
      </c>
      <c r="E448" s="256" t="s">
        <v>1</v>
      </c>
      <c r="F448" s="257" t="s">
        <v>3333</v>
      </c>
      <c r="G448" s="255"/>
      <c r="H448" s="258">
        <v>4</v>
      </c>
      <c r="I448" s="259"/>
      <c r="J448" s="255"/>
      <c r="K448" s="255"/>
      <c r="L448" s="260"/>
      <c r="M448" s="261"/>
      <c r="N448" s="262"/>
      <c r="O448" s="262"/>
      <c r="P448" s="262"/>
      <c r="Q448" s="262"/>
      <c r="R448" s="262"/>
      <c r="S448" s="262"/>
      <c r="T448" s="263"/>
      <c r="AT448" s="264" t="s">
        <v>199</v>
      </c>
      <c r="AU448" s="264" t="s">
        <v>85</v>
      </c>
      <c r="AV448" s="13" t="s">
        <v>85</v>
      </c>
      <c r="AW448" s="13" t="s">
        <v>32</v>
      </c>
      <c r="AX448" s="13" t="s">
        <v>76</v>
      </c>
      <c r="AY448" s="264" t="s">
        <v>190</v>
      </c>
    </row>
    <row r="449" spans="2:51" s="13" customFormat="1" ht="12">
      <c r="B449" s="254"/>
      <c r="C449" s="255"/>
      <c r="D449" s="245" t="s">
        <v>199</v>
      </c>
      <c r="E449" s="256" t="s">
        <v>1</v>
      </c>
      <c r="F449" s="257" t="s">
        <v>3374</v>
      </c>
      <c r="G449" s="255"/>
      <c r="H449" s="258">
        <v>4</v>
      </c>
      <c r="I449" s="259"/>
      <c r="J449" s="255"/>
      <c r="K449" s="255"/>
      <c r="L449" s="260"/>
      <c r="M449" s="261"/>
      <c r="N449" s="262"/>
      <c r="O449" s="262"/>
      <c r="P449" s="262"/>
      <c r="Q449" s="262"/>
      <c r="R449" s="262"/>
      <c r="S449" s="262"/>
      <c r="T449" s="263"/>
      <c r="AT449" s="264" t="s">
        <v>199</v>
      </c>
      <c r="AU449" s="264" t="s">
        <v>85</v>
      </c>
      <c r="AV449" s="13" t="s">
        <v>85</v>
      </c>
      <c r="AW449" s="13" t="s">
        <v>32</v>
      </c>
      <c r="AX449" s="13" t="s">
        <v>76</v>
      </c>
      <c r="AY449" s="264" t="s">
        <v>190</v>
      </c>
    </row>
    <row r="450" spans="2:65" s="1" customFormat="1" ht="24" customHeight="1">
      <c r="B450" s="37"/>
      <c r="C450" s="265" t="s">
        <v>973</v>
      </c>
      <c r="D450" s="265" t="s">
        <v>430</v>
      </c>
      <c r="E450" s="266" t="s">
        <v>3375</v>
      </c>
      <c r="F450" s="267" t="s">
        <v>3376</v>
      </c>
      <c r="G450" s="268" t="s">
        <v>1708</v>
      </c>
      <c r="H450" s="269">
        <v>12</v>
      </c>
      <c r="I450" s="270"/>
      <c r="J450" s="271">
        <f>ROUND(I450*H450,2)</f>
        <v>0</v>
      </c>
      <c r="K450" s="267" t="s">
        <v>445</v>
      </c>
      <c r="L450" s="272"/>
      <c r="M450" s="273" t="s">
        <v>1</v>
      </c>
      <c r="N450" s="274" t="s">
        <v>41</v>
      </c>
      <c r="O450" s="85"/>
      <c r="P450" s="239">
        <f>O450*H450</f>
        <v>0</v>
      </c>
      <c r="Q450" s="239">
        <v>0</v>
      </c>
      <c r="R450" s="239">
        <f>Q450*H450</f>
        <v>0</v>
      </c>
      <c r="S450" s="239">
        <v>0</v>
      </c>
      <c r="T450" s="240">
        <f>S450*H450</f>
        <v>0</v>
      </c>
      <c r="AR450" s="241" t="s">
        <v>990</v>
      </c>
      <c r="AT450" s="241" t="s">
        <v>430</v>
      </c>
      <c r="AU450" s="241" t="s">
        <v>85</v>
      </c>
      <c r="AY450" s="16" t="s">
        <v>190</v>
      </c>
      <c r="BE450" s="242">
        <f>IF(N450="základní",J450,0)</f>
        <v>0</v>
      </c>
      <c r="BF450" s="242">
        <f>IF(N450="snížená",J450,0)</f>
        <v>0</v>
      </c>
      <c r="BG450" s="242">
        <f>IF(N450="zákl. přenesená",J450,0)</f>
        <v>0</v>
      </c>
      <c r="BH450" s="242">
        <f>IF(N450="sníž. přenesená",J450,0)</f>
        <v>0</v>
      </c>
      <c r="BI450" s="242">
        <f>IF(N450="nulová",J450,0)</f>
        <v>0</v>
      </c>
      <c r="BJ450" s="16" t="s">
        <v>83</v>
      </c>
      <c r="BK450" s="242">
        <f>ROUND(I450*H450,2)</f>
        <v>0</v>
      </c>
      <c r="BL450" s="16" t="s">
        <v>990</v>
      </c>
      <c r="BM450" s="241" t="s">
        <v>3377</v>
      </c>
    </row>
    <row r="451" spans="2:51" s="12" customFormat="1" ht="12">
      <c r="B451" s="243"/>
      <c r="C451" s="244"/>
      <c r="D451" s="245" t="s">
        <v>199</v>
      </c>
      <c r="E451" s="246" t="s">
        <v>1</v>
      </c>
      <c r="F451" s="247" t="s">
        <v>3190</v>
      </c>
      <c r="G451" s="244"/>
      <c r="H451" s="246" t="s">
        <v>1</v>
      </c>
      <c r="I451" s="248"/>
      <c r="J451" s="244"/>
      <c r="K451" s="244"/>
      <c r="L451" s="249"/>
      <c r="M451" s="250"/>
      <c r="N451" s="251"/>
      <c r="O451" s="251"/>
      <c r="P451" s="251"/>
      <c r="Q451" s="251"/>
      <c r="R451" s="251"/>
      <c r="S451" s="251"/>
      <c r="T451" s="252"/>
      <c r="AT451" s="253" t="s">
        <v>199</v>
      </c>
      <c r="AU451" s="253" t="s">
        <v>85</v>
      </c>
      <c r="AV451" s="12" t="s">
        <v>83</v>
      </c>
      <c r="AW451" s="12" t="s">
        <v>32</v>
      </c>
      <c r="AX451" s="12" t="s">
        <v>76</v>
      </c>
      <c r="AY451" s="253" t="s">
        <v>190</v>
      </c>
    </row>
    <row r="452" spans="2:51" s="13" customFormat="1" ht="12">
      <c r="B452" s="254"/>
      <c r="C452" s="255"/>
      <c r="D452" s="245" t="s">
        <v>199</v>
      </c>
      <c r="E452" s="256" t="s">
        <v>1</v>
      </c>
      <c r="F452" s="257" t="s">
        <v>3096</v>
      </c>
      <c r="G452" s="255"/>
      <c r="H452" s="258">
        <v>0</v>
      </c>
      <c r="I452" s="259"/>
      <c r="J452" s="255"/>
      <c r="K452" s="255"/>
      <c r="L452" s="260"/>
      <c r="M452" s="261"/>
      <c r="N452" s="262"/>
      <c r="O452" s="262"/>
      <c r="P452" s="262"/>
      <c r="Q452" s="262"/>
      <c r="R452" s="262"/>
      <c r="S452" s="262"/>
      <c r="T452" s="263"/>
      <c r="AT452" s="264" t="s">
        <v>199</v>
      </c>
      <c r="AU452" s="264" t="s">
        <v>85</v>
      </c>
      <c r="AV452" s="13" t="s">
        <v>85</v>
      </c>
      <c r="AW452" s="13" t="s">
        <v>32</v>
      </c>
      <c r="AX452" s="13" t="s">
        <v>76</v>
      </c>
      <c r="AY452" s="264" t="s">
        <v>190</v>
      </c>
    </row>
    <row r="453" spans="2:51" s="13" customFormat="1" ht="12">
      <c r="B453" s="254"/>
      <c r="C453" s="255"/>
      <c r="D453" s="245" t="s">
        <v>199</v>
      </c>
      <c r="E453" s="256" t="s">
        <v>1</v>
      </c>
      <c r="F453" s="257" t="s">
        <v>3097</v>
      </c>
      <c r="G453" s="255"/>
      <c r="H453" s="258">
        <v>0</v>
      </c>
      <c r="I453" s="259"/>
      <c r="J453" s="255"/>
      <c r="K453" s="255"/>
      <c r="L453" s="260"/>
      <c r="M453" s="261"/>
      <c r="N453" s="262"/>
      <c r="O453" s="262"/>
      <c r="P453" s="262"/>
      <c r="Q453" s="262"/>
      <c r="R453" s="262"/>
      <c r="S453" s="262"/>
      <c r="T453" s="263"/>
      <c r="AT453" s="264" t="s">
        <v>199</v>
      </c>
      <c r="AU453" s="264" t="s">
        <v>85</v>
      </c>
      <c r="AV453" s="13" t="s">
        <v>85</v>
      </c>
      <c r="AW453" s="13" t="s">
        <v>32</v>
      </c>
      <c r="AX453" s="13" t="s">
        <v>76</v>
      </c>
      <c r="AY453" s="264" t="s">
        <v>190</v>
      </c>
    </row>
    <row r="454" spans="2:51" s="13" customFormat="1" ht="12">
      <c r="B454" s="254"/>
      <c r="C454" s="255"/>
      <c r="D454" s="245" t="s">
        <v>199</v>
      </c>
      <c r="E454" s="256" t="s">
        <v>1</v>
      </c>
      <c r="F454" s="257" t="s">
        <v>3134</v>
      </c>
      <c r="G454" s="255"/>
      <c r="H454" s="258">
        <v>4</v>
      </c>
      <c r="I454" s="259"/>
      <c r="J454" s="255"/>
      <c r="K454" s="255"/>
      <c r="L454" s="260"/>
      <c r="M454" s="261"/>
      <c r="N454" s="262"/>
      <c r="O454" s="262"/>
      <c r="P454" s="262"/>
      <c r="Q454" s="262"/>
      <c r="R454" s="262"/>
      <c r="S454" s="262"/>
      <c r="T454" s="263"/>
      <c r="AT454" s="264" t="s">
        <v>199</v>
      </c>
      <c r="AU454" s="264" t="s">
        <v>85</v>
      </c>
      <c r="AV454" s="13" t="s">
        <v>85</v>
      </c>
      <c r="AW454" s="13" t="s">
        <v>32</v>
      </c>
      <c r="AX454" s="13" t="s">
        <v>76</v>
      </c>
      <c r="AY454" s="264" t="s">
        <v>190</v>
      </c>
    </row>
    <row r="455" spans="2:51" s="13" customFormat="1" ht="12">
      <c r="B455" s="254"/>
      <c r="C455" s="255"/>
      <c r="D455" s="245" t="s">
        <v>199</v>
      </c>
      <c r="E455" s="256" t="s">
        <v>1</v>
      </c>
      <c r="F455" s="257" t="s">
        <v>3099</v>
      </c>
      <c r="G455" s="255"/>
      <c r="H455" s="258">
        <v>0</v>
      </c>
      <c r="I455" s="259"/>
      <c r="J455" s="255"/>
      <c r="K455" s="255"/>
      <c r="L455" s="260"/>
      <c r="M455" s="261"/>
      <c r="N455" s="262"/>
      <c r="O455" s="262"/>
      <c r="P455" s="262"/>
      <c r="Q455" s="262"/>
      <c r="R455" s="262"/>
      <c r="S455" s="262"/>
      <c r="T455" s="263"/>
      <c r="AT455" s="264" t="s">
        <v>199</v>
      </c>
      <c r="AU455" s="264" t="s">
        <v>85</v>
      </c>
      <c r="AV455" s="13" t="s">
        <v>85</v>
      </c>
      <c r="AW455" s="13" t="s">
        <v>32</v>
      </c>
      <c r="AX455" s="13" t="s">
        <v>76</v>
      </c>
      <c r="AY455" s="264" t="s">
        <v>190</v>
      </c>
    </row>
    <row r="456" spans="2:51" s="13" customFormat="1" ht="12">
      <c r="B456" s="254"/>
      <c r="C456" s="255"/>
      <c r="D456" s="245" t="s">
        <v>199</v>
      </c>
      <c r="E456" s="256" t="s">
        <v>1</v>
      </c>
      <c r="F456" s="257" t="s">
        <v>3333</v>
      </c>
      <c r="G456" s="255"/>
      <c r="H456" s="258">
        <v>4</v>
      </c>
      <c r="I456" s="259"/>
      <c r="J456" s="255"/>
      <c r="K456" s="255"/>
      <c r="L456" s="260"/>
      <c r="M456" s="261"/>
      <c r="N456" s="262"/>
      <c r="O456" s="262"/>
      <c r="P456" s="262"/>
      <c r="Q456" s="262"/>
      <c r="R456" s="262"/>
      <c r="S456" s="262"/>
      <c r="T456" s="263"/>
      <c r="AT456" s="264" t="s">
        <v>199</v>
      </c>
      <c r="AU456" s="264" t="s">
        <v>85</v>
      </c>
      <c r="AV456" s="13" t="s">
        <v>85</v>
      </c>
      <c r="AW456" s="13" t="s">
        <v>32</v>
      </c>
      <c r="AX456" s="13" t="s">
        <v>76</v>
      </c>
      <c r="AY456" s="264" t="s">
        <v>190</v>
      </c>
    </row>
    <row r="457" spans="2:51" s="13" customFormat="1" ht="12">
      <c r="B457" s="254"/>
      <c r="C457" s="255"/>
      <c r="D457" s="245" t="s">
        <v>199</v>
      </c>
      <c r="E457" s="256" t="s">
        <v>1</v>
      </c>
      <c r="F457" s="257" t="s">
        <v>3374</v>
      </c>
      <c r="G457" s="255"/>
      <c r="H457" s="258">
        <v>4</v>
      </c>
      <c r="I457" s="259"/>
      <c r="J457" s="255"/>
      <c r="K457" s="255"/>
      <c r="L457" s="260"/>
      <c r="M457" s="261"/>
      <c r="N457" s="262"/>
      <c r="O457" s="262"/>
      <c r="P457" s="262"/>
      <c r="Q457" s="262"/>
      <c r="R457" s="262"/>
      <c r="S457" s="262"/>
      <c r="T457" s="263"/>
      <c r="AT457" s="264" t="s">
        <v>199</v>
      </c>
      <c r="AU457" s="264" t="s">
        <v>85</v>
      </c>
      <c r="AV457" s="13" t="s">
        <v>85</v>
      </c>
      <c r="AW457" s="13" t="s">
        <v>32</v>
      </c>
      <c r="AX457" s="13" t="s">
        <v>76</v>
      </c>
      <c r="AY457" s="264" t="s">
        <v>190</v>
      </c>
    </row>
    <row r="458" spans="2:65" s="1" customFormat="1" ht="16.5" customHeight="1">
      <c r="B458" s="37"/>
      <c r="C458" s="230" t="s">
        <v>979</v>
      </c>
      <c r="D458" s="230" t="s">
        <v>192</v>
      </c>
      <c r="E458" s="231" t="s">
        <v>3378</v>
      </c>
      <c r="F458" s="232" t="s">
        <v>3379</v>
      </c>
      <c r="G458" s="233" t="s">
        <v>427</v>
      </c>
      <c r="H458" s="234">
        <v>24</v>
      </c>
      <c r="I458" s="235"/>
      <c r="J458" s="236">
        <f>ROUND(I458*H458,2)</f>
        <v>0</v>
      </c>
      <c r="K458" s="232" t="s">
        <v>196</v>
      </c>
      <c r="L458" s="42"/>
      <c r="M458" s="237" t="s">
        <v>1</v>
      </c>
      <c r="N458" s="238" t="s">
        <v>41</v>
      </c>
      <c r="O458" s="85"/>
      <c r="P458" s="239">
        <f>O458*H458</f>
        <v>0</v>
      </c>
      <c r="Q458" s="239">
        <v>0</v>
      </c>
      <c r="R458" s="239">
        <f>Q458*H458</f>
        <v>0</v>
      </c>
      <c r="S458" s="239">
        <v>0</v>
      </c>
      <c r="T458" s="240">
        <f>S458*H458</f>
        <v>0</v>
      </c>
      <c r="AR458" s="241" t="s">
        <v>272</v>
      </c>
      <c r="AT458" s="241" t="s">
        <v>192</v>
      </c>
      <c r="AU458" s="241" t="s">
        <v>85</v>
      </c>
      <c r="AY458" s="16" t="s">
        <v>190</v>
      </c>
      <c r="BE458" s="242">
        <f>IF(N458="základní",J458,0)</f>
        <v>0</v>
      </c>
      <c r="BF458" s="242">
        <f>IF(N458="snížená",J458,0)</f>
        <v>0</v>
      </c>
      <c r="BG458" s="242">
        <f>IF(N458="zákl. přenesená",J458,0)</f>
        <v>0</v>
      </c>
      <c r="BH458" s="242">
        <f>IF(N458="sníž. přenesená",J458,0)</f>
        <v>0</v>
      </c>
      <c r="BI458" s="242">
        <f>IF(N458="nulová",J458,0)</f>
        <v>0</v>
      </c>
      <c r="BJ458" s="16" t="s">
        <v>83</v>
      </c>
      <c r="BK458" s="242">
        <f>ROUND(I458*H458,2)</f>
        <v>0</v>
      </c>
      <c r="BL458" s="16" t="s">
        <v>272</v>
      </c>
      <c r="BM458" s="241" t="s">
        <v>3380</v>
      </c>
    </row>
    <row r="459" spans="2:65" s="1" customFormat="1" ht="24" customHeight="1">
      <c r="B459" s="37"/>
      <c r="C459" s="265" t="s">
        <v>990</v>
      </c>
      <c r="D459" s="265" t="s">
        <v>430</v>
      </c>
      <c r="E459" s="266" t="s">
        <v>3381</v>
      </c>
      <c r="F459" s="267" t="s">
        <v>3382</v>
      </c>
      <c r="G459" s="268" t="s">
        <v>1708</v>
      </c>
      <c r="H459" s="269">
        <v>3</v>
      </c>
      <c r="I459" s="270"/>
      <c r="J459" s="271">
        <f>ROUND(I459*H459,2)</f>
        <v>0</v>
      </c>
      <c r="K459" s="267" t="s">
        <v>1</v>
      </c>
      <c r="L459" s="272"/>
      <c r="M459" s="273" t="s">
        <v>1</v>
      </c>
      <c r="N459" s="274" t="s">
        <v>41</v>
      </c>
      <c r="O459" s="85"/>
      <c r="P459" s="239">
        <f>O459*H459</f>
        <v>0</v>
      </c>
      <c r="Q459" s="239">
        <v>0</v>
      </c>
      <c r="R459" s="239">
        <f>Q459*H459</f>
        <v>0</v>
      </c>
      <c r="S459" s="239">
        <v>0</v>
      </c>
      <c r="T459" s="240">
        <f>S459*H459</f>
        <v>0</v>
      </c>
      <c r="AR459" s="241" t="s">
        <v>990</v>
      </c>
      <c r="AT459" s="241" t="s">
        <v>430</v>
      </c>
      <c r="AU459" s="241" t="s">
        <v>85</v>
      </c>
      <c r="AY459" s="16" t="s">
        <v>190</v>
      </c>
      <c r="BE459" s="242">
        <f>IF(N459="základní",J459,0)</f>
        <v>0</v>
      </c>
      <c r="BF459" s="242">
        <f>IF(N459="snížená",J459,0)</f>
        <v>0</v>
      </c>
      <c r="BG459" s="242">
        <f>IF(N459="zákl. přenesená",J459,0)</f>
        <v>0</v>
      </c>
      <c r="BH459" s="242">
        <f>IF(N459="sníž. přenesená",J459,0)</f>
        <v>0</v>
      </c>
      <c r="BI459" s="242">
        <f>IF(N459="nulová",J459,0)</f>
        <v>0</v>
      </c>
      <c r="BJ459" s="16" t="s">
        <v>83</v>
      </c>
      <c r="BK459" s="242">
        <f>ROUND(I459*H459,2)</f>
        <v>0</v>
      </c>
      <c r="BL459" s="16" t="s">
        <v>990</v>
      </c>
      <c r="BM459" s="241" t="s">
        <v>3383</v>
      </c>
    </row>
    <row r="460" spans="2:51" s="13" customFormat="1" ht="12">
      <c r="B460" s="254"/>
      <c r="C460" s="255"/>
      <c r="D460" s="245" t="s">
        <v>199</v>
      </c>
      <c r="E460" s="256" t="s">
        <v>1</v>
      </c>
      <c r="F460" s="257" t="s">
        <v>3150</v>
      </c>
      <c r="G460" s="255"/>
      <c r="H460" s="258">
        <v>1</v>
      </c>
      <c r="I460" s="259"/>
      <c r="J460" s="255"/>
      <c r="K460" s="255"/>
      <c r="L460" s="260"/>
      <c r="M460" s="261"/>
      <c r="N460" s="262"/>
      <c r="O460" s="262"/>
      <c r="P460" s="262"/>
      <c r="Q460" s="262"/>
      <c r="R460" s="262"/>
      <c r="S460" s="262"/>
      <c r="T460" s="263"/>
      <c r="AT460" s="264" t="s">
        <v>199</v>
      </c>
      <c r="AU460" s="264" t="s">
        <v>85</v>
      </c>
      <c r="AV460" s="13" t="s">
        <v>85</v>
      </c>
      <c r="AW460" s="13" t="s">
        <v>32</v>
      </c>
      <c r="AX460" s="13" t="s">
        <v>76</v>
      </c>
      <c r="AY460" s="264" t="s">
        <v>190</v>
      </c>
    </row>
    <row r="461" spans="2:51" s="13" customFormat="1" ht="12">
      <c r="B461" s="254"/>
      <c r="C461" s="255"/>
      <c r="D461" s="245" t="s">
        <v>199</v>
      </c>
      <c r="E461" s="256" t="s">
        <v>1</v>
      </c>
      <c r="F461" s="257" t="s">
        <v>3133</v>
      </c>
      <c r="G461" s="255"/>
      <c r="H461" s="258">
        <v>1</v>
      </c>
      <c r="I461" s="259"/>
      <c r="J461" s="255"/>
      <c r="K461" s="255"/>
      <c r="L461" s="260"/>
      <c r="M461" s="261"/>
      <c r="N461" s="262"/>
      <c r="O461" s="262"/>
      <c r="P461" s="262"/>
      <c r="Q461" s="262"/>
      <c r="R461" s="262"/>
      <c r="S461" s="262"/>
      <c r="T461" s="263"/>
      <c r="AT461" s="264" t="s">
        <v>199</v>
      </c>
      <c r="AU461" s="264" t="s">
        <v>85</v>
      </c>
      <c r="AV461" s="13" t="s">
        <v>85</v>
      </c>
      <c r="AW461" s="13" t="s">
        <v>32</v>
      </c>
      <c r="AX461" s="13" t="s">
        <v>76</v>
      </c>
      <c r="AY461" s="264" t="s">
        <v>190</v>
      </c>
    </row>
    <row r="462" spans="2:51" s="13" customFormat="1" ht="12">
      <c r="B462" s="254"/>
      <c r="C462" s="255"/>
      <c r="D462" s="245" t="s">
        <v>199</v>
      </c>
      <c r="E462" s="256" t="s">
        <v>1</v>
      </c>
      <c r="F462" s="257" t="s">
        <v>3151</v>
      </c>
      <c r="G462" s="255"/>
      <c r="H462" s="258">
        <v>1</v>
      </c>
      <c r="I462" s="259"/>
      <c r="J462" s="255"/>
      <c r="K462" s="255"/>
      <c r="L462" s="260"/>
      <c r="M462" s="261"/>
      <c r="N462" s="262"/>
      <c r="O462" s="262"/>
      <c r="P462" s="262"/>
      <c r="Q462" s="262"/>
      <c r="R462" s="262"/>
      <c r="S462" s="262"/>
      <c r="T462" s="263"/>
      <c r="AT462" s="264" t="s">
        <v>199</v>
      </c>
      <c r="AU462" s="264" t="s">
        <v>85</v>
      </c>
      <c r="AV462" s="13" t="s">
        <v>85</v>
      </c>
      <c r="AW462" s="13" t="s">
        <v>32</v>
      </c>
      <c r="AX462" s="13" t="s">
        <v>76</v>
      </c>
      <c r="AY462" s="264" t="s">
        <v>190</v>
      </c>
    </row>
    <row r="463" spans="2:65" s="1" customFormat="1" ht="16.5" customHeight="1">
      <c r="B463" s="37"/>
      <c r="C463" s="265" t="s">
        <v>995</v>
      </c>
      <c r="D463" s="265" t="s">
        <v>430</v>
      </c>
      <c r="E463" s="266" t="s">
        <v>3384</v>
      </c>
      <c r="F463" s="267" t="s">
        <v>3385</v>
      </c>
      <c r="G463" s="268" t="s">
        <v>1708</v>
      </c>
      <c r="H463" s="269">
        <v>4</v>
      </c>
      <c r="I463" s="270"/>
      <c r="J463" s="271">
        <f>ROUND(I463*H463,2)</f>
        <v>0</v>
      </c>
      <c r="K463" s="267" t="s">
        <v>445</v>
      </c>
      <c r="L463" s="272"/>
      <c r="M463" s="273" t="s">
        <v>1</v>
      </c>
      <c r="N463" s="274" t="s">
        <v>41</v>
      </c>
      <c r="O463" s="85"/>
      <c r="P463" s="239">
        <f>O463*H463</f>
        <v>0</v>
      </c>
      <c r="Q463" s="239">
        <v>0</v>
      </c>
      <c r="R463" s="239">
        <f>Q463*H463</f>
        <v>0</v>
      </c>
      <c r="S463" s="239">
        <v>0</v>
      </c>
      <c r="T463" s="240">
        <f>S463*H463</f>
        <v>0</v>
      </c>
      <c r="AR463" s="241" t="s">
        <v>990</v>
      </c>
      <c r="AT463" s="241" t="s">
        <v>430</v>
      </c>
      <c r="AU463" s="241" t="s">
        <v>85</v>
      </c>
      <c r="AY463" s="16" t="s">
        <v>190</v>
      </c>
      <c r="BE463" s="242">
        <f>IF(N463="základní",J463,0)</f>
        <v>0</v>
      </c>
      <c r="BF463" s="242">
        <f>IF(N463="snížená",J463,0)</f>
        <v>0</v>
      </c>
      <c r="BG463" s="242">
        <f>IF(N463="zákl. přenesená",J463,0)</f>
        <v>0</v>
      </c>
      <c r="BH463" s="242">
        <f>IF(N463="sníž. přenesená",J463,0)</f>
        <v>0</v>
      </c>
      <c r="BI463" s="242">
        <f>IF(N463="nulová",J463,0)</f>
        <v>0</v>
      </c>
      <c r="BJ463" s="16" t="s">
        <v>83</v>
      </c>
      <c r="BK463" s="242">
        <f>ROUND(I463*H463,2)</f>
        <v>0</v>
      </c>
      <c r="BL463" s="16" t="s">
        <v>990</v>
      </c>
      <c r="BM463" s="241" t="s">
        <v>3386</v>
      </c>
    </row>
    <row r="464" spans="2:51" s="13" customFormat="1" ht="12">
      <c r="B464" s="254"/>
      <c r="C464" s="255"/>
      <c r="D464" s="245" t="s">
        <v>199</v>
      </c>
      <c r="E464" s="256" t="s">
        <v>1</v>
      </c>
      <c r="F464" s="257" t="s">
        <v>3387</v>
      </c>
      <c r="G464" s="255"/>
      <c r="H464" s="258">
        <v>4</v>
      </c>
      <c r="I464" s="259"/>
      <c r="J464" s="255"/>
      <c r="K464" s="255"/>
      <c r="L464" s="260"/>
      <c r="M464" s="261"/>
      <c r="N464" s="262"/>
      <c r="O464" s="262"/>
      <c r="P464" s="262"/>
      <c r="Q464" s="262"/>
      <c r="R464" s="262"/>
      <c r="S464" s="262"/>
      <c r="T464" s="263"/>
      <c r="AT464" s="264" t="s">
        <v>199</v>
      </c>
      <c r="AU464" s="264" t="s">
        <v>85</v>
      </c>
      <c r="AV464" s="13" t="s">
        <v>85</v>
      </c>
      <c r="AW464" s="13" t="s">
        <v>32</v>
      </c>
      <c r="AX464" s="13" t="s">
        <v>76</v>
      </c>
      <c r="AY464" s="264" t="s">
        <v>190</v>
      </c>
    </row>
    <row r="465" spans="2:65" s="1" customFormat="1" ht="16.5" customHeight="1">
      <c r="B465" s="37"/>
      <c r="C465" s="230" t="s">
        <v>1000</v>
      </c>
      <c r="D465" s="230" t="s">
        <v>192</v>
      </c>
      <c r="E465" s="231" t="s">
        <v>2112</v>
      </c>
      <c r="F465" s="232" t="s">
        <v>2113</v>
      </c>
      <c r="G465" s="233" t="s">
        <v>427</v>
      </c>
      <c r="H465" s="234">
        <v>3</v>
      </c>
      <c r="I465" s="235"/>
      <c r="J465" s="236">
        <f>ROUND(I465*H465,2)</f>
        <v>0</v>
      </c>
      <c r="K465" s="232" t="s">
        <v>196</v>
      </c>
      <c r="L465" s="42"/>
      <c r="M465" s="237" t="s">
        <v>1</v>
      </c>
      <c r="N465" s="238" t="s">
        <v>41</v>
      </c>
      <c r="O465" s="85"/>
      <c r="P465" s="239">
        <f>O465*H465</f>
        <v>0</v>
      </c>
      <c r="Q465" s="239">
        <v>0</v>
      </c>
      <c r="R465" s="239">
        <f>Q465*H465</f>
        <v>0</v>
      </c>
      <c r="S465" s="239">
        <v>0</v>
      </c>
      <c r="T465" s="240">
        <f>S465*H465</f>
        <v>0</v>
      </c>
      <c r="AR465" s="241" t="s">
        <v>272</v>
      </c>
      <c r="AT465" s="241" t="s">
        <v>192</v>
      </c>
      <c r="AU465" s="241" t="s">
        <v>85</v>
      </c>
      <c r="AY465" s="16" t="s">
        <v>190</v>
      </c>
      <c r="BE465" s="242">
        <f>IF(N465="základní",J465,0)</f>
        <v>0</v>
      </c>
      <c r="BF465" s="242">
        <f>IF(N465="snížená",J465,0)</f>
        <v>0</v>
      </c>
      <c r="BG465" s="242">
        <f>IF(N465="zákl. přenesená",J465,0)</f>
        <v>0</v>
      </c>
      <c r="BH465" s="242">
        <f>IF(N465="sníž. přenesená",J465,0)</f>
        <v>0</v>
      </c>
      <c r="BI465" s="242">
        <f>IF(N465="nulová",J465,0)</f>
        <v>0</v>
      </c>
      <c r="BJ465" s="16" t="s">
        <v>83</v>
      </c>
      <c r="BK465" s="242">
        <f>ROUND(I465*H465,2)</f>
        <v>0</v>
      </c>
      <c r="BL465" s="16" t="s">
        <v>272</v>
      </c>
      <c r="BM465" s="241" t="s">
        <v>3388</v>
      </c>
    </row>
    <row r="466" spans="2:65" s="1" customFormat="1" ht="24" customHeight="1">
      <c r="B466" s="37"/>
      <c r="C466" s="265" t="s">
        <v>1015</v>
      </c>
      <c r="D466" s="265" t="s">
        <v>430</v>
      </c>
      <c r="E466" s="266" t="s">
        <v>3389</v>
      </c>
      <c r="F466" s="267" t="s">
        <v>3390</v>
      </c>
      <c r="G466" s="268" t="s">
        <v>1708</v>
      </c>
      <c r="H466" s="269">
        <v>3</v>
      </c>
      <c r="I466" s="270"/>
      <c r="J466" s="271">
        <f>ROUND(I466*H466,2)</f>
        <v>0</v>
      </c>
      <c r="K466" s="267" t="s">
        <v>445</v>
      </c>
      <c r="L466" s="272"/>
      <c r="M466" s="273" t="s">
        <v>1</v>
      </c>
      <c r="N466" s="274" t="s">
        <v>41</v>
      </c>
      <c r="O466" s="85"/>
      <c r="P466" s="239">
        <f>O466*H466</f>
        <v>0</v>
      </c>
      <c r="Q466" s="239">
        <v>0</v>
      </c>
      <c r="R466" s="239">
        <f>Q466*H466</f>
        <v>0</v>
      </c>
      <c r="S466" s="239">
        <v>0</v>
      </c>
      <c r="T466" s="240">
        <f>S466*H466</f>
        <v>0</v>
      </c>
      <c r="AR466" s="241" t="s">
        <v>990</v>
      </c>
      <c r="AT466" s="241" t="s">
        <v>430</v>
      </c>
      <c r="AU466" s="241" t="s">
        <v>85</v>
      </c>
      <c r="AY466" s="16" t="s">
        <v>190</v>
      </c>
      <c r="BE466" s="242">
        <f>IF(N466="základní",J466,0)</f>
        <v>0</v>
      </c>
      <c r="BF466" s="242">
        <f>IF(N466="snížená",J466,0)</f>
        <v>0</v>
      </c>
      <c r="BG466" s="242">
        <f>IF(N466="zákl. přenesená",J466,0)</f>
        <v>0</v>
      </c>
      <c r="BH466" s="242">
        <f>IF(N466="sníž. přenesená",J466,0)</f>
        <v>0</v>
      </c>
      <c r="BI466" s="242">
        <f>IF(N466="nulová",J466,0)</f>
        <v>0</v>
      </c>
      <c r="BJ466" s="16" t="s">
        <v>83</v>
      </c>
      <c r="BK466" s="242">
        <f>ROUND(I466*H466,2)</f>
        <v>0</v>
      </c>
      <c r="BL466" s="16" t="s">
        <v>990</v>
      </c>
      <c r="BM466" s="241" t="s">
        <v>3391</v>
      </c>
    </row>
    <row r="467" spans="2:51" s="13" customFormat="1" ht="12">
      <c r="B467" s="254"/>
      <c r="C467" s="255"/>
      <c r="D467" s="245" t="s">
        <v>199</v>
      </c>
      <c r="E467" s="256" t="s">
        <v>1</v>
      </c>
      <c r="F467" s="257" t="s">
        <v>3150</v>
      </c>
      <c r="G467" s="255"/>
      <c r="H467" s="258">
        <v>1</v>
      </c>
      <c r="I467" s="259"/>
      <c r="J467" s="255"/>
      <c r="K467" s="255"/>
      <c r="L467" s="260"/>
      <c r="M467" s="261"/>
      <c r="N467" s="262"/>
      <c r="O467" s="262"/>
      <c r="P467" s="262"/>
      <c r="Q467" s="262"/>
      <c r="R467" s="262"/>
      <c r="S467" s="262"/>
      <c r="T467" s="263"/>
      <c r="AT467" s="264" t="s">
        <v>199</v>
      </c>
      <c r="AU467" s="264" t="s">
        <v>85</v>
      </c>
      <c r="AV467" s="13" t="s">
        <v>85</v>
      </c>
      <c r="AW467" s="13" t="s">
        <v>32</v>
      </c>
      <c r="AX467" s="13" t="s">
        <v>76</v>
      </c>
      <c r="AY467" s="264" t="s">
        <v>190</v>
      </c>
    </row>
    <row r="468" spans="2:51" s="13" customFormat="1" ht="12">
      <c r="B468" s="254"/>
      <c r="C468" s="255"/>
      <c r="D468" s="245" t="s">
        <v>199</v>
      </c>
      <c r="E468" s="256" t="s">
        <v>1</v>
      </c>
      <c r="F468" s="257" t="s">
        <v>3133</v>
      </c>
      <c r="G468" s="255"/>
      <c r="H468" s="258">
        <v>1</v>
      </c>
      <c r="I468" s="259"/>
      <c r="J468" s="255"/>
      <c r="K468" s="255"/>
      <c r="L468" s="260"/>
      <c r="M468" s="261"/>
      <c r="N468" s="262"/>
      <c r="O468" s="262"/>
      <c r="P468" s="262"/>
      <c r="Q468" s="262"/>
      <c r="R468" s="262"/>
      <c r="S468" s="262"/>
      <c r="T468" s="263"/>
      <c r="AT468" s="264" t="s">
        <v>199</v>
      </c>
      <c r="AU468" s="264" t="s">
        <v>85</v>
      </c>
      <c r="AV468" s="13" t="s">
        <v>85</v>
      </c>
      <c r="AW468" s="13" t="s">
        <v>32</v>
      </c>
      <c r="AX468" s="13" t="s">
        <v>76</v>
      </c>
      <c r="AY468" s="264" t="s">
        <v>190</v>
      </c>
    </row>
    <row r="469" spans="2:51" s="13" customFormat="1" ht="12">
      <c r="B469" s="254"/>
      <c r="C469" s="255"/>
      <c r="D469" s="245" t="s">
        <v>199</v>
      </c>
      <c r="E469" s="256" t="s">
        <v>1</v>
      </c>
      <c r="F469" s="257" t="s">
        <v>3151</v>
      </c>
      <c r="G469" s="255"/>
      <c r="H469" s="258">
        <v>1</v>
      </c>
      <c r="I469" s="259"/>
      <c r="J469" s="255"/>
      <c r="K469" s="255"/>
      <c r="L469" s="260"/>
      <c r="M469" s="261"/>
      <c r="N469" s="262"/>
      <c r="O469" s="262"/>
      <c r="P469" s="262"/>
      <c r="Q469" s="262"/>
      <c r="R469" s="262"/>
      <c r="S469" s="262"/>
      <c r="T469" s="263"/>
      <c r="AT469" s="264" t="s">
        <v>199</v>
      </c>
      <c r="AU469" s="264" t="s">
        <v>85</v>
      </c>
      <c r="AV469" s="13" t="s">
        <v>85</v>
      </c>
      <c r="AW469" s="13" t="s">
        <v>32</v>
      </c>
      <c r="AX469" s="13" t="s">
        <v>76</v>
      </c>
      <c r="AY469" s="264" t="s">
        <v>190</v>
      </c>
    </row>
    <row r="470" spans="2:65" s="1" customFormat="1" ht="16.5" customHeight="1">
      <c r="B470" s="37"/>
      <c r="C470" s="230" t="s">
        <v>1020</v>
      </c>
      <c r="D470" s="230" t="s">
        <v>192</v>
      </c>
      <c r="E470" s="231" t="s">
        <v>3392</v>
      </c>
      <c r="F470" s="232" t="s">
        <v>3393</v>
      </c>
      <c r="G470" s="233" t="s">
        <v>427</v>
      </c>
      <c r="H470" s="234">
        <v>3</v>
      </c>
      <c r="I470" s="235"/>
      <c r="J470" s="236">
        <f>ROUND(I470*H470,2)</f>
        <v>0</v>
      </c>
      <c r="K470" s="232" t="s">
        <v>196</v>
      </c>
      <c r="L470" s="42"/>
      <c r="M470" s="237" t="s">
        <v>1</v>
      </c>
      <c r="N470" s="238" t="s">
        <v>41</v>
      </c>
      <c r="O470" s="85"/>
      <c r="P470" s="239">
        <f>O470*H470</f>
        <v>0</v>
      </c>
      <c r="Q470" s="239">
        <v>0</v>
      </c>
      <c r="R470" s="239">
        <f>Q470*H470</f>
        <v>0</v>
      </c>
      <c r="S470" s="239">
        <v>0</v>
      </c>
      <c r="T470" s="240">
        <f>S470*H470</f>
        <v>0</v>
      </c>
      <c r="AR470" s="241" t="s">
        <v>272</v>
      </c>
      <c r="AT470" s="241" t="s">
        <v>192</v>
      </c>
      <c r="AU470" s="241" t="s">
        <v>85</v>
      </c>
      <c r="AY470" s="16" t="s">
        <v>190</v>
      </c>
      <c r="BE470" s="242">
        <f>IF(N470="základní",J470,0)</f>
        <v>0</v>
      </c>
      <c r="BF470" s="242">
        <f>IF(N470="snížená",J470,0)</f>
        <v>0</v>
      </c>
      <c r="BG470" s="242">
        <f>IF(N470="zákl. přenesená",J470,0)</f>
        <v>0</v>
      </c>
      <c r="BH470" s="242">
        <f>IF(N470="sníž. přenesená",J470,0)</f>
        <v>0</v>
      </c>
      <c r="BI470" s="242">
        <f>IF(N470="nulová",J470,0)</f>
        <v>0</v>
      </c>
      <c r="BJ470" s="16" t="s">
        <v>83</v>
      </c>
      <c r="BK470" s="242">
        <f>ROUND(I470*H470,2)</f>
        <v>0</v>
      </c>
      <c r="BL470" s="16" t="s">
        <v>272</v>
      </c>
      <c r="BM470" s="241" t="s">
        <v>3394</v>
      </c>
    </row>
    <row r="471" spans="2:65" s="1" customFormat="1" ht="16.5" customHeight="1">
      <c r="B471" s="37"/>
      <c r="C471" s="265" t="s">
        <v>1025</v>
      </c>
      <c r="D471" s="265" t="s">
        <v>430</v>
      </c>
      <c r="E471" s="266" t="s">
        <v>3384</v>
      </c>
      <c r="F471" s="267" t="s">
        <v>3385</v>
      </c>
      <c r="G471" s="268" t="s">
        <v>1708</v>
      </c>
      <c r="H471" s="269">
        <v>9</v>
      </c>
      <c r="I471" s="270"/>
      <c r="J471" s="271">
        <f>ROUND(I471*H471,2)</f>
        <v>0</v>
      </c>
      <c r="K471" s="267" t="s">
        <v>445</v>
      </c>
      <c r="L471" s="272"/>
      <c r="M471" s="273" t="s">
        <v>1</v>
      </c>
      <c r="N471" s="274" t="s">
        <v>41</v>
      </c>
      <c r="O471" s="85"/>
      <c r="P471" s="239">
        <f>O471*H471</f>
        <v>0</v>
      </c>
      <c r="Q471" s="239">
        <v>0</v>
      </c>
      <c r="R471" s="239">
        <f>Q471*H471</f>
        <v>0</v>
      </c>
      <c r="S471" s="239">
        <v>0</v>
      </c>
      <c r="T471" s="240">
        <f>S471*H471</f>
        <v>0</v>
      </c>
      <c r="AR471" s="241" t="s">
        <v>990</v>
      </c>
      <c r="AT471" s="241" t="s">
        <v>430</v>
      </c>
      <c r="AU471" s="241" t="s">
        <v>85</v>
      </c>
      <c r="AY471" s="16" t="s">
        <v>190</v>
      </c>
      <c r="BE471" s="242">
        <f>IF(N471="základní",J471,0)</f>
        <v>0</v>
      </c>
      <c r="BF471" s="242">
        <f>IF(N471="snížená",J471,0)</f>
        <v>0</v>
      </c>
      <c r="BG471" s="242">
        <f>IF(N471="zákl. přenesená",J471,0)</f>
        <v>0</v>
      </c>
      <c r="BH471" s="242">
        <f>IF(N471="sníž. přenesená",J471,0)</f>
        <v>0</v>
      </c>
      <c r="BI471" s="242">
        <f>IF(N471="nulová",J471,0)</f>
        <v>0</v>
      </c>
      <c r="BJ471" s="16" t="s">
        <v>83</v>
      </c>
      <c r="BK471" s="242">
        <f>ROUND(I471*H471,2)</f>
        <v>0</v>
      </c>
      <c r="BL471" s="16" t="s">
        <v>990</v>
      </c>
      <c r="BM471" s="241" t="s">
        <v>3395</v>
      </c>
    </row>
    <row r="472" spans="2:51" s="13" customFormat="1" ht="12">
      <c r="B472" s="254"/>
      <c r="C472" s="255"/>
      <c r="D472" s="245" t="s">
        <v>199</v>
      </c>
      <c r="E472" s="256" t="s">
        <v>1</v>
      </c>
      <c r="F472" s="257" t="s">
        <v>3396</v>
      </c>
      <c r="G472" s="255"/>
      <c r="H472" s="258">
        <v>9</v>
      </c>
      <c r="I472" s="259"/>
      <c r="J472" s="255"/>
      <c r="K472" s="255"/>
      <c r="L472" s="260"/>
      <c r="M472" s="261"/>
      <c r="N472" s="262"/>
      <c r="O472" s="262"/>
      <c r="P472" s="262"/>
      <c r="Q472" s="262"/>
      <c r="R472" s="262"/>
      <c r="S472" s="262"/>
      <c r="T472" s="263"/>
      <c r="AT472" s="264" t="s">
        <v>199</v>
      </c>
      <c r="AU472" s="264" t="s">
        <v>85</v>
      </c>
      <c r="AV472" s="13" t="s">
        <v>85</v>
      </c>
      <c r="AW472" s="13" t="s">
        <v>32</v>
      </c>
      <c r="AX472" s="13" t="s">
        <v>76</v>
      </c>
      <c r="AY472" s="264" t="s">
        <v>190</v>
      </c>
    </row>
    <row r="473" spans="2:65" s="1" customFormat="1" ht="16.5" customHeight="1">
      <c r="B473" s="37"/>
      <c r="C473" s="265" t="s">
        <v>1032</v>
      </c>
      <c r="D473" s="265" t="s">
        <v>430</v>
      </c>
      <c r="E473" s="266" t="s">
        <v>3397</v>
      </c>
      <c r="F473" s="267" t="s">
        <v>3398</v>
      </c>
      <c r="G473" s="268" t="s">
        <v>1708</v>
      </c>
      <c r="H473" s="269">
        <v>3</v>
      </c>
      <c r="I473" s="270"/>
      <c r="J473" s="271">
        <f>ROUND(I473*H473,2)</f>
        <v>0</v>
      </c>
      <c r="K473" s="267" t="s">
        <v>445</v>
      </c>
      <c r="L473" s="272"/>
      <c r="M473" s="273" t="s">
        <v>1</v>
      </c>
      <c r="N473" s="274" t="s">
        <v>41</v>
      </c>
      <c r="O473" s="85"/>
      <c r="P473" s="239">
        <f>O473*H473</f>
        <v>0</v>
      </c>
      <c r="Q473" s="239">
        <v>0</v>
      </c>
      <c r="R473" s="239">
        <f>Q473*H473</f>
        <v>0</v>
      </c>
      <c r="S473" s="239">
        <v>0</v>
      </c>
      <c r="T473" s="240">
        <f>S473*H473</f>
        <v>0</v>
      </c>
      <c r="AR473" s="241" t="s">
        <v>990</v>
      </c>
      <c r="AT473" s="241" t="s">
        <v>430</v>
      </c>
      <c r="AU473" s="241" t="s">
        <v>85</v>
      </c>
      <c r="AY473" s="16" t="s">
        <v>190</v>
      </c>
      <c r="BE473" s="242">
        <f>IF(N473="základní",J473,0)</f>
        <v>0</v>
      </c>
      <c r="BF473" s="242">
        <f>IF(N473="snížená",J473,0)</f>
        <v>0</v>
      </c>
      <c r="BG473" s="242">
        <f>IF(N473="zákl. přenesená",J473,0)</f>
        <v>0</v>
      </c>
      <c r="BH473" s="242">
        <f>IF(N473="sníž. přenesená",J473,0)</f>
        <v>0</v>
      </c>
      <c r="BI473" s="242">
        <f>IF(N473="nulová",J473,0)</f>
        <v>0</v>
      </c>
      <c r="BJ473" s="16" t="s">
        <v>83</v>
      </c>
      <c r="BK473" s="242">
        <f>ROUND(I473*H473,2)</f>
        <v>0</v>
      </c>
      <c r="BL473" s="16" t="s">
        <v>990</v>
      </c>
      <c r="BM473" s="241" t="s">
        <v>3399</v>
      </c>
    </row>
    <row r="474" spans="2:51" s="13" customFormat="1" ht="12">
      <c r="B474" s="254"/>
      <c r="C474" s="255"/>
      <c r="D474" s="245" t="s">
        <v>199</v>
      </c>
      <c r="E474" s="256" t="s">
        <v>1</v>
      </c>
      <c r="F474" s="257" t="s">
        <v>3400</v>
      </c>
      <c r="G474" s="255"/>
      <c r="H474" s="258">
        <v>1</v>
      </c>
      <c r="I474" s="259"/>
      <c r="J474" s="255"/>
      <c r="K474" s="255"/>
      <c r="L474" s="260"/>
      <c r="M474" s="261"/>
      <c r="N474" s="262"/>
      <c r="O474" s="262"/>
      <c r="P474" s="262"/>
      <c r="Q474" s="262"/>
      <c r="R474" s="262"/>
      <c r="S474" s="262"/>
      <c r="T474" s="263"/>
      <c r="AT474" s="264" t="s">
        <v>199</v>
      </c>
      <c r="AU474" s="264" t="s">
        <v>85</v>
      </c>
      <c r="AV474" s="13" t="s">
        <v>85</v>
      </c>
      <c r="AW474" s="13" t="s">
        <v>32</v>
      </c>
      <c r="AX474" s="13" t="s">
        <v>76</v>
      </c>
      <c r="AY474" s="264" t="s">
        <v>190</v>
      </c>
    </row>
    <row r="475" spans="2:51" s="13" customFormat="1" ht="12">
      <c r="B475" s="254"/>
      <c r="C475" s="255"/>
      <c r="D475" s="245" t="s">
        <v>199</v>
      </c>
      <c r="E475" s="256" t="s">
        <v>1</v>
      </c>
      <c r="F475" s="257" t="s">
        <v>3401</v>
      </c>
      <c r="G475" s="255"/>
      <c r="H475" s="258">
        <v>1</v>
      </c>
      <c r="I475" s="259"/>
      <c r="J475" s="255"/>
      <c r="K475" s="255"/>
      <c r="L475" s="260"/>
      <c r="M475" s="261"/>
      <c r="N475" s="262"/>
      <c r="O475" s="262"/>
      <c r="P475" s="262"/>
      <c r="Q475" s="262"/>
      <c r="R475" s="262"/>
      <c r="S475" s="262"/>
      <c r="T475" s="263"/>
      <c r="AT475" s="264" t="s">
        <v>199</v>
      </c>
      <c r="AU475" s="264" t="s">
        <v>85</v>
      </c>
      <c r="AV475" s="13" t="s">
        <v>85</v>
      </c>
      <c r="AW475" s="13" t="s">
        <v>32</v>
      </c>
      <c r="AX475" s="13" t="s">
        <v>76</v>
      </c>
      <c r="AY475" s="264" t="s">
        <v>190</v>
      </c>
    </row>
    <row r="476" spans="2:51" s="13" customFormat="1" ht="12">
      <c r="B476" s="254"/>
      <c r="C476" s="255"/>
      <c r="D476" s="245" t="s">
        <v>199</v>
      </c>
      <c r="E476" s="256" t="s">
        <v>1</v>
      </c>
      <c r="F476" s="257" t="s">
        <v>3402</v>
      </c>
      <c r="G476" s="255"/>
      <c r="H476" s="258">
        <v>1</v>
      </c>
      <c r="I476" s="259"/>
      <c r="J476" s="255"/>
      <c r="K476" s="255"/>
      <c r="L476" s="260"/>
      <c r="M476" s="261"/>
      <c r="N476" s="262"/>
      <c r="O476" s="262"/>
      <c r="P476" s="262"/>
      <c r="Q476" s="262"/>
      <c r="R476" s="262"/>
      <c r="S476" s="262"/>
      <c r="T476" s="263"/>
      <c r="AT476" s="264" t="s">
        <v>199</v>
      </c>
      <c r="AU476" s="264" t="s">
        <v>85</v>
      </c>
      <c r="AV476" s="13" t="s">
        <v>85</v>
      </c>
      <c r="AW476" s="13" t="s">
        <v>32</v>
      </c>
      <c r="AX476" s="13" t="s">
        <v>76</v>
      </c>
      <c r="AY476" s="264" t="s">
        <v>190</v>
      </c>
    </row>
    <row r="477" spans="2:65" s="1" customFormat="1" ht="24" customHeight="1">
      <c r="B477" s="37"/>
      <c r="C477" s="230" t="s">
        <v>1038</v>
      </c>
      <c r="D477" s="230" t="s">
        <v>192</v>
      </c>
      <c r="E477" s="231" t="s">
        <v>3403</v>
      </c>
      <c r="F477" s="232" t="s">
        <v>3404</v>
      </c>
      <c r="G477" s="233" t="s">
        <v>427</v>
      </c>
      <c r="H477" s="234">
        <v>3</v>
      </c>
      <c r="I477" s="235"/>
      <c r="J477" s="236">
        <f>ROUND(I477*H477,2)</f>
        <v>0</v>
      </c>
      <c r="K477" s="232" t="s">
        <v>196</v>
      </c>
      <c r="L477" s="42"/>
      <c r="M477" s="237" t="s">
        <v>1</v>
      </c>
      <c r="N477" s="238" t="s">
        <v>41</v>
      </c>
      <c r="O477" s="85"/>
      <c r="P477" s="239">
        <f>O477*H477</f>
        <v>0</v>
      </c>
      <c r="Q477" s="239">
        <v>0</v>
      </c>
      <c r="R477" s="239">
        <f>Q477*H477</f>
        <v>0</v>
      </c>
      <c r="S477" s="239">
        <v>0</v>
      </c>
      <c r="T477" s="240">
        <f>S477*H477</f>
        <v>0</v>
      </c>
      <c r="AR477" s="241" t="s">
        <v>272</v>
      </c>
      <c r="AT477" s="241" t="s">
        <v>192</v>
      </c>
      <c r="AU477" s="241" t="s">
        <v>85</v>
      </c>
      <c r="AY477" s="16" t="s">
        <v>190</v>
      </c>
      <c r="BE477" s="242">
        <f>IF(N477="základní",J477,0)</f>
        <v>0</v>
      </c>
      <c r="BF477" s="242">
        <f>IF(N477="snížená",J477,0)</f>
        <v>0</v>
      </c>
      <c r="BG477" s="242">
        <f>IF(N477="zákl. přenesená",J477,0)</f>
        <v>0</v>
      </c>
      <c r="BH477" s="242">
        <f>IF(N477="sníž. přenesená",J477,0)</f>
        <v>0</v>
      </c>
      <c r="BI477" s="242">
        <f>IF(N477="nulová",J477,0)</f>
        <v>0</v>
      </c>
      <c r="BJ477" s="16" t="s">
        <v>83</v>
      </c>
      <c r="BK477" s="242">
        <f>ROUND(I477*H477,2)</f>
        <v>0</v>
      </c>
      <c r="BL477" s="16" t="s">
        <v>272</v>
      </c>
      <c r="BM477" s="241" t="s">
        <v>3405</v>
      </c>
    </row>
    <row r="478" spans="2:65" s="1" customFormat="1" ht="16.5" customHeight="1">
      <c r="B478" s="37"/>
      <c r="C478" s="265" t="s">
        <v>1043</v>
      </c>
      <c r="D478" s="265" t="s">
        <v>430</v>
      </c>
      <c r="E478" s="266" t="s">
        <v>3406</v>
      </c>
      <c r="F478" s="267" t="s">
        <v>3407</v>
      </c>
      <c r="G478" s="268" t="s">
        <v>1708</v>
      </c>
      <c r="H478" s="269">
        <v>39</v>
      </c>
      <c r="I478" s="270"/>
      <c r="J478" s="271">
        <f>ROUND(I478*H478,2)</f>
        <v>0</v>
      </c>
      <c r="K478" s="267" t="s">
        <v>445</v>
      </c>
      <c r="L478" s="272"/>
      <c r="M478" s="273" t="s">
        <v>1</v>
      </c>
      <c r="N478" s="274" t="s">
        <v>41</v>
      </c>
      <c r="O478" s="85"/>
      <c r="P478" s="239">
        <f>O478*H478</f>
        <v>0</v>
      </c>
      <c r="Q478" s="239">
        <v>0</v>
      </c>
      <c r="R478" s="239">
        <f>Q478*H478</f>
        <v>0</v>
      </c>
      <c r="S478" s="239">
        <v>0</v>
      </c>
      <c r="T478" s="240">
        <f>S478*H478</f>
        <v>0</v>
      </c>
      <c r="AR478" s="241" t="s">
        <v>390</v>
      </c>
      <c r="AT478" s="241" t="s">
        <v>430</v>
      </c>
      <c r="AU478" s="241" t="s">
        <v>85</v>
      </c>
      <c r="AY478" s="16" t="s">
        <v>190</v>
      </c>
      <c r="BE478" s="242">
        <f>IF(N478="základní",J478,0)</f>
        <v>0</v>
      </c>
      <c r="BF478" s="242">
        <f>IF(N478="snížená",J478,0)</f>
        <v>0</v>
      </c>
      <c r="BG478" s="242">
        <f>IF(N478="zákl. přenesená",J478,0)</f>
        <v>0</v>
      </c>
      <c r="BH478" s="242">
        <f>IF(N478="sníž. přenesená",J478,0)</f>
        <v>0</v>
      </c>
      <c r="BI478" s="242">
        <f>IF(N478="nulová",J478,0)</f>
        <v>0</v>
      </c>
      <c r="BJ478" s="16" t="s">
        <v>83</v>
      </c>
      <c r="BK478" s="242">
        <f>ROUND(I478*H478,2)</f>
        <v>0</v>
      </c>
      <c r="BL478" s="16" t="s">
        <v>272</v>
      </c>
      <c r="BM478" s="241" t="s">
        <v>3408</v>
      </c>
    </row>
    <row r="479" spans="2:51" s="13" customFormat="1" ht="12">
      <c r="B479" s="254"/>
      <c r="C479" s="255"/>
      <c r="D479" s="245" t="s">
        <v>199</v>
      </c>
      <c r="E479" s="256" t="s">
        <v>1</v>
      </c>
      <c r="F479" s="257" t="s">
        <v>3409</v>
      </c>
      <c r="G479" s="255"/>
      <c r="H479" s="258">
        <v>4</v>
      </c>
      <c r="I479" s="259"/>
      <c r="J479" s="255"/>
      <c r="K479" s="255"/>
      <c r="L479" s="260"/>
      <c r="M479" s="261"/>
      <c r="N479" s="262"/>
      <c r="O479" s="262"/>
      <c r="P479" s="262"/>
      <c r="Q479" s="262"/>
      <c r="R479" s="262"/>
      <c r="S479" s="262"/>
      <c r="T479" s="263"/>
      <c r="AT479" s="264" t="s">
        <v>199</v>
      </c>
      <c r="AU479" s="264" t="s">
        <v>85</v>
      </c>
      <c r="AV479" s="13" t="s">
        <v>85</v>
      </c>
      <c r="AW479" s="13" t="s">
        <v>32</v>
      </c>
      <c r="AX479" s="13" t="s">
        <v>76</v>
      </c>
      <c r="AY479" s="264" t="s">
        <v>190</v>
      </c>
    </row>
    <row r="480" spans="2:51" s="13" customFormat="1" ht="12">
      <c r="B480" s="254"/>
      <c r="C480" s="255"/>
      <c r="D480" s="245" t="s">
        <v>199</v>
      </c>
      <c r="E480" s="256" t="s">
        <v>1</v>
      </c>
      <c r="F480" s="257" t="s">
        <v>3410</v>
      </c>
      <c r="G480" s="255"/>
      <c r="H480" s="258">
        <v>4</v>
      </c>
      <c r="I480" s="259"/>
      <c r="J480" s="255"/>
      <c r="K480" s="255"/>
      <c r="L480" s="260"/>
      <c r="M480" s="261"/>
      <c r="N480" s="262"/>
      <c r="O480" s="262"/>
      <c r="P480" s="262"/>
      <c r="Q480" s="262"/>
      <c r="R480" s="262"/>
      <c r="S480" s="262"/>
      <c r="T480" s="263"/>
      <c r="AT480" s="264" t="s">
        <v>199</v>
      </c>
      <c r="AU480" s="264" t="s">
        <v>85</v>
      </c>
      <c r="AV480" s="13" t="s">
        <v>85</v>
      </c>
      <c r="AW480" s="13" t="s">
        <v>32</v>
      </c>
      <c r="AX480" s="13" t="s">
        <v>76</v>
      </c>
      <c r="AY480" s="264" t="s">
        <v>190</v>
      </c>
    </row>
    <row r="481" spans="2:51" s="13" customFormat="1" ht="12">
      <c r="B481" s="254"/>
      <c r="C481" s="255"/>
      <c r="D481" s="245" t="s">
        <v>199</v>
      </c>
      <c r="E481" s="256" t="s">
        <v>1</v>
      </c>
      <c r="F481" s="257" t="s">
        <v>3411</v>
      </c>
      <c r="G481" s="255"/>
      <c r="H481" s="258">
        <v>4</v>
      </c>
      <c r="I481" s="259"/>
      <c r="J481" s="255"/>
      <c r="K481" s="255"/>
      <c r="L481" s="260"/>
      <c r="M481" s="261"/>
      <c r="N481" s="262"/>
      <c r="O481" s="262"/>
      <c r="P481" s="262"/>
      <c r="Q481" s="262"/>
      <c r="R481" s="262"/>
      <c r="S481" s="262"/>
      <c r="T481" s="263"/>
      <c r="AT481" s="264" t="s">
        <v>199</v>
      </c>
      <c r="AU481" s="264" t="s">
        <v>85</v>
      </c>
      <c r="AV481" s="13" t="s">
        <v>85</v>
      </c>
      <c r="AW481" s="13" t="s">
        <v>32</v>
      </c>
      <c r="AX481" s="13" t="s">
        <v>76</v>
      </c>
      <c r="AY481" s="264" t="s">
        <v>190</v>
      </c>
    </row>
    <row r="482" spans="2:51" s="13" customFormat="1" ht="12">
      <c r="B482" s="254"/>
      <c r="C482" s="255"/>
      <c r="D482" s="245" t="s">
        <v>199</v>
      </c>
      <c r="E482" s="256" t="s">
        <v>1</v>
      </c>
      <c r="F482" s="257" t="s">
        <v>3412</v>
      </c>
      <c r="G482" s="255"/>
      <c r="H482" s="258">
        <v>3</v>
      </c>
      <c r="I482" s="259"/>
      <c r="J482" s="255"/>
      <c r="K482" s="255"/>
      <c r="L482" s="260"/>
      <c r="M482" s="261"/>
      <c r="N482" s="262"/>
      <c r="O482" s="262"/>
      <c r="P482" s="262"/>
      <c r="Q482" s="262"/>
      <c r="R482" s="262"/>
      <c r="S482" s="262"/>
      <c r="T482" s="263"/>
      <c r="AT482" s="264" t="s">
        <v>199</v>
      </c>
      <c r="AU482" s="264" t="s">
        <v>85</v>
      </c>
      <c r="AV482" s="13" t="s">
        <v>85</v>
      </c>
      <c r="AW482" s="13" t="s">
        <v>32</v>
      </c>
      <c r="AX482" s="13" t="s">
        <v>76</v>
      </c>
      <c r="AY482" s="264" t="s">
        <v>190</v>
      </c>
    </row>
    <row r="483" spans="2:51" s="13" customFormat="1" ht="12">
      <c r="B483" s="254"/>
      <c r="C483" s="255"/>
      <c r="D483" s="245" t="s">
        <v>199</v>
      </c>
      <c r="E483" s="256" t="s">
        <v>1</v>
      </c>
      <c r="F483" s="257" t="s">
        <v>3124</v>
      </c>
      <c r="G483" s="255"/>
      <c r="H483" s="258">
        <v>3</v>
      </c>
      <c r="I483" s="259"/>
      <c r="J483" s="255"/>
      <c r="K483" s="255"/>
      <c r="L483" s="260"/>
      <c r="M483" s="261"/>
      <c r="N483" s="262"/>
      <c r="O483" s="262"/>
      <c r="P483" s="262"/>
      <c r="Q483" s="262"/>
      <c r="R483" s="262"/>
      <c r="S483" s="262"/>
      <c r="T483" s="263"/>
      <c r="AT483" s="264" t="s">
        <v>199</v>
      </c>
      <c r="AU483" s="264" t="s">
        <v>85</v>
      </c>
      <c r="AV483" s="13" t="s">
        <v>85</v>
      </c>
      <c r="AW483" s="13" t="s">
        <v>32</v>
      </c>
      <c r="AX483" s="13" t="s">
        <v>76</v>
      </c>
      <c r="AY483" s="264" t="s">
        <v>190</v>
      </c>
    </row>
    <row r="484" spans="2:51" s="13" customFormat="1" ht="12">
      <c r="B484" s="254"/>
      <c r="C484" s="255"/>
      <c r="D484" s="245" t="s">
        <v>199</v>
      </c>
      <c r="E484" s="256" t="s">
        <v>1</v>
      </c>
      <c r="F484" s="257" t="s">
        <v>3318</v>
      </c>
      <c r="G484" s="255"/>
      <c r="H484" s="258">
        <v>3</v>
      </c>
      <c r="I484" s="259"/>
      <c r="J484" s="255"/>
      <c r="K484" s="255"/>
      <c r="L484" s="260"/>
      <c r="M484" s="261"/>
      <c r="N484" s="262"/>
      <c r="O484" s="262"/>
      <c r="P484" s="262"/>
      <c r="Q484" s="262"/>
      <c r="R484" s="262"/>
      <c r="S484" s="262"/>
      <c r="T484" s="263"/>
      <c r="AT484" s="264" t="s">
        <v>199</v>
      </c>
      <c r="AU484" s="264" t="s">
        <v>85</v>
      </c>
      <c r="AV484" s="13" t="s">
        <v>85</v>
      </c>
      <c r="AW484" s="13" t="s">
        <v>32</v>
      </c>
      <c r="AX484" s="13" t="s">
        <v>76</v>
      </c>
      <c r="AY484" s="264" t="s">
        <v>190</v>
      </c>
    </row>
    <row r="485" spans="2:51" s="13" customFormat="1" ht="12">
      <c r="B485" s="254"/>
      <c r="C485" s="255"/>
      <c r="D485" s="245" t="s">
        <v>199</v>
      </c>
      <c r="E485" s="256" t="s">
        <v>1</v>
      </c>
      <c r="F485" s="257" t="s">
        <v>3413</v>
      </c>
      <c r="G485" s="255"/>
      <c r="H485" s="258">
        <v>18</v>
      </c>
      <c r="I485" s="259"/>
      <c r="J485" s="255"/>
      <c r="K485" s="255"/>
      <c r="L485" s="260"/>
      <c r="M485" s="261"/>
      <c r="N485" s="262"/>
      <c r="O485" s="262"/>
      <c r="P485" s="262"/>
      <c r="Q485" s="262"/>
      <c r="R485" s="262"/>
      <c r="S485" s="262"/>
      <c r="T485" s="263"/>
      <c r="AT485" s="264" t="s">
        <v>199</v>
      </c>
      <c r="AU485" s="264" t="s">
        <v>85</v>
      </c>
      <c r="AV485" s="13" t="s">
        <v>85</v>
      </c>
      <c r="AW485" s="13" t="s">
        <v>32</v>
      </c>
      <c r="AX485" s="13" t="s">
        <v>76</v>
      </c>
      <c r="AY485" s="264" t="s">
        <v>190</v>
      </c>
    </row>
    <row r="486" spans="2:65" s="1" customFormat="1" ht="24" customHeight="1">
      <c r="B486" s="37"/>
      <c r="C486" s="230" t="s">
        <v>1048</v>
      </c>
      <c r="D486" s="230" t="s">
        <v>192</v>
      </c>
      <c r="E486" s="231" t="s">
        <v>3414</v>
      </c>
      <c r="F486" s="232" t="s">
        <v>3415</v>
      </c>
      <c r="G486" s="233" t="s">
        <v>427</v>
      </c>
      <c r="H486" s="234">
        <v>39</v>
      </c>
      <c r="I486" s="235"/>
      <c r="J486" s="236">
        <f>ROUND(I486*H486,2)</f>
        <v>0</v>
      </c>
      <c r="K486" s="232" t="s">
        <v>196</v>
      </c>
      <c r="L486" s="42"/>
      <c r="M486" s="237" t="s">
        <v>1</v>
      </c>
      <c r="N486" s="238" t="s">
        <v>41</v>
      </c>
      <c r="O486" s="85"/>
      <c r="P486" s="239">
        <f>O486*H486</f>
        <v>0</v>
      </c>
      <c r="Q486" s="239">
        <v>0</v>
      </c>
      <c r="R486" s="239">
        <f>Q486*H486</f>
        <v>0</v>
      </c>
      <c r="S486" s="239">
        <v>0</v>
      </c>
      <c r="T486" s="240">
        <f>S486*H486</f>
        <v>0</v>
      </c>
      <c r="AR486" s="241" t="s">
        <v>272</v>
      </c>
      <c r="AT486" s="241" t="s">
        <v>192</v>
      </c>
      <c r="AU486" s="241" t="s">
        <v>85</v>
      </c>
      <c r="AY486" s="16" t="s">
        <v>190</v>
      </c>
      <c r="BE486" s="242">
        <f>IF(N486="základní",J486,0)</f>
        <v>0</v>
      </c>
      <c r="BF486" s="242">
        <f>IF(N486="snížená",J486,0)</f>
        <v>0</v>
      </c>
      <c r="BG486" s="242">
        <f>IF(N486="zákl. přenesená",J486,0)</f>
        <v>0</v>
      </c>
      <c r="BH486" s="242">
        <f>IF(N486="sníž. přenesená",J486,0)</f>
        <v>0</v>
      </c>
      <c r="BI486" s="242">
        <f>IF(N486="nulová",J486,0)</f>
        <v>0</v>
      </c>
      <c r="BJ486" s="16" t="s">
        <v>83</v>
      </c>
      <c r="BK486" s="242">
        <f>ROUND(I486*H486,2)</f>
        <v>0</v>
      </c>
      <c r="BL486" s="16" t="s">
        <v>272</v>
      </c>
      <c r="BM486" s="241" t="s">
        <v>3416</v>
      </c>
    </row>
    <row r="487" spans="2:65" s="1" customFormat="1" ht="24" customHeight="1">
      <c r="B487" s="37"/>
      <c r="C487" s="265" t="s">
        <v>1053</v>
      </c>
      <c r="D487" s="265" t="s">
        <v>430</v>
      </c>
      <c r="E487" s="266" t="s">
        <v>3417</v>
      </c>
      <c r="F487" s="267" t="s">
        <v>3418</v>
      </c>
      <c r="G487" s="268" t="s">
        <v>1708</v>
      </c>
      <c r="H487" s="269">
        <v>9</v>
      </c>
      <c r="I487" s="270"/>
      <c r="J487" s="271">
        <f>ROUND(I487*H487,2)</f>
        <v>0</v>
      </c>
      <c r="K487" s="267" t="s">
        <v>445</v>
      </c>
      <c r="L487" s="272"/>
      <c r="M487" s="273" t="s">
        <v>1</v>
      </c>
      <c r="N487" s="274" t="s">
        <v>41</v>
      </c>
      <c r="O487" s="85"/>
      <c r="P487" s="239">
        <f>O487*H487</f>
        <v>0</v>
      </c>
      <c r="Q487" s="239">
        <v>0</v>
      </c>
      <c r="R487" s="239">
        <f>Q487*H487</f>
        <v>0</v>
      </c>
      <c r="S487" s="239">
        <v>0</v>
      </c>
      <c r="T487" s="240">
        <f>S487*H487</f>
        <v>0</v>
      </c>
      <c r="AR487" s="241" t="s">
        <v>990</v>
      </c>
      <c r="AT487" s="241" t="s">
        <v>430</v>
      </c>
      <c r="AU487" s="241" t="s">
        <v>85</v>
      </c>
      <c r="AY487" s="16" t="s">
        <v>190</v>
      </c>
      <c r="BE487" s="242">
        <f>IF(N487="základní",J487,0)</f>
        <v>0</v>
      </c>
      <c r="BF487" s="242">
        <f>IF(N487="snížená",J487,0)</f>
        <v>0</v>
      </c>
      <c r="BG487" s="242">
        <f>IF(N487="zákl. přenesená",J487,0)</f>
        <v>0</v>
      </c>
      <c r="BH487" s="242">
        <f>IF(N487="sníž. přenesená",J487,0)</f>
        <v>0</v>
      </c>
      <c r="BI487" s="242">
        <f>IF(N487="nulová",J487,0)</f>
        <v>0</v>
      </c>
      <c r="BJ487" s="16" t="s">
        <v>83</v>
      </c>
      <c r="BK487" s="242">
        <f>ROUND(I487*H487,2)</f>
        <v>0</v>
      </c>
      <c r="BL487" s="16" t="s">
        <v>990</v>
      </c>
      <c r="BM487" s="241" t="s">
        <v>3419</v>
      </c>
    </row>
    <row r="488" spans="2:51" s="13" customFormat="1" ht="12">
      <c r="B488" s="254"/>
      <c r="C488" s="255"/>
      <c r="D488" s="245" t="s">
        <v>199</v>
      </c>
      <c r="E488" s="256" t="s">
        <v>1</v>
      </c>
      <c r="F488" s="257" t="s">
        <v>3234</v>
      </c>
      <c r="G488" s="255"/>
      <c r="H488" s="258">
        <v>3</v>
      </c>
      <c r="I488" s="259"/>
      <c r="J488" s="255"/>
      <c r="K488" s="255"/>
      <c r="L488" s="260"/>
      <c r="M488" s="261"/>
      <c r="N488" s="262"/>
      <c r="O488" s="262"/>
      <c r="P488" s="262"/>
      <c r="Q488" s="262"/>
      <c r="R488" s="262"/>
      <c r="S488" s="262"/>
      <c r="T488" s="263"/>
      <c r="AT488" s="264" t="s">
        <v>199</v>
      </c>
      <c r="AU488" s="264" t="s">
        <v>85</v>
      </c>
      <c r="AV488" s="13" t="s">
        <v>85</v>
      </c>
      <c r="AW488" s="13" t="s">
        <v>32</v>
      </c>
      <c r="AX488" s="13" t="s">
        <v>76</v>
      </c>
      <c r="AY488" s="264" t="s">
        <v>190</v>
      </c>
    </row>
    <row r="489" spans="2:51" s="13" customFormat="1" ht="12">
      <c r="B489" s="254"/>
      <c r="C489" s="255"/>
      <c r="D489" s="245" t="s">
        <v>199</v>
      </c>
      <c r="E489" s="256" t="s">
        <v>1</v>
      </c>
      <c r="F489" s="257" t="s">
        <v>3420</v>
      </c>
      <c r="G489" s="255"/>
      <c r="H489" s="258">
        <v>3</v>
      </c>
      <c r="I489" s="259"/>
      <c r="J489" s="255"/>
      <c r="K489" s="255"/>
      <c r="L489" s="260"/>
      <c r="M489" s="261"/>
      <c r="N489" s="262"/>
      <c r="O489" s="262"/>
      <c r="P489" s="262"/>
      <c r="Q489" s="262"/>
      <c r="R489" s="262"/>
      <c r="S489" s="262"/>
      <c r="T489" s="263"/>
      <c r="AT489" s="264" t="s">
        <v>199</v>
      </c>
      <c r="AU489" s="264" t="s">
        <v>85</v>
      </c>
      <c r="AV489" s="13" t="s">
        <v>85</v>
      </c>
      <c r="AW489" s="13" t="s">
        <v>32</v>
      </c>
      <c r="AX489" s="13" t="s">
        <v>76</v>
      </c>
      <c r="AY489" s="264" t="s">
        <v>190</v>
      </c>
    </row>
    <row r="490" spans="2:51" s="13" customFormat="1" ht="12">
      <c r="B490" s="254"/>
      <c r="C490" s="255"/>
      <c r="D490" s="245" t="s">
        <v>199</v>
      </c>
      <c r="E490" s="256" t="s">
        <v>1</v>
      </c>
      <c r="F490" s="257" t="s">
        <v>3421</v>
      </c>
      <c r="G490" s="255"/>
      <c r="H490" s="258">
        <v>3</v>
      </c>
      <c r="I490" s="259"/>
      <c r="J490" s="255"/>
      <c r="K490" s="255"/>
      <c r="L490" s="260"/>
      <c r="M490" s="261"/>
      <c r="N490" s="262"/>
      <c r="O490" s="262"/>
      <c r="P490" s="262"/>
      <c r="Q490" s="262"/>
      <c r="R490" s="262"/>
      <c r="S490" s="262"/>
      <c r="T490" s="263"/>
      <c r="AT490" s="264" t="s">
        <v>199</v>
      </c>
      <c r="AU490" s="264" t="s">
        <v>85</v>
      </c>
      <c r="AV490" s="13" t="s">
        <v>85</v>
      </c>
      <c r="AW490" s="13" t="s">
        <v>32</v>
      </c>
      <c r="AX490" s="13" t="s">
        <v>76</v>
      </c>
      <c r="AY490" s="264" t="s">
        <v>190</v>
      </c>
    </row>
    <row r="491" spans="2:65" s="1" customFormat="1" ht="24" customHeight="1">
      <c r="B491" s="37"/>
      <c r="C491" s="230" t="s">
        <v>1058</v>
      </c>
      <c r="D491" s="230" t="s">
        <v>192</v>
      </c>
      <c r="E491" s="231" t="s">
        <v>3422</v>
      </c>
      <c r="F491" s="232" t="s">
        <v>3423</v>
      </c>
      <c r="G491" s="233" t="s">
        <v>427</v>
      </c>
      <c r="H491" s="234">
        <v>9</v>
      </c>
      <c r="I491" s="235"/>
      <c r="J491" s="236">
        <f>ROUND(I491*H491,2)</f>
        <v>0</v>
      </c>
      <c r="K491" s="232" t="s">
        <v>196</v>
      </c>
      <c r="L491" s="42"/>
      <c r="M491" s="237" t="s">
        <v>1</v>
      </c>
      <c r="N491" s="238" t="s">
        <v>41</v>
      </c>
      <c r="O491" s="85"/>
      <c r="P491" s="239">
        <f>O491*H491</f>
        <v>0</v>
      </c>
      <c r="Q491" s="239">
        <v>0</v>
      </c>
      <c r="R491" s="239">
        <f>Q491*H491</f>
        <v>0</v>
      </c>
      <c r="S491" s="239">
        <v>0</v>
      </c>
      <c r="T491" s="240">
        <f>S491*H491</f>
        <v>0</v>
      </c>
      <c r="AR491" s="241" t="s">
        <v>272</v>
      </c>
      <c r="AT491" s="241" t="s">
        <v>192</v>
      </c>
      <c r="AU491" s="241" t="s">
        <v>85</v>
      </c>
      <c r="AY491" s="16" t="s">
        <v>190</v>
      </c>
      <c r="BE491" s="242">
        <f>IF(N491="základní",J491,0)</f>
        <v>0</v>
      </c>
      <c r="BF491" s="242">
        <f>IF(N491="snížená",J491,0)</f>
        <v>0</v>
      </c>
      <c r="BG491" s="242">
        <f>IF(N491="zákl. přenesená",J491,0)</f>
        <v>0</v>
      </c>
      <c r="BH491" s="242">
        <f>IF(N491="sníž. přenesená",J491,0)</f>
        <v>0</v>
      </c>
      <c r="BI491" s="242">
        <f>IF(N491="nulová",J491,0)</f>
        <v>0</v>
      </c>
      <c r="BJ491" s="16" t="s">
        <v>83</v>
      </c>
      <c r="BK491" s="242">
        <f>ROUND(I491*H491,2)</f>
        <v>0</v>
      </c>
      <c r="BL491" s="16" t="s">
        <v>272</v>
      </c>
      <c r="BM491" s="241" t="s">
        <v>3424</v>
      </c>
    </row>
    <row r="492" spans="2:65" s="1" customFormat="1" ht="24" customHeight="1">
      <c r="B492" s="37"/>
      <c r="C492" s="265" t="s">
        <v>1063</v>
      </c>
      <c r="D492" s="265" t="s">
        <v>430</v>
      </c>
      <c r="E492" s="266" t="s">
        <v>3425</v>
      </c>
      <c r="F492" s="267" t="s">
        <v>3426</v>
      </c>
      <c r="G492" s="268" t="s">
        <v>1708</v>
      </c>
      <c r="H492" s="269">
        <v>12</v>
      </c>
      <c r="I492" s="270"/>
      <c r="J492" s="271">
        <f>ROUND(I492*H492,2)</f>
        <v>0</v>
      </c>
      <c r="K492" s="267" t="s">
        <v>445</v>
      </c>
      <c r="L492" s="272"/>
      <c r="M492" s="273" t="s">
        <v>1</v>
      </c>
      <c r="N492" s="274" t="s">
        <v>41</v>
      </c>
      <c r="O492" s="85"/>
      <c r="P492" s="239">
        <f>O492*H492</f>
        <v>0</v>
      </c>
      <c r="Q492" s="239">
        <v>0</v>
      </c>
      <c r="R492" s="239">
        <f>Q492*H492</f>
        <v>0</v>
      </c>
      <c r="S492" s="239">
        <v>0</v>
      </c>
      <c r="T492" s="240">
        <f>S492*H492</f>
        <v>0</v>
      </c>
      <c r="AR492" s="241" t="s">
        <v>990</v>
      </c>
      <c r="AT492" s="241" t="s">
        <v>430</v>
      </c>
      <c r="AU492" s="241" t="s">
        <v>85</v>
      </c>
      <c r="AY492" s="16" t="s">
        <v>190</v>
      </c>
      <c r="BE492" s="242">
        <f>IF(N492="základní",J492,0)</f>
        <v>0</v>
      </c>
      <c r="BF492" s="242">
        <f>IF(N492="snížená",J492,0)</f>
        <v>0</v>
      </c>
      <c r="BG492" s="242">
        <f>IF(N492="zákl. přenesená",J492,0)</f>
        <v>0</v>
      </c>
      <c r="BH492" s="242">
        <f>IF(N492="sníž. přenesená",J492,0)</f>
        <v>0</v>
      </c>
      <c r="BI492" s="242">
        <f>IF(N492="nulová",J492,0)</f>
        <v>0</v>
      </c>
      <c r="BJ492" s="16" t="s">
        <v>83</v>
      </c>
      <c r="BK492" s="242">
        <f>ROUND(I492*H492,2)</f>
        <v>0</v>
      </c>
      <c r="BL492" s="16" t="s">
        <v>990</v>
      </c>
      <c r="BM492" s="241" t="s">
        <v>3427</v>
      </c>
    </row>
    <row r="493" spans="2:51" s="13" customFormat="1" ht="12">
      <c r="B493" s="254"/>
      <c r="C493" s="255"/>
      <c r="D493" s="245" t="s">
        <v>199</v>
      </c>
      <c r="E493" s="256" t="s">
        <v>1</v>
      </c>
      <c r="F493" s="257" t="s">
        <v>3132</v>
      </c>
      <c r="G493" s="255"/>
      <c r="H493" s="258">
        <v>2</v>
      </c>
      <c r="I493" s="259"/>
      <c r="J493" s="255"/>
      <c r="K493" s="255"/>
      <c r="L493" s="260"/>
      <c r="M493" s="261"/>
      <c r="N493" s="262"/>
      <c r="O493" s="262"/>
      <c r="P493" s="262"/>
      <c r="Q493" s="262"/>
      <c r="R493" s="262"/>
      <c r="S493" s="262"/>
      <c r="T493" s="263"/>
      <c r="AT493" s="264" t="s">
        <v>199</v>
      </c>
      <c r="AU493" s="264" t="s">
        <v>85</v>
      </c>
      <c r="AV493" s="13" t="s">
        <v>85</v>
      </c>
      <c r="AW493" s="13" t="s">
        <v>32</v>
      </c>
      <c r="AX493" s="13" t="s">
        <v>76</v>
      </c>
      <c r="AY493" s="264" t="s">
        <v>190</v>
      </c>
    </row>
    <row r="494" spans="2:51" s="13" customFormat="1" ht="12">
      <c r="B494" s="254"/>
      <c r="C494" s="255"/>
      <c r="D494" s="245" t="s">
        <v>199</v>
      </c>
      <c r="E494" s="256" t="s">
        <v>1</v>
      </c>
      <c r="F494" s="257" t="s">
        <v>3428</v>
      </c>
      <c r="G494" s="255"/>
      <c r="H494" s="258">
        <v>2</v>
      </c>
      <c r="I494" s="259"/>
      <c r="J494" s="255"/>
      <c r="K494" s="255"/>
      <c r="L494" s="260"/>
      <c r="M494" s="261"/>
      <c r="N494" s="262"/>
      <c r="O494" s="262"/>
      <c r="P494" s="262"/>
      <c r="Q494" s="262"/>
      <c r="R494" s="262"/>
      <c r="S494" s="262"/>
      <c r="T494" s="263"/>
      <c r="AT494" s="264" t="s">
        <v>199</v>
      </c>
      <c r="AU494" s="264" t="s">
        <v>85</v>
      </c>
      <c r="AV494" s="13" t="s">
        <v>85</v>
      </c>
      <c r="AW494" s="13" t="s">
        <v>32</v>
      </c>
      <c r="AX494" s="13" t="s">
        <v>76</v>
      </c>
      <c r="AY494" s="264" t="s">
        <v>190</v>
      </c>
    </row>
    <row r="495" spans="2:51" s="13" customFormat="1" ht="12">
      <c r="B495" s="254"/>
      <c r="C495" s="255"/>
      <c r="D495" s="245" t="s">
        <v>199</v>
      </c>
      <c r="E495" s="256" t="s">
        <v>1</v>
      </c>
      <c r="F495" s="257" t="s">
        <v>3122</v>
      </c>
      <c r="G495" s="255"/>
      <c r="H495" s="258">
        <v>2</v>
      </c>
      <c r="I495" s="259"/>
      <c r="J495" s="255"/>
      <c r="K495" s="255"/>
      <c r="L495" s="260"/>
      <c r="M495" s="261"/>
      <c r="N495" s="262"/>
      <c r="O495" s="262"/>
      <c r="P495" s="262"/>
      <c r="Q495" s="262"/>
      <c r="R495" s="262"/>
      <c r="S495" s="262"/>
      <c r="T495" s="263"/>
      <c r="AT495" s="264" t="s">
        <v>199</v>
      </c>
      <c r="AU495" s="264" t="s">
        <v>85</v>
      </c>
      <c r="AV495" s="13" t="s">
        <v>85</v>
      </c>
      <c r="AW495" s="13" t="s">
        <v>32</v>
      </c>
      <c r="AX495" s="13" t="s">
        <v>76</v>
      </c>
      <c r="AY495" s="264" t="s">
        <v>190</v>
      </c>
    </row>
    <row r="496" spans="2:51" s="13" customFormat="1" ht="12">
      <c r="B496" s="254"/>
      <c r="C496" s="255"/>
      <c r="D496" s="245" t="s">
        <v>199</v>
      </c>
      <c r="E496" s="256" t="s">
        <v>1</v>
      </c>
      <c r="F496" s="257" t="s">
        <v>3123</v>
      </c>
      <c r="G496" s="255"/>
      <c r="H496" s="258">
        <v>2</v>
      </c>
      <c r="I496" s="259"/>
      <c r="J496" s="255"/>
      <c r="K496" s="255"/>
      <c r="L496" s="260"/>
      <c r="M496" s="261"/>
      <c r="N496" s="262"/>
      <c r="O496" s="262"/>
      <c r="P496" s="262"/>
      <c r="Q496" s="262"/>
      <c r="R496" s="262"/>
      <c r="S496" s="262"/>
      <c r="T496" s="263"/>
      <c r="AT496" s="264" t="s">
        <v>199</v>
      </c>
      <c r="AU496" s="264" t="s">
        <v>85</v>
      </c>
      <c r="AV496" s="13" t="s">
        <v>85</v>
      </c>
      <c r="AW496" s="13" t="s">
        <v>32</v>
      </c>
      <c r="AX496" s="13" t="s">
        <v>76</v>
      </c>
      <c r="AY496" s="264" t="s">
        <v>190</v>
      </c>
    </row>
    <row r="497" spans="2:51" s="13" customFormat="1" ht="12">
      <c r="B497" s="254"/>
      <c r="C497" s="255"/>
      <c r="D497" s="245" t="s">
        <v>199</v>
      </c>
      <c r="E497" s="256" t="s">
        <v>1</v>
      </c>
      <c r="F497" s="257" t="s">
        <v>3317</v>
      </c>
      <c r="G497" s="255"/>
      <c r="H497" s="258">
        <v>2</v>
      </c>
      <c r="I497" s="259"/>
      <c r="J497" s="255"/>
      <c r="K497" s="255"/>
      <c r="L497" s="260"/>
      <c r="M497" s="261"/>
      <c r="N497" s="262"/>
      <c r="O497" s="262"/>
      <c r="P497" s="262"/>
      <c r="Q497" s="262"/>
      <c r="R497" s="262"/>
      <c r="S497" s="262"/>
      <c r="T497" s="263"/>
      <c r="AT497" s="264" t="s">
        <v>199</v>
      </c>
      <c r="AU497" s="264" t="s">
        <v>85</v>
      </c>
      <c r="AV497" s="13" t="s">
        <v>85</v>
      </c>
      <c r="AW497" s="13" t="s">
        <v>32</v>
      </c>
      <c r="AX497" s="13" t="s">
        <v>76</v>
      </c>
      <c r="AY497" s="264" t="s">
        <v>190</v>
      </c>
    </row>
    <row r="498" spans="2:51" s="13" customFormat="1" ht="12">
      <c r="B498" s="254"/>
      <c r="C498" s="255"/>
      <c r="D498" s="245" t="s">
        <v>199</v>
      </c>
      <c r="E498" s="256" t="s">
        <v>1</v>
      </c>
      <c r="F498" s="257" t="s">
        <v>3125</v>
      </c>
      <c r="G498" s="255"/>
      <c r="H498" s="258">
        <v>2</v>
      </c>
      <c r="I498" s="259"/>
      <c r="J498" s="255"/>
      <c r="K498" s="255"/>
      <c r="L498" s="260"/>
      <c r="M498" s="261"/>
      <c r="N498" s="262"/>
      <c r="O498" s="262"/>
      <c r="P498" s="262"/>
      <c r="Q498" s="262"/>
      <c r="R498" s="262"/>
      <c r="S498" s="262"/>
      <c r="T498" s="263"/>
      <c r="AT498" s="264" t="s">
        <v>199</v>
      </c>
      <c r="AU498" s="264" t="s">
        <v>85</v>
      </c>
      <c r="AV498" s="13" t="s">
        <v>85</v>
      </c>
      <c r="AW498" s="13" t="s">
        <v>32</v>
      </c>
      <c r="AX498" s="13" t="s">
        <v>76</v>
      </c>
      <c r="AY498" s="264" t="s">
        <v>190</v>
      </c>
    </row>
    <row r="499" spans="2:65" s="1" customFormat="1" ht="24" customHeight="1">
      <c r="B499" s="37"/>
      <c r="C499" s="230" t="s">
        <v>1067</v>
      </c>
      <c r="D499" s="230" t="s">
        <v>192</v>
      </c>
      <c r="E499" s="231" t="s">
        <v>3429</v>
      </c>
      <c r="F499" s="232" t="s">
        <v>3430</v>
      </c>
      <c r="G499" s="233" t="s">
        <v>427</v>
      </c>
      <c r="H499" s="234">
        <v>12</v>
      </c>
      <c r="I499" s="235"/>
      <c r="J499" s="236">
        <f>ROUND(I499*H499,2)</f>
        <v>0</v>
      </c>
      <c r="K499" s="232" t="s">
        <v>445</v>
      </c>
      <c r="L499" s="42"/>
      <c r="M499" s="237" t="s">
        <v>1</v>
      </c>
      <c r="N499" s="238" t="s">
        <v>41</v>
      </c>
      <c r="O499" s="85"/>
      <c r="P499" s="239">
        <f>O499*H499</f>
        <v>0</v>
      </c>
      <c r="Q499" s="239">
        <v>0</v>
      </c>
      <c r="R499" s="239">
        <f>Q499*H499</f>
        <v>0</v>
      </c>
      <c r="S499" s="239">
        <v>0</v>
      </c>
      <c r="T499" s="240">
        <f>S499*H499</f>
        <v>0</v>
      </c>
      <c r="AR499" s="241" t="s">
        <v>272</v>
      </c>
      <c r="AT499" s="241" t="s">
        <v>192</v>
      </c>
      <c r="AU499" s="241" t="s">
        <v>85</v>
      </c>
      <c r="AY499" s="16" t="s">
        <v>190</v>
      </c>
      <c r="BE499" s="242">
        <f>IF(N499="základní",J499,0)</f>
        <v>0</v>
      </c>
      <c r="BF499" s="242">
        <f>IF(N499="snížená",J499,0)</f>
        <v>0</v>
      </c>
      <c r="BG499" s="242">
        <f>IF(N499="zákl. přenesená",J499,0)</f>
        <v>0</v>
      </c>
      <c r="BH499" s="242">
        <f>IF(N499="sníž. přenesená",J499,0)</f>
        <v>0</v>
      </c>
      <c r="BI499" s="242">
        <f>IF(N499="nulová",J499,0)</f>
        <v>0</v>
      </c>
      <c r="BJ499" s="16" t="s">
        <v>83</v>
      </c>
      <c r="BK499" s="242">
        <f>ROUND(I499*H499,2)</f>
        <v>0</v>
      </c>
      <c r="BL499" s="16" t="s">
        <v>272</v>
      </c>
      <c r="BM499" s="241" t="s">
        <v>3431</v>
      </c>
    </row>
    <row r="500" spans="2:65" s="1" customFormat="1" ht="24" customHeight="1">
      <c r="B500" s="37"/>
      <c r="C500" s="265" t="s">
        <v>1076</v>
      </c>
      <c r="D500" s="265" t="s">
        <v>430</v>
      </c>
      <c r="E500" s="266" t="s">
        <v>3432</v>
      </c>
      <c r="F500" s="267" t="s">
        <v>3433</v>
      </c>
      <c r="G500" s="268" t="s">
        <v>1708</v>
      </c>
      <c r="H500" s="269">
        <v>18</v>
      </c>
      <c r="I500" s="270"/>
      <c r="J500" s="271">
        <f>ROUND(I500*H500,2)</f>
        <v>0</v>
      </c>
      <c r="K500" s="267" t="s">
        <v>445</v>
      </c>
      <c r="L500" s="272"/>
      <c r="M500" s="273" t="s">
        <v>1</v>
      </c>
      <c r="N500" s="274" t="s">
        <v>41</v>
      </c>
      <c r="O500" s="85"/>
      <c r="P500" s="239">
        <f>O500*H500</f>
        <v>0</v>
      </c>
      <c r="Q500" s="239">
        <v>0</v>
      </c>
      <c r="R500" s="239">
        <f>Q500*H500</f>
        <v>0</v>
      </c>
      <c r="S500" s="239">
        <v>0</v>
      </c>
      <c r="T500" s="240">
        <f>S500*H500</f>
        <v>0</v>
      </c>
      <c r="AR500" s="241" t="s">
        <v>990</v>
      </c>
      <c r="AT500" s="241" t="s">
        <v>430</v>
      </c>
      <c r="AU500" s="241" t="s">
        <v>85</v>
      </c>
      <c r="AY500" s="16" t="s">
        <v>190</v>
      </c>
      <c r="BE500" s="242">
        <f>IF(N500="základní",J500,0)</f>
        <v>0</v>
      </c>
      <c r="BF500" s="242">
        <f>IF(N500="snížená",J500,0)</f>
        <v>0</v>
      </c>
      <c r="BG500" s="242">
        <f>IF(N500="zákl. přenesená",J500,0)</f>
        <v>0</v>
      </c>
      <c r="BH500" s="242">
        <f>IF(N500="sníž. přenesená",J500,0)</f>
        <v>0</v>
      </c>
      <c r="BI500" s="242">
        <f>IF(N500="nulová",J500,0)</f>
        <v>0</v>
      </c>
      <c r="BJ500" s="16" t="s">
        <v>83</v>
      </c>
      <c r="BK500" s="242">
        <f>ROUND(I500*H500,2)</f>
        <v>0</v>
      </c>
      <c r="BL500" s="16" t="s">
        <v>990</v>
      </c>
      <c r="BM500" s="241" t="s">
        <v>3434</v>
      </c>
    </row>
    <row r="501" spans="2:51" s="13" customFormat="1" ht="12">
      <c r="B501" s="254"/>
      <c r="C501" s="255"/>
      <c r="D501" s="245" t="s">
        <v>199</v>
      </c>
      <c r="E501" s="256" t="s">
        <v>1</v>
      </c>
      <c r="F501" s="257" t="s">
        <v>3435</v>
      </c>
      <c r="G501" s="255"/>
      <c r="H501" s="258">
        <v>18</v>
      </c>
      <c r="I501" s="259"/>
      <c r="J501" s="255"/>
      <c r="K501" s="255"/>
      <c r="L501" s="260"/>
      <c r="M501" s="261"/>
      <c r="N501" s="262"/>
      <c r="O501" s="262"/>
      <c r="P501" s="262"/>
      <c r="Q501" s="262"/>
      <c r="R501" s="262"/>
      <c r="S501" s="262"/>
      <c r="T501" s="263"/>
      <c r="AT501" s="264" t="s">
        <v>199</v>
      </c>
      <c r="AU501" s="264" t="s">
        <v>85</v>
      </c>
      <c r="AV501" s="13" t="s">
        <v>85</v>
      </c>
      <c r="AW501" s="13" t="s">
        <v>32</v>
      </c>
      <c r="AX501" s="13" t="s">
        <v>76</v>
      </c>
      <c r="AY501" s="264" t="s">
        <v>190</v>
      </c>
    </row>
    <row r="502" spans="2:65" s="1" customFormat="1" ht="24" customHeight="1">
      <c r="B502" s="37"/>
      <c r="C502" s="265" t="s">
        <v>1082</v>
      </c>
      <c r="D502" s="265" t="s">
        <v>430</v>
      </c>
      <c r="E502" s="266" t="s">
        <v>3436</v>
      </c>
      <c r="F502" s="267" t="s">
        <v>3437</v>
      </c>
      <c r="G502" s="268" t="s">
        <v>1708</v>
      </c>
      <c r="H502" s="269">
        <v>18</v>
      </c>
      <c r="I502" s="270"/>
      <c r="J502" s="271">
        <f>ROUND(I502*H502,2)</f>
        <v>0</v>
      </c>
      <c r="K502" s="267" t="s">
        <v>445</v>
      </c>
      <c r="L502" s="272"/>
      <c r="M502" s="273" t="s">
        <v>1</v>
      </c>
      <c r="N502" s="274" t="s">
        <v>41</v>
      </c>
      <c r="O502" s="85"/>
      <c r="P502" s="239">
        <f>O502*H502</f>
        <v>0</v>
      </c>
      <c r="Q502" s="239">
        <v>0</v>
      </c>
      <c r="R502" s="239">
        <f>Q502*H502</f>
        <v>0</v>
      </c>
      <c r="S502" s="239">
        <v>0</v>
      </c>
      <c r="T502" s="240">
        <f>S502*H502</f>
        <v>0</v>
      </c>
      <c r="AR502" s="241" t="s">
        <v>990</v>
      </c>
      <c r="AT502" s="241" t="s">
        <v>430</v>
      </c>
      <c r="AU502" s="241" t="s">
        <v>85</v>
      </c>
      <c r="AY502" s="16" t="s">
        <v>190</v>
      </c>
      <c r="BE502" s="242">
        <f>IF(N502="základní",J502,0)</f>
        <v>0</v>
      </c>
      <c r="BF502" s="242">
        <f>IF(N502="snížená",J502,0)</f>
        <v>0</v>
      </c>
      <c r="BG502" s="242">
        <f>IF(N502="zákl. přenesená",J502,0)</f>
        <v>0</v>
      </c>
      <c r="BH502" s="242">
        <f>IF(N502="sníž. přenesená",J502,0)</f>
        <v>0</v>
      </c>
      <c r="BI502" s="242">
        <f>IF(N502="nulová",J502,0)</f>
        <v>0</v>
      </c>
      <c r="BJ502" s="16" t="s">
        <v>83</v>
      </c>
      <c r="BK502" s="242">
        <f>ROUND(I502*H502,2)</f>
        <v>0</v>
      </c>
      <c r="BL502" s="16" t="s">
        <v>990</v>
      </c>
      <c r="BM502" s="241" t="s">
        <v>3438</v>
      </c>
    </row>
    <row r="503" spans="2:51" s="13" customFormat="1" ht="12">
      <c r="B503" s="254"/>
      <c r="C503" s="255"/>
      <c r="D503" s="245" t="s">
        <v>199</v>
      </c>
      <c r="E503" s="256" t="s">
        <v>1</v>
      </c>
      <c r="F503" s="257" t="s">
        <v>3435</v>
      </c>
      <c r="G503" s="255"/>
      <c r="H503" s="258">
        <v>18</v>
      </c>
      <c r="I503" s="259"/>
      <c r="J503" s="255"/>
      <c r="K503" s="255"/>
      <c r="L503" s="260"/>
      <c r="M503" s="261"/>
      <c r="N503" s="262"/>
      <c r="O503" s="262"/>
      <c r="P503" s="262"/>
      <c r="Q503" s="262"/>
      <c r="R503" s="262"/>
      <c r="S503" s="262"/>
      <c r="T503" s="263"/>
      <c r="AT503" s="264" t="s">
        <v>199</v>
      </c>
      <c r="AU503" s="264" t="s">
        <v>85</v>
      </c>
      <c r="AV503" s="13" t="s">
        <v>85</v>
      </c>
      <c r="AW503" s="13" t="s">
        <v>32</v>
      </c>
      <c r="AX503" s="13" t="s">
        <v>76</v>
      </c>
      <c r="AY503" s="264" t="s">
        <v>190</v>
      </c>
    </row>
    <row r="504" spans="2:65" s="1" customFormat="1" ht="24" customHeight="1">
      <c r="B504" s="37"/>
      <c r="C504" s="265" t="s">
        <v>1088</v>
      </c>
      <c r="D504" s="265" t="s">
        <v>430</v>
      </c>
      <c r="E504" s="266" t="s">
        <v>3439</v>
      </c>
      <c r="F504" s="267" t="s">
        <v>3440</v>
      </c>
      <c r="G504" s="268" t="s">
        <v>1708</v>
      </c>
      <c r="H504" s="269">
        <v>3</v>
      </c>
      <c r="I504" s="270"/>
      <c r="J504" s="271">
        <f>ROUND(I504*H504,2)</f>
        <v>0</v>
      </c>
      <c r="K504" s="267" t="s">
        <v>445</v>
      </c>
      <c r="L504" s="272"/>
      <c r="M504" s="273" t="s">
        <v>1</v>
      </c>
      <c r="N504" s="274" t="s">
        <v>41</v>
      </c>
      <c r="O504" s="85"/>
      <c r="P504" s="239">
        <f>O504*H504</f>
        <v>0</v>
      </c>
      <c r="Q504" s="239">
        <v>0</v>
      </c>
      <c r="R504" s="239">
        <f>Q504*H504</f>
        <v>0</v>
      </c>
      <c r="S504" s="239">
        <v>0</v>
      </c>
      <c r="T504" s="240">
        <f>S504*H504</f>
        <v>0</v>
      </c>
      <c r="AR504" s="241" t="s">
        <v>990</v>
      </c>
      <c r="AT504" s="241" t="s">
        <v>430</v>
      </c>
      <c r="AU504" s="241" t="s">
        <v>85</v>
      </c>
      <c r="AY504" s="16" t="s">
        <v>190</v>
      </c>
      <c r="BE504" s="242">
        <f>IF(N504="základní",J504,0)</f>
        <v>0</v>
      </c>
      <c r="BF504" s="242">
        <f>IF(N504="snížená",J504,0)</f>
        <v>0</v>
      </c>
      <c r="BG504" s="242">
        <f>IF(N504="zákl. přenesená",J504,0)</f>
        <v>0</v>
      </c>
      <c r="BH504" s="242">
        <f>IF(N504="sníž. přenesená",J504,0)</f>
        <v>0</v>
      </c>
      <c r="BI504" s="242">
        <f>IF(N504="nulová",J504,0)</f>
        <v>0</v>
      </c>
      <c r="BJ504" s="16" t="s">
        <v>83</v>
      </c>
      <c r="BK504" s="242">
        <f>ROUND(I504*H504,2)</f>
        <v>0</v>
      </c>
      <c r="BL504" s="16" t="s">
        <v>990</v>
      </c>
      <c r="BM504" s="241" t="s">
        <v>3441</v>
      </c>
    </row>
    <row r="505" spans="2:51" s="13" customFormat="1" ht="12">
      <c r="B505" s="254"/>
      <c r="C505" s="255"/>
      <c r="D505" s="245" t="s">
        <v>199</v>
      </c>
      <c r="E505" s="256" t="s">
        <v>1</v>
      </c>
      <c r="F505" s="257" t="s">
        <v>3150</v>
      </c>
      <c r="G505" s="255"/>
      <c r="H505" s="258">
        <v>1</v>
      </c>
      <c r="I505" s="259"/>
      <c r="J505" s="255"/>
      <c r="K505" s="255"/>
      <c r="L505" s="260"/>
      <c r="M505" s="261"/>
      <c r="N505" s="262"/>
      <c r="O505" s="262"/>
      <c r="P505" s="262"/>
      <c r="Q505" s="262"/>
      <c r="R505" s="262"/>
      <c r="S505" s="262"/>
      <c r="T505" s="263"/>
      <c r="AT505" s="264" t="s">
        <v>199</v>
      </c>
      <c r="AU505" s="264" t="s">
        <v>85</v>
      </c>
      <c r="AV505" s="13" t="s">
        <v>85</v>
      </c>
      <c r="AW505" s="13" t="s">
        <v>32</v>
      </c>
      <c r="AX505" s="13" t="s">
        <v>76</v>
      </c>
      <c r="AY505" s="264" t="s">
        <v>190</v>
      </c>
    </row>
    <row r="506" spans="2:51" s="13" customFormat="1" ht="12">
      <c r="B506" s="254"/>
      <c r="C506" s="255"/>
      <c r="D506" s="245" t="s">
        <v>199</v>
      </c>
      <c r="E506" s="256" t="s">
        <v>1</v>
      </c>
      <c r="F506" s="257" t="s">
        <v>3133</v>
      </c>
      <c r="G506" s="255"/>
      <c r="H506" s="258">
        <v>1</v>
      </c>
      <c r="I506" s="259"/>
      <c r="J506" s="255"/>
      <c r="K506" s="255"/>
      <c r="L506" s="260"/>
      <c r="M506" s="261"/>
      <c r="N506" s="262"/>
      <c r="O506" s="262"/>
      <c r="P506" s="262"/>
      <c r="Q506" s="262"/>
      <c r="R506" s="262"/>
      <c r="S506" s="262"/>
      <c r="T506" s="263"/>
      <c r="AT506" s="264" t="s">
        <v>199</v>
      </c>
      <c r="AU506" s="264" t="s">
        <v>85</v>
      </c>
      <c r="AV506" s="13" t="s">
        <v>85</v>
      </c>
      <c r="AW506" s="13" t="s">
        <v>32</v>
      </c>
      <c r="AX506" s="13" t="s">
        <v>76</v>
      </c>
      <c r="AY506" s="264" t="s">
        <v>190</v>
      </c>
    </row>
    <row r="507" spans="2:51" s="13" customFormat="1" ht="12">
      <c r="B507" s="254"/>
      <c r="C507" s="255"/>
      <c r="D507" s="245" t="s">
        <v>199</v>
      </c>
      <c r="E507" s="256" t="s">
        <v>1</v>
      </c>
      <c r="F507" s="257" t="s">
        <v>3151</v>
      </c>
      <c r="G507" s="255"/>
      <c r="H507" s="258">
        <v>1</v>
      </c>
      <c r="I507" s="259"/>
      <c r="J507" s="255"/>
      <c r="K507" s="255"/>
      <c r="L507" s="260"/>
      <c r="M507" s="261"/>
      <c r="N507" s="262"/>
      <c r="O507" s="262"/>
      <c r="P507" s="262"/>
      <c r="Q507" s="262"/>
      <c r="R507" s="262"/>
      <c r="S507" s="262"/>
      <c r="T507" s="263"/>
      <c r="AT507" s="264" t="s">
        <v>199</v>
      </c>
      <c r="AU507" s="264" t="s">
        <v>85</v>
      </c>
      <c r="AV507" s="13" t="s">
        <v>85</v>
      </c>
      <c r="AW507" s="13" t="s">
        <v>32</v>
      </c>
      <c r="AX507" s="13" t="s">
        <v>76</v>
      </c>
      <c r="AY507" s="264" t="s">
        <v>190</v>
      </c>
    </row>
    <row r="508" spans="2:51" s="13" customFormat="1" ht="12">
      <c r="B508" s="254"/>
      <c r="C508" s="255"/>
      <c r="D508" s="245" t="s">
        <v>199</v>
      </c>
      <c r="E508" s="256" t="s">
        <v>1</v>
      </c>
      <c r="F508" s="257" t="s">
        <v>3099</v>
      </c>
      <c r="G508" s="255"/>
      <c r="H508" s="258">
        <v>0</v>
      </c>
      <c r="I508" s="259"/>
      <c r="J508" s="255"/>
      <c r="K508" s="255"/>
      <c r="L508" s="260"/>
      <c r="M508" s="261"/>
      <c r="N508" s="262"/>
      <c r="O508" s="262"/>
      <c r="P508" s="262"/>
      <c r="Q508" s="262"/>
      <c r="R508" s="262"/>
      <c r="S508" s="262"/>
      <c r="T508" s="263"/>
      <c r="AT508" s="264" t="s">
        <v>199</v>
      </c>
      <c r="AU508" s="264" t="s">
        <v>85</v>
      </c>
      <c r="AV508" s="13" t="s">
        <v>85</v>
      </c>
      <c r="AW508" s="13" t="s">
        <v>32</v>
      </c>
      <c r="AX508" s="13" t="s">
        <v>76</v>
      </c>
      <c r="AY508" s="264" t="s">
        <v>190</v>
      </c>
    </row>
    <row r="509" spans="2:51" s="13" customFormat="1" ht="12">
      <c r="B509" s="254"/>
      <c r="C509" s="255"/>
      <c r="D509" s="245" t="s">
        <v>199</v>
      </c>
      <c r="E509" s="256" t="s">
        <v>1</v>
      </c>
      <c r="F509" s="257" t="s">
        <v>3100</v>
      </c>
      <c r="G509" s="255"/>
      <c r="H509" s="258">
        <v>0</v>
      </c>
      <c r="I509" s="259"/>
      <c r="J509" s="255"/>
      <c r="K509" s="255"/>
      <c r="L509" s="260"/>
      <c r="M509" s="261"/>
      <c r="N509" s="262"/>
      <c r="O509" s="262"/>
      <c r="P509" s="262"/>
      <c r="Q509" s="262"/>
      <c r="R509" s="262"/>
      <c r="S509" s="262"/>
      <c r="T509" s="263"/>
      <c r="AT509" s="264" t="s">
        <v>199</v>
      </c>
      <c r="AU509" s="264" t="s">
        <v>85</v>
      </c>
      <c r="AV509" s="13" t="s">
        <v>85</v>
      </c>
      <c r="AW509" s="13" t="s">
        <v>32</v>
      </c>
      <c r="AX509" s="13" t="s">
        <v>76</v>
      </c>
      <c r="AY509" s="264" t="s">
        <v>190</v>
      </c>
    </row>
    <row r="510" spans="2:51" s="13" customFormat="1" ht="12">
      <c r="B510" s="254"/>
      <c r="C510" s="255"/>
      <c r="D510" s="245" t="s">
        <v>199</v>
      </c>
      <c r="E510" s="256" t="s">
        <v>1</v>
      </c>
      <c r="F510" s="257" t="s">
        <v>3101</v>
      </c>
      <c r="G510" s="255"/>
      <c r="H510" s="258">
        <v>0</v>
      </c>
      <c r="I510" s="259"/>
      <c r="J510" s="255"/>
      <c r="K510" s="255"/>
      <c r="L510" s="260"/>
      <c r="M510" s="261"/>
      <c r="N510" s="262"/>
      <c r="O510" s="262"/>
      <c r="P510" s="262"/>
      <c r="Q510" s="262"/>
      <c r="R510" s="262"/>
      <c r="S510" s="262"/>
      <c r="T510" s="263"/>
      <c r="AT510" s="264" t="s">
        <v>199</v>
      </c>
      <c r="AU510" s="264" t="s">
        <v>85</v>
      </c>
      <c r="AV510" s="13" t="s">
        <v>85</v>
      </c>
      <c r="AW510" s="13" t="s">
        <v>32</v>
      </c>
      <c r="AX510" s="13" t="s">
        <v>76</v>
      </c>
      <c r="AY510" s="264" t="s">
        <v>190</v>
      </c>
    </row>
    <row r="511" spans="2:65" s="1" customFormat="1" ht="24" customHeight="1">
      <c r="B511" s="37"/>
      <c r="C511" s="230" t="s">
        <v>1093</v>
      </c>
      <c r="D511" s="230" t="s">
        <v>192</v>
      </c>
      <c r="E511" s="231" t="s">
        <v>3429</v>
      </c>
      <c r="F511" s="232" t="s">
        <v>3430</v>
      </c>
      <c r="G511" s="233" t="s">
        <v>427</v>
      </c>
      <c r="H511" s="234">
        <v>3</v>
      </c>
      <c r="I511" s="235"/>
      <c r="J511" s="236">
        <f>ROUND(I511*H511,2)</f>
        <v>0</v>
      </c>
      <c r="K511" s="232" t="s">
        <v>445</v>
      </c>
      <c r="L511" s="42"/>
      <c r="M511" s="237" t="s">
        <v>1</v>
      </c>
      <c r="N511" s="238" t="s">
        <v>41</v>
      </c>
      <c r="O511" s="85"/>
      <c r="P511" s="239">
        <f>O511*H511</f>
        <v>0</v>
      </c>
      <c r="Q511" s="239">
        <v>0</v>
      </c>
      <c r="R511" s="239">
        <f>Q511*H511</f>
        <v>0</v>
      </c>
      <c r="S511" s="239">
        <v>0</v>
      </c>
      <c r="T511" s="240">
        <f>S511*H511</f>
        <v>0</v>
      </c>
      <c r="AR511" s="241" t="s">
        <v>272</v>
      </c>
      <c r="AT511" s="241" t="s">
        <v>192</v>
      </c>
      <c r="AU511" s="241" t="s">
        <v>85</v>
      </c>
      <c r="AY511" s="16" t="s">
        <v>190</v>
      </c>
      <c r="BE511" s="242">
        <f>IF(N511="základní",J511,0)</f>
        <v>0</v>
      </c>
      <c r="BF511" s="242">
        <f>IF(N511="snížená",J511,0)</f>
        <v>0</v>
      </c>
      <c r="BG511" s="242">
        <f>IF(N511="zákl. přenesená",J511,0)</f>
        <v>0</v>
      </c>
      <c r="BH511" s="242">
        <f>IF(N511="sníž. přenesená",J511,0)</f>
        <v>0</v>
      </c>
      <c r="BI511" s="242">
        <f>IF(N511="nulová",J511,0)</f>
        <v>0</v>
      </c>
      <c r="BJ511" s="16" t="s">
        <v>83</v>
      </c>
      <c r="BK511" s="242">
        <f>ROUND(I511*H511,2)</f>
        <v>0</v>
      </c>
      <c r="BL511" s="16" t="s">
        <v>272</v>
      </c>
      <c r="BM511" s="241" t="s">
        <v>3442</v>
      </c>
    </row>
    <row r="512" spans="2:65" s="1" customFormat="1" ht="16.5" customHeight="1">
      <c r="B512" s="37"/>
      <c r="C512" s="265" t="s">
        <v>1108</v>
      </c>
      <c r="D512" s="265" t="s">
        <v>430</v>
      </c>
      <c r="E512" s="266" t="s">
        <v>3443</v>
      </c>
      <c r="F512" s="267" t="s">
        <v>3444</v>
      </c>
      <c r="G512" s="268" t="s">
        <v>1708</v>
      </c>
      <c r="H512" s="269">
        <v>9</v>
      </c>
      <c r="I512" s="270"/>
      <c r="J512" s="271">
        <f>ROUND(I512*H512,2)</f>
        <v>0</v>
      </c>
      <c r="K512" s="267" t="s">
        <v>445</v>
      </c>
      <c r="L512" s="272"/>
      <c r="M512" s="273" t="s">
        <v>1</v>
      </c>
      <c r="N512" s="274" t="s">
        <v>41</v>
      </c>
      <c r="O512" s="85"/>
      <c r="P512" s="239">
        <f>O512*H512</f>
        <v>0</v>
      </c>
      <c r="Q512" s="239">
        <v>0</v>
      </c>
      <c r="R512" s="239">
        <f>Q512*H512</f>
        <v>0</v>
      </c>
      <c r="S512" s="239">
        <v>0</v>
      </c>
      <c r="T512" s="240">
        <f>S512*H512</f>
        <v>0</v>
      </c>
      <c r="AR512" s="241" t="s">
        <v>990</v>
      </c>
      <c r="AT512" s="241" t="s">
        <v>430</v>
      </c>
      <c r="AU512" s="241" t="s">
        <v>85</v>
      </c>
      <c r="AY512" s="16" t="s">
        <v>190</v>
      </c>
      <c r="BE512" s="242">
        <f>IF(N512="základní",J512,0)</f>
        <v>0</v>
      </c>
      <c r="BF512" s="242">
        <f>IF(N512="snížená",J512,0)</f>
        <v>0</v>
      </c>
      <c r="BG512" s="242">
        <f>IF(N512="zákl. přenesená",J512,0)</f>
        <v>0</v>
      </c>
      <c r="BH512" s="242">
        <f>IF(N512="sníž. přenesená",J512,0)</f>
        <v>0</v>
      </c>
      <c r="BI512" s="242">
        <f>IF(N512="nulová",J512,0)</f>
        <v>0</v>
      </c>
      <c r="BJ512" s="16" t="s">
        <v>83</v>
      </c>
      <c r="BK512" s="242">
        <f>ROUND(I512*H512,2)</f>
        <v>0</v>
      </c>
      <c r="BL512" s="16" t="s">
        <v>990</v>
      </c>
      <c r="BM512" s="241" t="s">
        <v>3445</v>
      </c>
    </row>
    <row r="513" spans="2:51" s="13" customFormat="1" ht="12">
      <c r="B513" s="254"/>
      <c r="C513" s="255"/>
      <c r="D513" s="245" t="s">
        <v>199</v>
      </c>
      <c r="E513" s="256" t="s">
        <v>1</v>
      </c>
      <c r="F513" s="257" t="s">
        <v>3446</v>
      </c>
      <c r="G513" s="255"/>
      <c r="H513" s="258">
        <v>9</v>
      </c>
      <c r="I513" s="259"/>
      <c r="J513" s="255"/>
      <c r="K513" s="255"/>
      <c r="L513" s="260"/>
      <c r="M513" s="261"/>
      <c r="N513" s="262"/>
      <c r="O513" s="262"/>
      <c r="P513" s="262"/>
      <c r="Q513" s="262"/>
      <c r="R513" s="262"/>
      <c r="S513" s="262"/>
      <c r="T513" s="263"/>
      <c r="AT513" s="264" t="s">
        <v>199</v>
      </c>
      <c r="AU513" s="264" t="s">
        <v>85</v>
      </c>
      <c r="AV513" s="13" t="s">
        <v>85</v>
      </c>
      <c r="AW513" s="13" t="s">
        <v>32</v>
      </c>
      <c r="AX513" s="13" t="s">
        <v>76</v>
      </c>
      <c r="AY513" s="264" t="s">
        <v>190</v>
      </c>
    </row>
    <row r="514" spans="2:65" s="1" customFormat="1" ht="24" customHeight="1">
      <c r="B514" s="37"/>
      <c r="C514" s="265" t="s">
        <v>1114</v>
      </c>
      <c r="D514" s="265" t="s">
        <v>430</v>
      </c>
      <c r="E514" s="266" t="s">
        <v>3447</v>
      </c>
      <c r="F514" s="267" t="s">
        <v>3448</v>
      </c>
      <c r="G514" s="268" t="s">
        <v>1708</v>
      </c>
      <c r="H514" s="269">
        <v>3</v>
      </c>
      <c r="I514" s="270"/>
      <c r="J514" s="271">
        <f>ROUND(I514*H514,2)</f>
        <v>0</v>
      </c>
      <c r="K514" s="267" t="s">
        <v>445</v>
      </c>
      <c r="L514" s="272"/>
      <c r="M514" s="273" t="s">
        <v>1</v>
      </c>
      <c r="N514" s="274" t="s">
        <v>41</v>
      </c>
      <c r="O514" s="85"/>
      <c r="P514" s="239">
        <f>O514*H514</f>
        <v>0</v>
      </c>
      <c r="Q514" s="239">
        <v>0</v>
      </c>
      <c r="R514" s="239">
        <f>Q514*H514</f>
        <v>0</v>
      </c>
      <c r="S514" s="239">
        <v>0</v>
      </c>
      <c r="T514" s="240">
        <f>S514*H514</f>
        <v>0</v>
      </c>
      <c r="AR514" s="241" t="s">
        <v>990</v>
      </c>
      <c r="AT514" s="241" t="s">
        <v>430</v>
      </c>
      <c r="AU514" s="241" t="s">
        <v>85</v>
      </c>
      <c r="AY514" s="16" t="s">
        <v>190</v>
      </c>
      <c r="BE514" s="242">
        <f>IF(N514="základní",J514,0)</f>
        <v>0</v>
      </c>
      <c r="BF514" s="242">
        <f>IF(N514="snížená",J514,0)</f>
        <v>0</v>
      </c>
      <c r="BG514" s="242">
        <f>IF(N514="zákl. přenesená",J514,0)</f>
        <v>0</v>
      </c>
      <c r="BH514" s="242">
        <f>IF(N514="sníž. přenesená",J514,0)</f>
        <v>0</v>
      </c>
      <c r="BI514" s="242">
        <f>IF(N514="nulová",J514,0)</f>
        <v>0</v>
      </c>
      <c r="BJ514" s="16" t="s">
        <v>83</v>
      </c>
      <c r="BK514" s="242">
        <f>ROUND(I514*H514,2)</f>
        <v>0</v>
      </c>
      <c r="BL514" s="16" t="s">
        <v>990</v>
      </c>
      <c r="BM514" s="241" t="s">
        <v>3449</v>
      </c>
    </row>
    <row r="515" spans="2:51" s="13" customFormat="1" ht="12">
      <c r="B515" s="254"/>
      <c r="C515" s="255"/>
      <c r="D515" s="245" t="s">
        <v>199</v>
      </c>
      <c r="E515" s="256" t="s">
        <v>1</v>
      </c>
      <c r="F515" s="257" t="s">
        <v>3150</v>
      </c>
      <c r="G515" s="255"/>
      <c r="H515" s="258">
        <v>1</v>
      </c>
      <c r="I515" s="259"/>
      <c r="J515" s="255"/>
      <c r="K515" s="255"/>
      <c r="L515" s="260"/>
      <c r="M515" s="261"/>
      <c r="N515" s="262"/>
      <c r="O515" s="262"/>
      <c r="P515" s="262"/>
      <c r="Q515" s="262"/>
      <c r="R515" s="262"/>
      <c r="S515" s="262"/>
      <c r="T515" s="263"/>
      <c r="AT515" s="264" t="s">
        <v>199</v>
      </c>
      <c r="AU515" s="264" t="s">
        <v>85</v>
      </c>
      <c r="AV515" s="13" t="s">
        <v>85</v>
      </c>
      <c r="AW515" s="13" t="s">
        <v>32</v>
      </c>
      <c r="AX515" s="13" t="s">
        <v>76</v>
      </c>
      <c r="AY515" s="264" t="s">
        <v>190</v>
      </c>
    </row>
    <row r="516" spans="2:51" s="13" customFormat="1" ht="12">
      <c r="B516" s="254"/>
      <c r="C516" s="255"/>
      <c r="D516" s="245" t="s">
        <v>199</v>
      </c>
      <c r="E516" s="256" t="s">
        <v>1</v>
      </c>
      <c r="F516" s="257" t="s">
        <v>3133</v>
      </c>
      <c r="G516" s="255"/>
      <c r="H516" s="258">
        <v>1</v>
      </c>
      <c r="I516" s="259"/>
      <c r="J516" s="255"/>
      <c r="K516" s="255"/>
      <c r="L516" s="260"/>
      <c r="M516" s="261"/>
      <c r="N516" s="262"/>
      <c r="O516" s="262"/>
      <c r="P516" s="262"/>
      <c r="Q516" s="262"/>
      <c r="R516" s="262"/>
      <c r="S516" s="262"/>
      <c r="T516" s="263"/>
      <c r="AT516" s="264" t="s">
        <v>199</v>
      </c>
      <c r="AU516" s="264" t="s">
        <v>85</v>
      </c>
      <c r="AV516" s="13" t="s">
        <v>85</v>
      </c>
      <c r="AW516" s="13" t="s">
        <v>32</v>
      </c>
      <c r="AX516" s="13" t="s">
        <v>76</v>
      </c>
      <c r="AY516" s="264" t="s">
        <v>190</v>
      </c>
    </row>
    <row r="517" spans="2:51" s="13" customFormat="1" ht="12">
      <c r="B517" s="254"/>
      <c r="C517" s="255"/>
      <c r="D517" s="245" t="s">
        <v>199</v>
      </c>
      <c r="E517" s="256" t="s">
        <v>1</v>
      </c>
      <c r="F517" s="257" t="s">
        <v>3151</v>
      </c>
      <c r="G517" s="255"/>
      <c r="H517" s="258">
        <v>1</v>
      </c>
      <c r="I517" s="259"/>
      <c r="J517" s="255"/>
      <c r="K517" s="255"/>
      <c r="L517" s="260"/>
      <c r="M517" s="261"/>
      <c r="N517" s="262"/>
      <c r="O517" s="262"/>
      <c r="P517" s="262"/>
      <c r="Q517" s="262"/>
      <c r="R517" s="262"/>
      <c r="S517" s="262"/>
      <c r="T517" s="263"/>
      <c r="AT517" s="264" t="s">
        <v>199</v>
      </c>
      <c r="AU517" s="264" t="s">
        <v>85</v>
      </c>
      <c r="AV517" s="13" t="s">
        <v>85</v>
      </c>
      <c r="AW517" s="13" t="s">
        <v>32</v>
      </c>
      <c r="AX517" s="13" t="s">
        <v>76</v>
      </c>
      <c r="AY517" s="264" t="s">
        <v>190</v>
      </c>
    </row>
    <row r="518" spans="2:51" s="13" customFormat="1" ht="12">
      <c r="B518" s="254"/>
      <c r="C518" s="255"/>
      <c r="D518" s="245" t="s">
        <v>199</v>
      </c>
      <c r="E518" s="256" t="s">
        <v>1</v>
      </c>
      <c r="F518" s="257" t="s">
        <v>3099</v>
      </c>
      <c r="G518" s="255"/>
      <c r="H518" s="258">
        <v>0</v>
      </c>
      <c r="I518" s="259"/>
      <c r="J518" s="255"/>
      <c r="K518" s="255"/>
      <c r="L518" s="260"/>
      <c r="M518" s="261"/>
      <c r="N518" s="262"/>
      <c r="O518" s="262"/>
      <c r="P518" s="262"/>
      <c r="Q518" s="262"/>
      <c r="R518" s="262"/>
      <c r="S518" s="262"/>
      <c r="T518" s="263"/>
      <c r="AT518" s="264" t="s">
        <v>199</v>
      </c>
      <c r="AU518" s="264" t="s">
        <v>85</v>
      </c>
      <c r="AV518" s="13" t="s">
        <v>85</v>
      </c>
      <c r="AW518" s="13" t="s">
        <v>32</v>
      </c>
      <c r="AX518" s="13" t="s">
        <v>76</v>
      </c>
      <c r="AY518" s="264" t="s">
        <v>190</v>
      </c>
    </row>
    <row r="519" spans="2:51" s="13" customFormat="1" ht="12">
      <c r="B519" s="254"/>
      <c r="C519" s="255"/>
      <c r="D519" s="245" t="s">
        <v>199</v>
      </c>
      <c r="E519" s="256" t="s">
        <v>1</v>
      </c>
      <c r="F519" s="257" t="s">
        <v>3100</v>
      </c>
      <c r="G519" s="255"/>
      <c r="H519" s="258">
        <v>0</v>
      </c>
      <c r="I519" s="259"/>
      <c r="J519" s="255"/>
      <c r="K519" s="255"/>
      <c r="L519" s="260"/>
      <c r="M519" s="261"/>
      <c r="N519" s="262"/>
      <c r="O519" s="262"/>
      <c r="P519" s="262"/>
      <c r="Q519" s="262"/>
      <c r="R519" s="262"/>
      <c r="S519" s="262"/>
      <c r="T519" s="263"/>
      <c r="AT519" s="264" t="s">
        <v>199</v>
      </c>
      <c r="AU519" s="264" t="s">
        <v>85</v>
      </c>
      <c r="AV519" s="13" t="s">
        <v>85</v>
      </c>
      <c r="AW519" s="13" t="s">
        <v>32</v>
      </c>
      <c r="AX519" s="13" t="s">
        <v>76</v>
      </c>
      <c r="AY519" s="264" t="s">
        <v>190</v>
      </c>
    </row>
    <row r="520" spans="2:51" s="13" customFormat="1" ht="12">
      <c r="B520" s="254"/>
      <c r="C520" s="255"/>
      <c r="D520" s="245" t="s">
        <v>199</v>
      </c>
      <c r="E520" s="256" t="s">
        <v>1</v>
      </c>
      <c r="F520" s="257" t="s">
        <v>3101</v>
      </c>
      <c r="G520" s="255"/>
      <c r="H520" s="258">
        <v>0</v>
      </c>
      <c r="I520" s="259"/>
      <c r="J520" s="255"/>
      <c r="K520" s="255"/>
      <c r="L520" s="260"/>
      <c r="M520" s="261"/>
      <c r="N520" s="262"/>
      <c r="O520" s="262"/>
      <c r="P520" s="262"/>
      <c r="Q520" s="262"/>
      <c r="R520" s="262"/>
      <c r="S520" s="262"/>
      <c r="T520" s="263"/>
      <c r="AT520" s="264" t="s">
        <v>199</v>
      </c>
      <c r="AU520" s="264" t="s">
        <v>85</v>
      </c>
      <c r="AV520" s="13" t="s">
        <v>85</v>
      </c>
      <c r="AW520" s="13" t="s">
        <v>32</v>
      </c>
      <c r="AX520" s="13" t="s">
        <v>76</v>
      </c>
      <c r="AY520" s="264" t="s">
        <v>190</v>
      </c>
    </row>
    <row r="521" spans="2:65" s="1" customFormat="1" ht="24" customHeight="1">
      <c r="B521" s="37"/>
      <c r="C521" s="230" t="s">
        <v>1119</v>
      </c>
      <c r="D521" s="230" t="s">
        <v>192</v>
      </c>
      <c r="E521" s="231" t="s">
        <v>3450</v>
      </c>
      <c r="F521" s="232" t="s">
        <v>3451</v>
      </c>
      <c r="G521" s="233" t="s">
        <v>427</v>
      </c>
      <c r="H521" s="234">
        <v>3</v>
      </c>
      <c r="I521" s="235"/>
      <c r="J521" s="236">
        <f>ROUND(I521*H521,2)</f>
        <v>0</v>
      </c>
      <c r="K521" s="232" t="s">
        <v>445</v>
      </c>
      <c r="L521" s="42"/>
      <c r="M521" s="237" t="s">
        <v>1</v>
      </c>
      <c r="N521" s="238" t="s">
        <v>41</v>
      </c>
      <c r="O521" s="85"/>
      <c r="P521" s="239">
        <f>O521*H521</f>
        <v>0</v>
      </c>
      <c r="Q521" s="239">
        <v>0</v>
      </c>
      <c r="R521" s="239">
        <f>Q521*H521</f>
        <v>0</v>
      </c>
      <c r="S521" s="239">
        <v>0</v>
      </c>
      <c r="T521" s="240">
        <f>S521*H521</f>
        <v>0</v>
      </c>
      <c r="AR521" s="241" t="s">
        <v>272</v>
      </c>
      <c r="AT521" s="241" t="s">
        <v>192</v>
      </c>
      <c r="AU521" s="241" t="s">
        <v>85</v>
      </c>
      <c r="AY521" s="16" t="s">
        <v>190</v>
      </c>
      <c r="BE521" s="242">
        <f>IF(N521="základní",J521,0)</f>
        <v>0</v>
      </c>
      <c r="BF521" s="242">
        <f>IF(N521="snížená",J521,0)</f>
        <v>0</v>
      </c>
      <c r="BG521" s="242">
        <f>IF(N521="zákl. přenesená",J521,0)</f>
        <v>0</v>
      </c>
      <c r="BH521" s="242">
        <f>IF(N521="sníž. přenesená",J521,0)</f>
        <v>0</v>
      </c>
      <c r="BI521" s="242">
        <f>IF(N521="nulová",J521,0)</f>
        <v>0</v>
      </c>
      <c r="BJ521" s="16" t="s">
        <v>83</v>
      </c>
      <c r="BK521" s="242">
        <f>ROUND(I521*H521,2)</f>
        <v>0</v>
      </c>
      <c r="BL521" s="16" t="s">
        <v>272</v>
      </c>
      <c r="BM521" s="241" t="s">
        <v>3452</v>
      </c>
    </row>
    <row r="522" spans="2:65" s="1" customFormat="1" ht="16.5" customHeight="1">
      <c r="B522" s="37"/>
      <c r="C522" s="265" t="s">
        <v>1124</v>
      </c>
      <c r="D522" s="265" t="s">
        <v>430</v>
      </c>
      <c r="E522" s="266" t="s">
        <v>3453</v>
      </c>
      <c r="F522" s="267" t="s">
        <v>3454</v>
      </c>
      <c r="G522" s="268" t="s">
        <v>1708</v>
      </c>
      <c r="H522" s="269">
        <v>9</v>
      </c>
      <c r="I522" s="270"/>
      <c r="J522" s="271">
        <f>ROUND(I522*H522,2)</f>
        <v>0</v>
      </c>
      <c r="K522" s="267" t="s">
        <v>445</v>
      </c>
      <c r="L522" s="272"/>
      <c r="M522" s="273" t="s">
        <v>1</v>
      </c>
      <c r="N522" s="274" t="s">
        <v>41</v>
      </c>
      <c r="O522" s="85"/>
      <c r="P522" s="239">
        <f>O522*H522</f>
        <v>0</v>
      </c>
      <c r="Q522" s="239">
        <v>0</v>
      </c>
      <c r="R522" s="239">
        <f>Q522*H522</f>
        <v>0</v>
      </c>
      <c r="S522" s="239">
        <v>0</v>
      </c>
      <c r="T522" s="240">
        <f>S522*H522</f>
        <v>0</v>
      </c>
      <c r="AR522" s="241" t="s">
        <v>990</v>
      </c>
      <c r="AT522" s="241" t="s">
        <v>430</v>
      </c>
      <c r="AU522" s="241" t="s">
        <v>85</v>
      </c>
      <c r="AY522" s="16" t="s">
        <v>190</v>
      </c>
      <c r="BE522" s="242">
        <f>IF(N522="základní",J522,0)</f>
        <v>0</v>
      </c>
      <c r="BF522" s="242">
        <f>IF(N522="snížená",J522,0)</f>
        <v>0</v>
      </c>
      <c r="BG522" s="242">
        <f>IF(N522="zákl. přenesená",J522,0)</f>
        <v>0</v>
      </c>
      <c r="BH522" s="242">
        <f>IF(N522="sníž. přenesená",J522,0)</f>
        <v>0</v>
      </c>
      <c r="BI522" s="242">
        <f>IF(N522="nulová",J522,0)</f>
        <v>0</v>
      </c>
      <c r="BJ522" s="16" t="s">
        <v>83</v>
      </c>
      <c r="BK522" s="242">
        <f>ROUND(I522*H522,2)</f>
        <v>0</v>
      </c>
      <c r="BL522" s="16" t="s">
        <v>990</v>
      </c>
      <c r="BM522" s="241" t="s">
        <v>3455</v>
      </c>
    </row>
    <row r="523" spans="2:51" s="13" customFormat="1" ht="12">
      <c r="B523" s="254"/>
      <c r="C523" s="255"/>
      <c r="D523" s="245" t="s">
        <v>199</v>
      </c>
      <c r="E523" s="256" t="s">
        <v>1</v>
      </c>
      <c r="F523" s="257" t="s">
        <v>3446</v>
      </c>
      <c r="G523" s="255"/>
      <c r="H523" s="258">
        <v>9</v>
      </c>
      <c r="I523" s="259"/>
      <c r="J523" s="255"/>
      <c r="K523" s="255"/>
      <c r="L523" s="260"/>
      <c r="M523" s="261"/>
      <c r="N523" s="262"/>
      <c r="O523" s="262"/>
      <c r="P523" s="262"/>
      <c r="Q523" s="262"/>
      <c r="R523" s="262"/>
      <c r="S523" s="262"/>
      <c r="T523" s="263"/>
      <c r="AT523" s="264" t="s">
        <v>199</v>
      </c>
      <c r="AU523" s="264" t="s">
        <v>85</v>
      </c>
      <c r="AV523" s="13" t="s">
        <v>85</v>
      </c>
      <c r="AW523" s="13" t="s">
        <v>32</v>
      </c>
      <c r="AX523" s="13" t="s">
        <v>76</v>
      </c>
      <c r="AY523" s="264" t="s">
        <v>190</v>
      </c>
    </row>
    <row r="524" spans="2:65" s="1" customFormat="1" ht="16.5" customHeight="1">
      <c r="B524" s="37"/>
      <c r="C524" s="265" t="s">
        <v>1131</v>
      </c>
      <c r="D524" s="265" t="s">
        <v>430</v>
      </c>
      <c r="E524" s="266" t="s">
        <v>2131</v>
      </c>
      <c r="F524" s="267" t="s">
        <v>2132</v>
      </c>
      <c r="G524" s="268" t="s">
        <v>1708</v>
      </c>
      <c r="H524" s="269">
        <v>94</v>
      </c>
      <c r="I524" s="270"/>
      <c r="J524" s="271">
        <f>ROUND(I524*H524,2)</f>
        <v>0</v>
      </c>
      <c r="K524" s="267" t="s">
        <v>445</v>
      </c>
      <c r="L524" s="272"/>
      <c r="M524" s="273" t="s">
        <v>1</v>
      </c>
      <c r="N524" s="274" t="s">
        <v>41</v>
      </c>
      <c r="O524" s="85"/>
      <c r="P524" s="239">
        <f>O524*H524</f>
        <v>0</v>
      </c>
      <c r="Q524" s="239">
        <v>0</v>
      </c>
      <c r="R524" s="239">
        <f>Q524*H524</f>
        <v>0</v>
      </c>
      <c r="S524" s="239">
        <v>0</v>
      </c>
      <c r="T524" s="240">
        <f>S524*H524</f>
        <v>0</v>
      </c>
      <c r="AR524" s="241" t="s">
        <v>990</v>
      </c>
      <c r="AT524" s="241" t="s">
        <v>430</v>
      </c>
      <c r="AU524" s="241" t="s">
        <v>85</v>
      </c>
      <c r="AY524" s="16" t="s">
        <v>190</v>
      </c>
      <c r="BE524" s="242">
        <f>IF(N524="základní",J524,0)</f>
        <v>0</v>
      </c>
      <c r="BF524" s="242">
        <f>IF(N524="snížená",J524,0)</f>
        <v>0</v>
      </c>
      <c r="BG524" s="242">
        <f>IF(N524="zákl. přenesená",J524,0)</f>
        <v>0</v>
      </c>
      <c r="BH524" s="242">
        <f>IF(N524="sníž. přenesená",J524,0)</f>
        <v>0</v>
      </c>
      <c r="BI524" s="242">
        <f>IF(N524="nulová",J524,0)</f>
        <v>0</v>
      </c>
      <c r="BJ524" s="16" t="s">
        <v>83</v>
      </c>
      <c r="BK524" s="242">
        <f>ROUND(I524*H524,2)</f>
        <v>0</v>
      </c>
      <c r="BL524" s="16" t="s">
        <v>990</v>
      </c>
      <c r="BM524" s="241" t="s">
        <v>3456</v>
      </c>
    </row>
    <row r="525" spans="2:51" s="13" customFormat="1" ht="12">
      <c r="B525" s="254"/>
      <c r="C525" s="255"/>
      <c r="D525" s="245" t="s">
        <v>199</v>
      </c>
      <c r="E525" s="256" t="s">
        <v>1</v>
      </c>
      <c r="F525" s="257" t="s">
        <v>3457</v>
      </c>
      <c r="G525" s="255"/>
      <c r="H525" s="258">
        <v>11</v>
      </c>
      <c r="I525" s="259"/>
      <c r="J525" s="255"/>
      <c r="K525" s="255"/>
      <c r="L525" s="260"/>
      <c r="M525" s="261"/>
      <c r="N525" s="262"/>
      <c r="O525" s="262"/>
      <c r="P525" s="262"/>
      <c r="Q525" s="262"/>
      <c r="R525" s="262"/>
      <c r="S525" s="262"/>
      <c r="T525" s="263"/>
      <c r="AT525" s="264" t="s">
        <v>199</v>
      </c>
      <c r="AU525" s="264" t="s">
        <v>85</v>
      </c>
      <c r="AV525" s="13" t="s">
        <v>85</v>
      </c>
      <c r="AW525" s="13" t="s">
        <v>32</v>
      </c>
      <c r="AX525" s="13" t="s">
        <v>76</v>
      </c>
      <c r="AY525" s="264" t="s">
        <v>190</v>
      </c>
    </row>
    <row r="526" spans="2:51" s="13" customFormat="1" ht="12">
      <c r="B526" s="254"/>
      <c r="C526" s="255"/>
      <c r="D526" s="245" t="s">
        <v>199</v>
      </c>
      <c r="E526" s="256" t="s">
        <v>1</v>
      </c>
      <c r="F526" s="257" t="s">
        <v>3458</v>
      </c>
      <c r="G526" s="255"/>
      <c r="H526" s="258">
        <v>11</v>
      </c>
      <c r="I526" s="259"/>
      <c r="J526" s="255"/>
      <c r="K526" s="255"/>
      <c r="L526" s="260"/>
      <c r="M526" s="261"/>
      <c r="N526" s="262"/>
      <c r="O526" s="262"/>
      <c r="P526" s="262"/>
      <c r="Q526" s="262"/>
      <c r="R526" s="262"/>
      <c r="S526" s="262"/>
      <c r="T526" s="263"/>
      <c r="AT526" s="264" t="s">
        <v>199</v>
      </c>
      <c r="AU526" s="264" t="s">
        <v>85</v>
      </c>
      <c r="AV526" s="13" t="s">
        <v>85</v>
      </c>
      <c r="AW526" s="13" t="s">
        <v>32</v>
      </c>
      <c r="AX526" s="13" t="s">
        <v>76</v>
      </c>
      <c r="AY526" s="264" t="s">
        <v>190</v>
      </c>
    </row>
    <row r="527" spans="2:51" s="13" customFormat="1" ht="12">
      <c r="B527" s="254"/>
      <c r="C527" s="255"/>
      <c r="D527" s="245" t="s">
        <v>199</v>
      </c>
      <c r="E527" s="256" t="s">
        <v>1</v>
      </c>
      <c r="F527" s="257" t="s">
        <v>3459</v>
      </c>
      <c r="G527" s="255"/>
      <c r="H527" s="258">
        <v>9</v>
      </c>
      <c r="I527" s="259"/>
      <c r="J527" s="255"/>
      <c r="K527" s="255"/>
      <c r="L527" s="260"/>
      <c r="M527" s="261"/>
      <c r="N527" s="262"/>
      <c r="O527" s="262"/>
      <c r="P527" s="262"/>
      <c r="Q527" s="262"/>
      <c r="R527" s="262"/>
      <c r="S527" s="262"/>
      <c r="T527" s="263"/>
      <c r="AT527" s="264" t="s">
        <v>199</v>
      </c>
      <c r="AU527" s="264" t="s">
        <v>85</v>
      </c>
      <c r="AV527" s="13" t="s">
        <v>85</v>
      </c>
      <c r="AW527" s="13" t="s">
        <v>32</v>
      </c>
      <c r="AX527" s="13" t="s">
        <v>76</v>
      </c>
      <c r="AY527" s="264" t="s">
        <v>190</v>
      </c>
    </row>
    <row r="528" spans="2:51" s="13" customFormat="1" ht="12">
      <c r="B528" s="254"/>
      <c r="C528" s="255"/>
      <c r="D528" s="245" t="s">
        <v>199</v>
      </c>
      <c r="E528" s="256" t="s">
        <v>1</v>
      </c>
      <c r="F528" s="257" t="s">
        <v>3460</v>
      </c>
      <c r="G528" s="255"/>
      <c r="H528" s="258">
        <v>7</v>
      </c>
      <c r="I528" s="259"/>
      <c r="J528" s="255"/>
      <c r="K528" s="255"/>
      <c r="L528" s="260"/>
      <c r="M528" s="261"/>
      <c r="N528" s="262"/>
      <c r="O528" s="262"/>
      <c r="P528" s="262"/>
      <c r="Q528" s="262"/>
      <c r="R528" s="262"/>
      <c r="S528" s="262"/>
      <c r="T528" s="263"/>
      <c r="AT528" s="264" t="s">
        <v>199</v>
      </c>
      <c r="AU528" s="264" t="s">
        <v>85</v>
      </c>
      <c r="AV528" s="13" t="s">
        <v>85</v>
      </c>
      <c r="AW528" s="13" t="s">
        <v>32</v>
      </c>
      <c r="AX528" s="13" t="s">
        <v>76</v>
      </c>
      <c r="AY528" s="264" t="s">
        <v>190</v>
      </c>
    </row>
    <row r="529" spans="2:51" s="13" customFormat="1" ht="12">
      <c r="B529" s="254"/>
      <c r="C529" s="255"/>
      <c r="D529" s="245" t="s">
        <v>199</v>
      </c>
      <c r="E529" s="256" t="s">
        <v>1</v>
      </c>
      <c r="F529" s="257" t="s">
        <v>3461</v>
      </c>
      <c r="G529" s="255"/>
      <c r="H529" s="258">
        <v>7</v>
      </c>
      <c r="I529" s="259"/>
      <c r="J529" s="255"/>
      <c r="K529" s="255"/>
      <c r="L529" s="260"/>
      <c r="M529" s="261"/>
      <c r="N529" s="262"/>
      <c r="O529" s="262"/>
      <c r="P529" s="262"/>
      <c r="Q529" s="262"/>
      <c r="R529" s="262"/>
      <c r="S529" s="262"/>
      <c r="T529" s="263"/>
      <c r="AT529" s="264" t="s">
        <v>199</v>
      </c>
      <c r="AU529" s="264" t="s">
        <v>85</v>
      </c>
      <c r="AV529" s="13" t="s">
        <v>85</v>
      </c>
      <c r="AW529" s="13" t="s">
        <v>32</v>
      </c>
      <c r="AX529" s="13" t="s">
        <v>76</v>
      </c>
      <c r="AY529" s="264" t="s">
        <v>190</v>
      </c>
    </row>
    <row r="530" spans="2:51" s="13" customFormat="1" ht="12">
      <c r="B530" s="254"/>
      <c r="C530" s="255"/>
      <c r="D530" s="245" t="s">
        <v>199</v>
      </c>
      <c r="E530" s="256" t="s">
        <v>1</v>
      </c>
      <c r="F530" s="257" t="s">
        <v>3462</v>
      </c>
      <c r="G530" s="255"/>
      <c r="H530" s="258">
        <v>7</v>
      </c>
      <c r="I530" s="259"/>
      <c r="J530" s="255"/>
      <c r="K530" s="255"/>
      <c r="L530" s="260"/>
      <c r="M530" s="261"/>
      <c r="N530" s="262"/>
      <c r="O530" s="262"/>
      <c r="P530" s="262"/>
      <c r="Q530" s="262"/>
      <c r="R530" s="262"/>
      <c r="S530" s="262"/>
      <c r="T530" s="263"/>
      <c r="AT530" s="264" t="s">
        <v>199</v>
      </c>
      <c r="AU530" s="264" t="s">
        <v>85</v>
      </c>
      <c r="AV530" s="13" t="s">
        <v>85</v>
      </c>
      <c r="AW530" s="13" t="s">
        <v>32</v>
      </c>
      <c r="AX530" s="13" t="s">
        <v>76</v>
      </c>
      <c r="AY530" s="264" t="s">
        <v>190</v>
      </c>
    </row>
    <row r="531" spans="2:51" s="13" customFormat="1" ht="12">
      <c r="B531" s="254"/>
      <c r="C531" s="255"/>
      <c r="D531" s="245" t="s">
        <v>199</v>
      </c>
      <c r="E531" s="256" t="s">
        <v>1</v>
      </c>
      <c r="F531" s="257" t="s">
        <v>3463</v>
      </c>
      <c r="G531" s="255"/>
      <c r="H531" s="258">
        <v>42</v>
      </c>
      <c r="I531" s="259"/>
      <c r="J531" s="255"/>
      <c r="K531" s="255"/>
      <c r="L531" s="260"/>
      <c r="M531" s="261"/>
      <c r="N531" s="262"/>
      <c r="O531" s="262"/>
      <c r="P531" s="262"/>
      <c r="Q531" s="262"/>
      <c r="R531" s="262"/>
      <c r="S531" s="262"/>
      <c r="T531" s="263"/>
      <c r="AT531" s="264" t="s">
        <v>199</v>
      </c>
      <c r="AU531" s="264" t="s">
        <v>85</v>
      </c>
      <c r="AV531" s="13" t="s">
        <v>85</v>
      </c>
      <c r="AW531" s="13" t="s">
        <v>32</v>
      </c>
      <c r="AX531" s="13" t="s">
        <v>76</v>
      </c>
      <c r="AY531" s="264" t="s">
        <v>190</v>
      </c>
    </row>
    <row r="532" spans="2:65" s="1" customFormat="1" ht="24" customHeight="1">
      <c r="B532" s="37"/>
      <c r="C532" s="230" t="s">
        <v>1137</v>
      </c>
      <c r="D532" s="230" t="s">
        <v>192</v>
      </c>
      <c r="E532" s="231" t="s">
        <v>2142</v>
      </c>
      <c r="F532" s="232" t="s">
        <v>2143</v>
      </c>
      <c r="G532" s="233" t="s">
        <v>427</v>
      </c>
      <c r="H532" s="234">
        <v>94</v>
      </c>
      <c r="I532" s="235"/>
      <c r="J532" s="236">
        <f>ROUND(I532*H532,2)</f>
        <v>0</v>
      </c>
      <c r="K532" s="232" t="s">
        <v>196</v>
      </c>
      <c r="L532" s="42"/>
      <c r="M532" s="237" t="s">
        <v>1</v>
      </c>
      <c r="N532" s="238" t="s">
        <v>41</v>
      </c>
      <c r="O532" s="85"/>
      <c r="P532" s="239">
        <f>O532*H532</f>
        <v>0</v>
      </c>
      <c r="Q532" s="239">
        <v>0</v>
      </c>
      <c r="R532" s="239">
        <f>Q532*H532</f>
        <v>0</v>
      </c>
      <c r="S532" s="239">
        <v>0</v>
      </c>
      <c r="T532" s="240">
        <f>S532*H532</f>
        <v>0</v>
      </c>
      <c r="AR532" s="241" t="s">
        <v>272</v>
      </c>
      <c r="AT532" s="241" t="s">
        <v>192</v>
      </c>
      <c r="AU532" s="241" t="s">
        <v>85</v>
      </c>
      <c r="AY532" s="16" t="s">
        <v>190</v>
      </c>
      <c r="BE532" s="242">
        <f>IF(N532="základní",J532,0)</f>
        <v>0</v>
      </c>
      <c r="BF532" s="242">
        <f>IF(N532="snížená",J532,0)</f>
        <v>0</v>
      </c>
      <c r="BG532" s="242">
        <f>IF(N532="zákl. přenesená",J532,0)</f>
        <v>0</v>
      </c>
      <c r="BH532" s="242">
        <f>IF(N532="sníž. přenesená",J532,0)</f>
        <v>0</v>
      </c>
      <c r="BI532" s="242">
        <f>IF(N532="nulová",J532,0)</f>
        <v>0</v>
      </c>
      <c r="BJ532" s="16" t="s">
        <v>83</v>
      </c>
      <c r="BK532" s="242">
        <f>ROUND(I532*H532,2)</f>
        <v>0</v>
      </c>
      <c r="BL532" s="16" t="s">
        <v>272</v>
      </c>
      <c r="BM532" s="241" t="s">
        <v>3464</v>
      </c>
    </row>
    <row r="533" spans="2:65" s="1" customFormat="1" ht="24" customHeight="1">
      <c r="B533" s="37"/>
      <c r="C533" s="265" t="s">
        <v>1144</v>
      </c>
      <c r="D533" s="265" t="s">
        <v>430</v>
      </c>
      <c r="E533" s="266" t="s">
        <v>3465</v>
      </c>
      <c r="F533" s="267" t="s">
        <v>3466</v>
      </c>
      <c r="G533" s="268" t="s">
        <v>1708</v>
      </c>
      <c r="H533" s="269">
        <v>48</v>
      </c>
      <c r="I533" s="270"/>
      <c r="J533" s="271">
        <f>ROUND(I533*H533,2)</f>
        <v>0</v>
      </c>
      <c r="K533" s="267" t="s">
        <v>445</v>
      </c>
      <c r="L533" s="272"/>
      <c r="M533" s="273" t="s">
        <v>1</v>
      </c>
      <c r="N533" s="274" t="s">
        <v>41</v>
      </c>
      <c r="O533" s="85"/>
      <c r="P533" s="239">
        <f>O533*H533</f>
        <v>0</v>
      </c>
      <c r="Q533" s="239">
        <v>0</v>
      </c>
      <c r="R533" s="239">
        <f>Q533*H533</f>
        <v>0</v>
      </c>
      <c r="S533" s="239">
        <v>0</v>
      </c>
      <c r="T533" s="240">
        <f>S533*H533</f>
        <v>0</v>
      </c>
      <c r="AR533" s="241" t="s">
        <v>990</v>
      </c>
      <c r="AT533" s="241" t="s">
        <v>430</v>
      </c>
      <c r="AU533" s="241" t="s">
        <v>85</v>
      </c>
      <c r="AY533" s="16" t="s">
        <v>190</v>
      </c>
      <c r="BE533" s="242">
        <f>IF(N533="základní",J533,0)</f>
        <v>0</v>
      </c>
      <c r="BF533" s="242">
        <f>IF(N533="snížená",J533,0)</f>
        <v>0</v>
      </c>
      <c r="BG533" s="242">
        <f>IF(N533="zákl. přenesená",J533,0)</f>
        <v>0</v>
      </c>
      <c r="BH533" s="242">
        <f>IF(N533="sníž. přenesená",J533,0)</f>
        <v>0</v>
      </c>
      <c r="BI533" s="242">
        <f>IF(N533="nulová",J533,0)</f>
        <v>0</v>
      </c>
      <c r="BJ533" s="16" t="s">
        <v>83</v>
      </c>
      <c r="BK533" s="242">
        <f>ROUND(I533*H533,2)</f>
        <v>0</v>
      </c>
      <c r="BL533" s="16" t="s">
        <v>990</v>
      </c>
      <c r="BM533" s="241" t="s">
        <v>3467</v>
      </c>
    </row>
    <row r="534" spans="2:51" s="13" customFormat="1" ht="12">
      <c r="B534" s="254"/>
      <c r="C534" s="255"/>
      <c r="D534" s="245" t="s">
        <v>199</v>
      </c>
      <c r="E534" s="256" t="s">
        <v>1</v>
      </c>
      <c r="F534" s="257" t="s">
        <v>3468</v>
      </c>
      <c r="G534" s="255"/>
      <c r="H534" s="258">
        <v>17</v>
      </c>
      <c r="I534" s="259"/>
      <c r="J534" s="255"/>
      <c r="K534" s="255"/>
      <c r="L534" s="260"/>
      <c r="M534" s="261"/>
      <c r="N534" s="262"/>
      <c r="O534" s="262"/>
      <c r="P534" s="262"/>
      <c r="Q534" s="262"/>
      <c r="R534" s="262"/>
      <c r="S534" s="262"/>
      <c r="T534" s="263"/>
      <c r="AT534" s="264" t="s">
        <v>199</v>
      </c>
      <c r="AU534" s="264" t="s">
        <v>85</v>
      </c>
      <c r="AV534" s="13" t="s">
        <v>85</v>
      </c>
      <c r="AW534" s="13" t="s">
        <v>32</v>
      </c>
      <c r="AX534" s="13" t="s">
        <v>76</v>
      </c>
      <c r="AY534" s="264" t="s">
        <v>190</v>
      </c>
    </row>
    <row r="535" spans="2:51" s="13" customFormat="1" ht="12">
      <c r="B535" s="254"/>
      <c r="C535" s="255"/>
      <c r="D535" s="245" t="s">
        <v>199</v>
      </c>
      <c r="E535" s="256" t="s">
        <v>1</v>
      </c>
      <c r="F535" s="257" t="s">
        <v>3428</v>
      </c>
      <c r="G535" s="255"/>
      <c r="H535" s="258">
        <v>2</v>
      </c>
      <c r="I535" s="259"/>
      <c r="J535" s="255"/>
      <c r="K535" s="255"/>
      <c r="L535" s="260"/>
      <c r="M535" s="261"/>
      <c r="N535" s="262"/>
      <c r="O535" s="262"/>
      <c r="P535" s="262"/>
      <c r="Q535" s="262"/>
      <c r="R535" s="262"/>
      <c r="S535" s="262"/>
      <c r="T535" s="263"/>
      <c r="AT535" s="264" t="s">
        <v>199</v>
      </c>
      <c r="AU535" s="264" t="s">
        <v>85</v>
      </c>
      <c r="AV535" s="13" t="s">
        <v>85</v>
      </c>
      <c r="AW535" s="13" t="s">
        <v>32</v>
      </c>
      <c r="AX535" s="13" t="s">
        <v>76</v>
      </c>
      <c r="AY535" s="264" t="s">
        <v>190</v>
      </c>
    </row>
    <row r="536" spans="2:51" s="13" customFormat="1" ht="12">
      <c r="B536" s="254"/>
      <c r="C536" s="255"/>
      <c r="D536" s="245" t="s">
        <v>199</v>
      </c>
      <c r="E536" s="256" t="s">
        <v>1</v>
      </c>
      <c r="F536" s="257" t="s">
        <v>3469</v>
      </c>
      <c r="G536" s="255"/>
      <c r="H536" s="258">
        <v>11</v>
      </c>
      <c r="I536" s="259"/>
      <c r="J536" s="255"/>
      <c r="K536" s="255"/>
      <c r="L536" s="260"/>
      <c r="M536" s="261"/>
      <c r="N536" s="262"/>
      <c r="O536" s="262"/>
      <c r="P536" s="262"/>
      <c r="Q536" s="262"/>
      <c r="R536" s="262"/>
      <c r="S536" s="262"/>
      <c r="T536" s="263"/>
      <c r="AT536" s="264" t="s">
        <v>199</v>
      </c>
      <c r="AU536" s="264" t="s">
        <v>85</v>
      </c>
      <c r="AV536" s="13" t="s">
        <v>85</v>
      </c>
      <c r="AW536" s="13" t="s">
        <v>32</v>
      </c>
      <c r="AX536" s="13" t="s">
        <v>76</v>
      </c>
      <c r="AY536" s="264" t="s">
        <v>190</v>
      </c>
    </row>
    <row r="537" spans="2:51" s="13" customFormat="1" ht="12">
      <c r="B537" s="254"/>
      <c r="C537" s="255"/>
      <c r="D537" s="245" t="s">
        <v>199</v>
      </c>
      <c r="E537" s="256" t="s">
        <v>1</v>
      </c>
      <c r="F537" s="257" t="s">
        <v>3470</v>
      </c>
      <c r="G537" s="255"/>
      <c r="H537" s="258">
        <v>6</v>
      </c>
      <c r="I537" s="259"/>
      <c r="J537" s="255"/>
      <c r="K537" s="255"/>
      <c r="L537" s="260"/>
      <c r="M537" s="261"/>
      <c r="N537" s="262"/>
      <c r="O537" s="262"/>
      <c r="P537" s="262"/>
      <c r="Q537" s="262"/>
      <c r="R537" s="262"/>
      <c r="S537" s="262"/>
      <c r="T537" s="263"/>
      <c r="AT537" s="264" t="s">
        <v>199</v>
      </c>
      <c r="AU537" s="264" t="s">
        <v>85</v>
      </c>
      <c r="AV537" s="13" t="s">
        <v>85</v>
      </c>
      <c r="AW537" s="13" t="s">
        <v>32</v>
      </c>
      <c r="AX537" s="13" t="s">
        <v>76</v>
      </c>
      <c r="AY537" s="264" t="s">
        <v>190</v>
      </c>
    </row>
    <row r="538" spans="2:51" s="13" customFormat="1" ht="12">
      <c r="B538" s="254"/>
      <c r="C538" s="255"/>
      <c r="D538" s="245" t="s">
        <v>199</v>
      </c>
      <c r="E538" s="256" t="s">
        <v>1</v>
      </c>
      <c r="F538" s="257" t="s">
        <v>3333</v>
      </c>
      <c r="G538" s="255"/>
      <c r="H538" s="258">
        <v>4</v>
      </c>
      <c r="I538" s="259"/>
      <c r="J538" s="255"/>
      <c r="K538" s="255"/>
      <c r="L538" s="260"/>
      <c r="M538" s="261"/>
      <c r="N538" s="262"/>
      <c r="O538" s="262"/>
      <c r="P538" s="262"/>
      <c r="Q538" s="262"/>
      <c r="R538" s="262"/>
      <c r="S538" s="262"/>
      <c r="T538" s="263"/>
      <c r="AT538" s="264" t="s">
        <v>199</v>
      </c>
      <c r="AU538" s="264" t="s">
        <v>85</v>
      </c>
      <c r="AV538" s="13" t="s">
        <v>85</v>
      </c>
      <c r="AW538" s="13" t="s">
        <v>32</v>
      </c>
      <c r="AX538" s="13" t="s">
        <v>76</v>
      </c>
      <c r="AY538" s="264" t="s">
        <v>190</v>
      </c>
    </row>
    <row r="539" spans="2:51" s="13" customFormat="1" ht="12">
      <c r="B539" s="254"/>
      <c r="C539" s="255"/>
      <c r="D539" s="245" t="s">
        <v>199</v>
      </c>
      <c r="E539" s="256" t="s">
        <v>1</v>
      </c>
      <c r="F539" s="257" t="s">
        <v>3471</v>
      </c>
      <c r="G539" s="255"/>
      <c r="H539" s="258">
        <v>8</v>
      </c>
      <c r="I539" s="259"/>
      <c r="J539" s="255"/>
      <c r="K539" s="255"/>
      <c r="L539" s="260"/>
      <c r="M539" s="261"/>
      <c r="N539" s="262"/>
      <c r="O539" s="262"/>
      <c r="P539" s="262"/>
      <c r="Q539" s="262"/>
      <c r="R539" s="262"/>
      <c r="S539" s="262"/>
      <c r="T539" s="263"/>
      <c r="AT539" s="264" t="s">
        <v>199</v>
      </c>
      <c r="AU539" s="264" t="s">
        <v>85</v>
      </c>
      <c r="AV539" s="13" t="s">
        <v>85</v>
      </c>
      <c r="AW539" s="13" t="s">
        <v>32</v>
      </c>
      <c r="AX539" s="13" t="s">
        <v>76</v>
      </c>
      <c r="AY539" s="264" t="s">
        <v>190</v>
      </c>
    </row>
    <row r="540" spans="2:65" s="1" customFormat="1" ht="16.5" customHeight="1">
      <c r="B540" s="37"/>
      <c r="C540" s="265" t="s">
        <v>1148</v>
      </c>
      <c r="D540" s="265" t="s">
        <v>430</v>
      </c>
      <c r="E540" s="266" t="s">
        <v>3472</v>
      </c>
      <c r="F540" s="267" t="s">
        <v>3473</v>
      </c>
      <c r="G540" s="268" t="s">
        <v>1708</v>
      </c>
      <c r="H540" s="269">
        <v>12</v>
      </c>
      <c r="I540" s="270"/>
      <c r="J540" s="271">
        <f>ROUND(I540*H540,2)</f>
        <v>0</v>
      </c>
      <c r="K540" s="267" t="s">
        <v>445</v>
      </c>
      <c r="L540" s="272"/>
      <c r="M540" s="273" t="s">
        <v>1</v>
      </c>
      <c r="N540" s="274" t="s">
        <v>41</v>
      </c>
      <c r="O540" s="85"/>
      <c r="P540" s="239">
        <f>O540*H540</f>
        <v>0</v>
      </c>
      <c r="Q540" s="239">
        <v>0</v>
      </c>
      <c r="R540" s="239">
        <f>Q540*H540</f>
        <v>0</v>
      </c>
      <c r="S540" s="239">
        <v>0</v>
      </c>
      <c r="T540" s="240">
        <f>S540*H540</f>
        <v>0</v>
      </c>
      <c r="AR540" s="241" t="s">
        <v>990</v>
      </c>
      <c r="AT540" s="241" t="s">
        <v>430</v>
      </c>
      <c r="AU540" s="241" t="s">
        <v>85</v>
      </c>
      <c r="AY540" s="16" t="s">
        <v>190</v>
      </c>
      <c r="BE540" s="242">
        <f>IF(N540="základní",J540,0)</f>
        <v>0</v>
      </c>
      <c r="BF540" s="242">
        <f>IF(N540="snížená",J540,0)</f>
        <v>0</v>
      </c>
      <c r="BG540" s="242">
        <f>IF(N540="zákl. přenesená",J540,0)</f>
        <v>0</v>
      </c>
      <c r="BH540" s="242">
        <f>IF(N540="sníž. přenesená",J540,0)</f>
        <v>0</v>
      </c>
      <c r="BI540" s="242">
        <f>IF(N540="nulová",J540,0)</f>
        <v>0</v>
      </c>
      <c r="BJ540" s="16" t="s">
        <v>83</v>
      </c>
      <c r="BK540" s="242">
        <f>ROUND(I540*H540,2)</f>
        <v>0</v>
      </c>
      <c r="BL540" s="16" t="s">
        <v>990</v>
      </c>
      <c r="BM540" s="241" t="s">
        <v>3474</v>
      </c>
    </row>
    <row r="541" spans="2:51" s="13" customFormat="1" ht="12">
      <c r="B541" s="254"/>
      <c r="C541" s="255"/>
      <c r="D541" s="245" t="s">
        <v>199</v>
      </c>
      <c r="E541" s="256" t="s">
        <v>1</v>
      </c>
      <c r="F541" s="257" t="s">
        <v>3475</v>
      </c>
      <c r="G541" s="255"/>
      <c r="H541" s="258">
        <v>12</v>
      </c>
      <c r="I541" s="259"/>
      <c r="J541" s="255"/>
      <c r="K541" s="255"/>
      <c r="L541" s="260"/>
      <c r="M541" s="261"/>
      <c r="N541" s="262"/>
      <c r="O541" s="262"/>
      <c r="P541" s="262"/>
      <c r="Q541" s="262"/>
      <c r="R541" s="262"/>
      <c r="S541" s="262"/>
      <c r="T541" s="263"/>
      <c r="AT541" s="264" t="s">
        <v>199</v>
      </c>
      <c r="AU541" s="264" t="s">
        <v>85</v>
      </c>
      <c r="AV541" s="13" t="s">
        <v>85</v>
      </c>
      <c r="AW541" s="13" t="s">
        <v>32</v>
      </c>
      <c r="AX541" s="13" t="s">
        <v>76</v>
      </c>
      <c r="AY541" s="264" t="s">
        <v>190</v>
      </c>
    </row>
    <row r="542" spans="2:65" s="1" customFormat="1" ht="16.5" customHeight="1">
      <c r="B542" s="37"/>
      <c r="C542" s="265" t="s">
        <v>1152</v>
      </c>
      <c r="D542" s="265" t="s">
        <v>430</v>
      </c>
      <c r="E542" s="266" t="s">
        <v>3476</v>
      </c>
      <c r="F542" s="267" t="s">
        <v>3477</v>
      </c>
      <c r="G542" s="268" t="s">
        <v>1708</v>
      </c>
      <c r="H542" s="269">
        <v>48</v>
      </c>
      <c r="I542" s="270"/>
      <c r="J542" s="271">
        <f>ROUND(I542*H542,2)</f>
        <v>0</v>
      </c>
      <c r="K542" s="267" t="s">
        <v>445</v>
      </c>
      <c r="L542" s="272"/>
      <c r="M542" s="273" t="s">
        <v>1</v>
      </c>
      <c r="N542" s="274" t="s">
        <v>41</v>
      </c>
      <c r="O542" s="85"/>
      <c r="P542" s="239">
        <f>O542*H542</f>
        <v>0</v>
      </c>
      <c r="Q542" s="239">
        <v>0</v>
      </c>
      <c r="R542" s="239">
        <f>Q542*H542</f>
        <v>0</v>
      </c>
      <c r="S542" s="239">
        <v>0</v>
      </c>
      <c r="T542" s="240">
        <f>S542*H542</f>
        <v>0</v>
      </c>
      <c r="AR542" s="241" t="s">
        <v>990</v>
      </c>
      <c r="AT542" s="241" t="s">
        <v>430</v>
      </c>
      <c r="AU542" s="241" t="s">
        <v>85</v>
      </c>
      <c r="AY542" s="16" t="s">
        <v>190</v>
      </c>
      <c r="BE542" s="242">
        <f>IF(N542="základní",J542,0)</f>
        <v>0</v>
      </c>
      <c r="BF542" s="242">
        <f>IF(N542="snížená",J542,0)</f>
        <v>0</v>
      </c>
      <c r="BG542" s="242">
        <f>IF(N542="zákl. přenesená",J542,0)</f>
        <v>0</v>
      </c>
      <c r="BH542" s="242">
        <f>IF(N542="sníž. přenesená",J542,0)</f>
        <v>0</v>
      </c>
      <c r="BI542" s="242">
        <f>IF(N542="nulová",J542,0)</f>
        <v>0</v>
      </c>
      <c r="BJ542" s="16" t="s">
        <v>83</v>
      </c>
      <c r="BK542" s="242">
        <f>ROUND(I542*H542,2)</f>
        <v>0</v>
      </c>
      <c r="BL542" s="16" t="s">
        <v>990</v>
      </c>
      <c r="BM542" s="241" t="s">
        <v>3478</v>
      </c>
    </row>
    <row r="543" spans="2:51" s="13" customFormat="1" ht="12">
      <c r="B543" s="254"/>
      <c r="C543" s="255"/>
      <c r="D543" s="245" t="s">
        <v>199</v>
      </c>
      <c r="E543" s="256" t="s">
        <v>1</v>
      </c>
      <c r="F543" s="257" t="s">
        <v>3479</v>
      </c>
      <c r="G543" s="255"/>
      <c r="H543" s="258">
        <v>48</v>
      </c>
      <c r="I543" s="259"/>
      <c r="J543" s="255"/>
      <c r="K543" s="255"/>
      <c r="L543" s="260"/>
      <c r="M543" s="261"/>
      <c r="N543" s="262"/>
      <c r="O543" s="262"/>
      <c r="P543" s="262"/>
      <c r="Q543" s="262"/>
      <c r="R543" s="262"/>
      <c r="S543" s="262"/>
      <c r="T543" s="263"/>
      <c r="AT543" s="264" t="s">
        <v>199</v>
      </c>
      <c r="AU543" s="264" t="s">
        <v>85</v>
      </c>
      <c r="AV543" s="13" t="s">
        <v>85</v>
      </c>
      <c r="AW543" s="13" t="s">
        <v>32</v>
      </c>
      <c r="AX543" s="13" t="s">
        <v>76</v>
      </c>
      <c r="AY543" s="264" t="s">
        <v>190</v>
      </c>
    </row>
    <row r="544" spans="2:65" s="1" customFormat="1" ht="16.5" customHeight="1">
      <c r="B544" s="37"/>
      <c r="C544" s="265" t="s">
        <v>1157</v>
      </c>
      <c r="D544" s="265" t="s">
        <v>430</v>
      </c>
      <c r="E544" s="266" t="s">
        <v>3480</v>
      </c>
      <c r="F544" s="267" t="s">
        <v>3481</v>
      </c>
      <c r="G544" s="268" t="s">
        <v>1708</v>
      </c>
      <c r="H544" s="269">
        <v>78</v>
      </c>
      <c r="I544" s="270"/>
      <c r="J544" s="271">
        <f>ROUND(I544*H544,2)</f>
        <v>0</v>
      </c>
      <c r="K544" s="267" t="s">
        <v>445</v>
      </c>
      <c r="L544" s="272"/>
      <c r="M544" s="273" t="s">
        <v>1</v>
      </c>
      <c r="N544" s="274" t="s">
        <v>41</v>
      </c>
      <c r="O544" s="85"/>
      <c r="P544" s="239">
        <f>O544*H544</f>
        <v>0</v>
      </c>
      <c r="Q544" s="239">
        <v>0</v>
      </c>
      <c r="R544" s="239">
        <f>Q544*H544</f>
        <v>0</v>
      </c>
      <c r="S544" s="239">
        <v>0</v>
      </c>
      <c r="T544" s="240">
        <f>S544*H544</f>
        <v>0</v>
      </c>
      <c r="AR544" s="241" t="s">
        <v>990</v>
      </c>
      <c r="AT544" s="241" t="s">
        <v>430</v>
      </c>
      <c r="AU544" s="241" t="s">
        <v>85</v>
      </c>
      <c r="AY544" s="16" t="s">
        <v>190</v>
      </c>
      <c r="BE544" s="242">
        <f>IF(N544="základní",J544,0)</f>
        <v>0</v>
      </c>
      <c r="BF544" s="242">
        <f>IF(N544="snížená",J544,0)</f>
        <v>0</v>
      </c>
      <c r="BG544" s="242">
        <f>IF(N544="zákl. přenesená",J544,0)</f>
        <v>0</v>
      </c>
      <c r="BH544" s="242">
        <f>IF(N544="sníž. přenesená",J544,0)</f>
        <v>0</v>
      </c>
      <c r="BI544" s="242">
        <f>IF(N544="nulová",J544,0)</f>
        <v>0</v>
      </c>
      <c r="BJ544" s="16" t="s">
        <v>83</v>
      </c>
      <c r="BK544" s="242">
        <f>ROUND(I544*H544,2)</f>
        <v>0</v>
      </c>
      <c r="BL544" s="16" t="s">
        <v>990</v>
      </c>
      <c r="BM544" s="241" t="s">
        <v>3482</v>
      </c>
    </row>
    <row r="545" spans="2:51" s="13" customFormat="1" ht="12">
      <c r="B545" s="254"/>
      <c r="C545" s="255"/>
      <c r="D545" s="245" t="s">
        <v>199</v>
      </c>
      <c r="E545" s="256" t="s">
        <v>1</v>
      </c>
      <c r="F545" s="257" t="s">
        <v>3483</v>
      </c>
      <c r="G545" s="255"/>
      <c r="H545" s="258">
        <v>78</v>
      </c>
      <c r="I545" s="259"/>
      <c r="J545" s="255"/>
      <c r="K545" s="255"/>
      <c r="L545" s="260"/>
      <c r="M545" s="261"/>
      <c r="N545" s="262"/>
      <c r="O545" s="262"/>
      <c r="P545" s="262"/>
      <c r="Q545" s="262"/>
      <c r="R545" s="262"/>
      <c r="S545" s="262"/>
      <c r="T545" s="263"/>
      <c r="AT545" s="264" t="s">
        <v>199</v>
      </c>
      <c r="AU545" s="264" t="s">
        <v>85</v>
      </c>
      <c r="AV545" s="13" t="s">
        <v>85</v>
      </c>
      <c r="AW545" s="13" t="s">
        <v>32</v>
      </c>
      <c r="AX545" s="13" t="s">
        <v>76</v>
      </c>
      <c r="AY545" s="264" t="s">
        <v>190</v>
      </c>
    </row>
    <row r="546" spans="2:65" s="1" customFormat="1" ht="16.5" customHeight="1">
      <c r="B546" s="37"/>
      <c r="C546" s="265" t="s">
        <v>1162</v>
      </c>
      <c r="D546" s="265" t="s">
        <v>430</v>
      </c>
      <c r="E546" s="266" t="s">
        <v>3443</v>
      </c>
      <c r="F546" s="267" t="s">
        <v>3444</v>
      </c>
      <c r="G546" s="268" t="s">
        <v>1708</v>
      </c>
      <c r="H546" s="269">
        <v>6</v>
      </c>
      <c r="I546" s="270"/>
      <c r="J546" s="271">
        <f>ROUND(I546*H546,2)</f>
        <v>0</v>
      </c>
      <c r="K546" s="267" t="s">
        <v>445</v>
      </c>
      <c r="L546" s="272"/>
      <c r="M546" s="273" t="s">
        <v>1</v>
      </c>
      <c r="N546" s="274" t="s">
        <v>41</v>
      </c>
      <c r="O546" s="85"/>
      <c r="P546" s="239">
        <f>O546*H546</f>
        <v>0</v>
      </c>
      <c r="Q546" s="239">
        <v>0</v>
      </c>
      <c r="R546" s="239">
        <f>Q546*H546</f>
        <v>0</v>
      </c>
      <c r="S546" s="239">
        <v>0</v>
      </c>
      <c r="T546" s="240">
        <f>S546*H546</f>
        <v>0</v>
      </c>
      <c r="AR546" s="241" t="s">
        <v>990</v>
      </c>
      <c r="AT546" s="241" t="s">
        <v>430</v>
      </c>
      <c r="AU546" s="241" t="s">
        <v>85</v>
      </c>
      <c r="AY546" s="16" t="s">
        <v>190</v>
      </c>
      <c r="BE546" s="242">
        <f>IF(N546="základní",J546,0)</f>
        <v>0</v>
      </c>
      <c r="BF546" s="242">
        <f>IF(N546="snížená",J546,0)</f>
        <v>0</v>
      </c>
      <c r="BG546" s="242">
        <f>IF(N546="zákl. přenesená",J546,0)</f>
        <v>0</v>
      </c>
      <c r="BH546" s="242">
        <f>IF(N546="sníž. přenesená",J546,0)</f>
        <v>0</v>
      </c>
      <c r="BI546" s="242">
        <f>IF(N546="nulová",J546,0)</f>
        <v>0</v>
      </c>
      <c r="BJ546" s="16" t="s">
        <v>83</v>
      </c>
      <c r="BK546" s="242">
        <f>ROUND(I546*H546,2)</f>
        <v>0</v>
      </c>
      <c r="BL546" s="16" t="s">
        <v>990</v>
      </c>
      <c r="BM546" s="241" t="s">
        <v>3484</v>
      </c>
    </row>
    <row r="547" spans="2:51" s="13" customFormat="1" ht="12">
      <c r="B547" s="254"/>
      <c r="C547" s="255"/>
      <c r="D547" s="245" t="s">
        <v>199</v>
      </c>
      <c r="E547" s="256" t="s">
        <v>1</v>
      </c>
      <c r="F547" s="257" t="s">
        <v>3485</v>
      </c>
      <c r="G547" s="255"/>
      <c r="H547" s="258">
        <v>6</v>
      </c>
      <c r="I547" s="259"/>
      <c r="J547" s="255"/>
      <c r="K547" s="255"/>
      <c r="L547" s="260"/>
      <c r="M547" s="261"/>
      <c r="N547" s="262"/>
      <c r="O547" s="262"/>
      <c r="P547" s="262"/>
      <c r="Q547" s="262"/>
      <c r="R547" s="262"/>
      <c r="S547" s="262"/>
      <c r="T547" s="263"/>
      <c r="AT547" s="264" t="s">
        <v>199</v>
      </c>
      <c r="AU547" s="264" t="s">
        <v>85</v>
      </c>
      <c r="AV547" s="13" t="s">
        <v>85</v>
      </c>
      <c r="AW547" s="13" t="s">
        <v>32</v>
      </c>
      <c r="AX547" s="13" t="s">
        <v>76</v>
      </c>
      <c r="AY547" s="264" t="s">
        <v>190</v>
      </c>
    </row>
    <row r="548" spans="2:65" s="1" customFormat="1" ht="24" customHeight="1">
      <c r="B548" s="37"/>
      <c r="C548" s="230" t="s">
        <v>1166</v>
      </c>
      <c r="D548" s="230" t="s">
        <v>192</v>
      </c>
      <c r="E548" s="231" t="s">
        <v>3450</v>
      </c>
      <c r="F548" s="232" t="s">
        <v>3451</v>
      </c>
      <c r="G548" s="233" t="s">
        <v>427</v>
      </c>
      <c r="H548" s="234">
        <v>48</v>
      </c>
      <c r="I548" s="235"/>
      <c r="J548" s="236">
        <f>ROUND(I548*H548,2)</f>
        <v>0</v>
      </c>
      <c r="K548" s="232" t="s">
        <v>445</v>
      </c>
      <c r="L548" s="42"/>
      <c r="M548" s="237" t="s">
        <v>1</v>
      </c>
      <c r="N548" s="238" t="s">
        <v>41</v>
      </c>
      <c r="O548" s="85"/>
      <c r="P548" s="239">
        <f>O548*H548</f>
        <v>0</v>
      </c>
      <c r="Q548" s="239">
        <v>0</v>
      </c>
      <c r="R548" s="239">
        <f>Q548*H548</f>
        <v>0</v>
      </c>
      <c r="S548" s="239">
        <v>0</v>
      </c>
      <c r="T548" s="240">
        <f>S548*H548</f>
        <v>0</v>
      </c>
      <c r="AR548" s="241" t="s">
        <v>272</v>
      </c>
      <c r="AT548" s="241" t="s">
        <v>192</v>
      </c>
      <c r="AU548" s="241" t="s">
        <v>85</v>
      </c>
      <c r="AY548" s="16" t="s">
        <v>190</v>
      </c>
      <c r="BE548" s="242">
        <f>IF(N548="základní",J548,0)</f>
        <v>0</v>
      </c>
      <c r="BF548" s="242">
        <f>IF(N548="snížená",J548,0)</f>
        <v>0</v>
      </c>
      <c r="BG548" s="242">
        <f>IF(N548="zákl. přenesená",J548,0)</f>
        <v>0</v>
      </c>
      <c r="BH548" s="242">
        <f>IF(N548="sníž. přenesená",J548,0)</f>
        <v>0</v>
      </c>
      <c r="BI548" s="242">
        <f>IF(N548="nulová",J548,0)</f>
        <v>0</v>
      </c>
      <c r="BJ548" s="16" t="s">
        <v>83</v>
      </c>
      <c r="BK548" s="242">
        <f>ROUND(I548*H548,2)</f>
        <v>0</v>
      </c>
      <c r="BL548" s="16" t="s">
        <v>272</v>
      </c>
      <c r="BM548" s="241" t="s">
        <v>3486</v>
      </c>
    </row>
    <row r="549" spans="2:65" s="1" customFormat="1" ht="24" customHeight="1">
      <c r="B549" s="37"/>
      <c r="C549" s="265" t="s">
        <v>1171</v>
      </c>
      <c r="D549" s="265" t="s">
        <v>430</v>
      </c>
      <c r="E549" s="266" t="s">
        <v>3487</v>
      </c>
      <c r="F549" s="267" t="s">
        <v>3488</v>
      </c>
      <c r="G549" s="268" t="s">
        <v>1708</v>
      </c>
      <c r="H549" s="269">
        <v>8</v>
      </c>
      <c r="I549" s="270"/>
      <c r="J549" s="271">
        <f>ROUND(I549*H549,2)</f>
        <v>0</v>
      </c>
      <c r="K549" s="267" t="s">
        <v>445</v>
      </c>
      <c r="L549" s="272"/>
      <c r="M549" s="273" t="s">
        <v>1</v>
      </c>
      <c r="N549" s="274" t="s">
        <v>41</v>
      </c>
      <c r="O549" s="85"/>
      <c r="P549" s="239">
        <f>O549*H549</f>
        <v>0</v>
      </c>
      <c r="Q549" s="239">
        <v>0</v>
      </c>
      <c r="R549" s="239">
        <f>Q549*H549</f>
        <v>0</v>
      </c>
      <c r="S549" s="239">
        <v>0</v>
      </c>
      <c r="T549" s="240">
        <f>S549*H549</f>
        <v>0</v>
      </c>
      <c r="AR549" s="241" t="s">
        <v>990</v>
      </c>
      <c r="AT549" s="241" t="s">
        <v>430</v>
      </c>
      <c r="AU549" s="241" t="s">
        <v>85</v>
      </c>
      <c r="AY549" s="16" t="s">
        <v>190</v>
      </c>
      <c r="BE549" s="242">
        <f>IF(N549="základní",J549,0)</f>
        <v>0</v>
      </c>
      <c r="BF549" s="242">
        <f>IF(N549="snížená",J549,0)</f>
        <v>0</v>
      </c>
      <c r="BG549" s="242">
        <f>IF(N549="zákl. přenesená",J549,0)</f>
        <v>0</v>
      </c>
      <c r="BH549" s="242">
        <f>IF(N549="sníž. přenesená",J549,0)</f>
        <v>0</v>
      </c>
      <c r="BI549" s="242">
        <f>IF(N549="nulová",J549,0)</f>
        <v>0</v>
      </c>
      <c r="BJ549" s="16" t="s">
        <v>83</v>
      </c>
      <c r="BK549" s="242">
        <f>ROUND(I549*H549,2)</f>
        <v>0</v>
      </c>
      <c r="BL549" s="16" t="s">
        <v>990</v>
      </c>
      <c r="BM549" s="241" t="s">
        <v>3489</v>
      </c>
    </row>
    <row r="550" spans="2:51" s="13" customFormat="1" ht="12">
      <c r="B550" s="254"/>
      <c r="C550" s="255"/>
      <c r="D550" s="245" t="s">
        <v>199</v>
      </c>
      <c r="E550" s="256" t="s">
        <v>1</v>
      </c>
      <c r="F550" s="257" t="s">
        <v>3096</v>
      </c>
      <c r="G550" s="255"/>
      <c r="H550" s="258">
        <v>0</v>
      </c>
      <c r="I550" s="259"/>
      <c r="J550" s="255"/>
      <c r="K550" s="255"/>
      <c r="L550" s="260"/>
      <c r="M550" s="261"/>
      <c r="N550" s="262"/>
      <c r="O550" s="262"/>
      <c r="P550" s="262"/>
      <c r="Q550" s="262"/>
      <c r="R550" s="262"/>
      <c r="S550" s="262"/>
      <c r="T550" s="263"/>
      <c r="AT550" s="264" t="s">
        <v>199</v>
      </c>
      <c r="AU550" s="264" t="s">
        <v>85</v>
      </c>
      <c r="AV550" s="13" t="s">
        <v>85</v>
      </c>
      <c r="AW550" s="13" t="s">
        <v>32</v>
      </c>
      <c r="AX550" s="13" t="s">
        <v>76</v>
      </c>
      <c r="AY550" s="264" t="s">
        <v>190</v>
      </c>
    </row>
    <row r="551" spans="2:51" s="13" customFormat="1" ht="12">
      <c r="B551" s="254"/>
      <c r="C551" s="255"/>
      <c r="D551" s="245" t="s">
        <v>199</v>
      </c>
      <c r="E551" s="256" t="s">
        <v>1</v>
      </c>
      <c r="F551" s="257" t="s">
        <v>3097</v>
      </c>
      <c r="G551" s="255"/>
      <c r="H551" s="258">
        <v>0</v>
      </c>
      <c r="I551" s="259"/>
      <c r="J551" s="255"/>
      <c r="K551" s="255"/>
      <c r="L551" s="260"/>
      <c r="M551" s="261"/>
      <c r="N551" s="262"/>
      <c r="O551" s="262"/>
      <c r="P551" s="262"/>
      <c r="Q551" s="262"/>
      <c r="R551" s="262"/>
      <c r="S551" s="262"/>
      <c r="T551" s="263"/>
      <c r="AT551" s="264" t="s">
        <v>199</v>
      </c>
      <c r="AU551" s="264" t="s">
        <v>85</v>
      </c>
      <c r="AV551" s="13" t="s">
        <v>85</v>
      </c>
      <c r="AW551" s="13" t="s">
        <v>32</v>
      </c>
      <c r="AX551" s="13" t="s">
        <v>76</v>
      </c>
      <c r="AY551" s="264" t="s">
        <v>190</v>
      </c>
    </row>
    <row r="552" spans="2:51" s="13" customFormat="1" ht="12">
      <c r="B552" s="254"/>
      <c r="C552" s="255"/>
      <c r="D552" s="245" t="s">
        <v>199</v>
      </c>
      <c r="E552" s="256" t="s">
        <v>1</v>
      </c>
      <c r="F552" s="257" t="s">
        <v>3098</v>
      </c>
      <c r="G552" s="255"/>
      <c r="H552" s="258">
        <v>0</v>
      </c>
      <c r="I552" s="259"/>
      <c r="J552" s="255"/>
      <c r="K552" s="255"/>
      <c r="L552" s="260"/>
      <c r="M552" s="261"/>
      <c r="N552" s="262"/>
      <c r="O552" s="262"/>
      <c r="P552" s="262"/>
      <c r="Q552" s="262"/>
      <c r="R552" s="262"/>
      <c r="S552" s="262"/>
      <c r="T552" s="263"/>
      <c r="AT552" s="264" t="s">
        <v>199</v>
      </c>
      <c r="AU552" s="264" t="s">
        <v>85</v>
      </c>
      <c r="AV552" s="13" t="s">
        <v>85</v>
      </c>
      <c r="AW552" s="13" t="s">
        <v>32</v>
      </c>
      <c r="AX552" s="13" t="s">
        <v>76</v>
      </c>
      <c r="AY552" s="264" t="s">
        <v>190</v>
      </c>
    </row>
    <row r="553" spans="2:51" s="13" customFormat="1" ht="12">
      <c r="B553" s="254"/>
      <c r="C553" s="255"/>
      <c r="D553" s="245" t="s">
        <v>199</v>
      </c>
      <c r="E553" s="256" t="s">
        <v>1</v>
      </c>
      <c r="F553" s="257" t="s">
        <v>3490</v>
      </c>
      <c r="G553" s="255"/>
      <c r="H553" s="258">
        <v>8</v>
      </c>
      <c r="I553" s="259"/>
      <c r="J553" s="255"/>
      <c r="K553" s="255"/>
      <c r="L553" s="260"/>
      <c r="M553" s="261"/>
      <c r="N553" s="262"/>
      <c r="O553" s="262"/>
      <c r="P553" s="262"/>
      <c r="Q553" s="262"/>
      <c r="R553" s="262"/>
      <c r="S553" s="262"/>
      <c r="T553" s="263"/>
      <c r="AT553" s="264" t="s">
        <v>199</v>
      </c>
      <c r="AU553" s="264" t="s">
        <v>85</v>
      </c>
      <c r="AV553" s="13" t="s">
        <v>85</v>
      </c>
      <c r="AW553" s="13" t="s">
        <v>32</v>
      </c>
      <c r="AX553" s="13" t="s">
        <v>76</v>
      </c>
      <c r="AY553" s="264" t="s">
        <v>190</v>
      </c>
    </row>
    <row r="554" spans="2:51" s="13" customFormat="1" ht="12">
      <c r="B554" s="254"/>
      <c r="C554" s="255"/>
      <c r="D554" s="245" t="s">
        <v>199</v>
      </c>
      <c r="E554" s="256" t="s">
        <v>1</v>
      </c>
      <c r="F554" s="257" t="s">
        <v>3100</v>
      </c>
      <c r="G554" s="255"/>
      <c r="H554" s="258">
        <v>0</v>
      </c>
      <c r="I554" s="259"/>
      <c r="J554" s="255"/>
      <c r="K554" s="255"/>
      <c r="L554" s="260"/>
      <c r="M554" s="261"/>
      <c r="N554" s="262"/>
      <c r="O554" s="262"/>
      <c r="P554" s="262"/>
      <c r="Q554" s="262"/>
      <c r="R554" s="262"/>
      <c r="S554" s="262"/>
      <c r="T554" s="263"/>
      <c r="AT554" s="264" t="s">
        <v>199</v>
      </c>
      <c r="AU554" s="264" t="s">
        <v>85</v>
      </c>
      <c r="AV554" s="13" t="s">
        <v>85</v>
      </c>
      <c r="AW554" s="13" t="s">
        <v>32</v>
      </c>
      <c r="AX554" s="13" t="s">
        <v>76</v>
      </c>
      <c r="AY554" s="264" t="s">
        <v>190</v>
      </c>
    </row>
    <row r="555" spans="2:51" s="13" customFormat="1" ht="12">
      <c r="B555" s="254"/>
      <c r="C555" s="255"/>
      <c r="D555" s="245" t="s">
        <v>199</v>
      </c>
      <c r="E555" s="256" t="s">
        <v>1</v>
      </c>
      <c r="F555" s="257" t="s">
        <v>3101</v>
      </c>
      <c r="G555" s="255"/>
      <c r="H555" s="258">
        <v>0</v>
      </c>
      <c r="I555" s="259"/>
      <c r="J555" s="255"/>
      <c r="K555" s="255"/>
      <c r="L555" s="260"/>
      <c r="M555" s="261"/>
      <c r="N555" s="262"/>
      <c r="O555" s="262"/>
      <c r="P555" s="262"/>
      <c r="Q555" s="262"/>
      <c r="R555" s="262"/>
      <c r="S555" s="262"/>
      <c r="T555" s="263"/>
      <c r="AT555" s="264" t="s">
        <v>199</v>
      </c>
      <c r="AU555" s="264" t="s">
        <v>85</v>
      </c>
      <c r="AV555" s="13" t="s">
        <v>85</v>
      </c>
      <c r="AW555" s="13" t="s">
        <v>32</v>
      </c>
      <c r="AX555" s="13" t="s">
        <v>76</v>
      </c>
      <c r="AY555" s="264" t="s">
        <v>190</v>
      </c>
    </row>
    <row r="556" spans="2:65" s="1" customFormat="1" ht="16.5" customHeight="1">
      <c r="B556" s="37"/>
      <c r="C556" s="265" t="s">
        <v>1176</v>
      </c>
      <c r="D556" s="265" t="s">
        <v>430</v>
      </c>
      <c r="E556" s="266" t="s">
        <v>3491</v>
      </c>
      <c r="F556" s="267" t="s">
        <v>3492</v>
      </c>
      <c r="G556" s="268" t="s">
        <v>1708</v>
      </c>
      <c r="H556" s="269">
        <v>12</v>
      </c>
      <c r="I556" s="270"/>
      <c r="J556" s="271">
        <f>ROUND(I556*H556,2)</f>
        <v>0</v>
      </c>
      <c r="K556" s="267" t="s">
        <v>445</v>
      </c>
      <c r="L556" s="272"/>
      <c r="M556" s="273" t="s">
        <v>1</v>
      </c>
      <c r="N556" s="274" t="s">
        <v>41</v>
      </c>
      <c r="O556" s="85"/>
      <c r="P556" s="239">
        <f>O556*H556</f>
        <v>0</v>
      </c>
      <c r="Q556" s="239">
        <v>0</v>
      </c>
      <c r="R556" s="239">
        <f>Q556*H556</f>
        <v>0</v>
      </c>
      <c r="S556" s="239">
        <v>0</v>
      </c>
      <c r="T556" s="240">
        <f>S556*H556</f>
        <v>0</v>
      </c>
      <c r="AR556" s="241" t="s">
        <v>990</v>
      </c>
      <c r="AT556" s="241" t="s">
        <v>430</v>
      </c>
      <c r="AU556" s="241" t="s">
        <v>85</v>
      </c>
      <c r="AY556" s="16" t="s">
        <v>190</v>
      </c>
      <c r="BE556" s="242">
        <f>IF(N556="základní",J556,0)</f>
        <v>0</v>
      </c>
      <c r="BF556" s="242">
        <f>IF(N556="snížená",J556,0)</f>
        <v>0</v>
      </c>
      <c r="BG556" s="242">
        <f>IF(N556="zákl. přenesená",J556,0)</f>
        <v>0</v>
      </c>
      <c r="BH556" s="242">
        <f>IF(N556="sníž. přenesená",J556,0)</f>
        <v>0</v>
      </c>
      <c r="BI556" s="242">
        <f>IF(N556="nulová",J556,0)</f>
        <v>0</v>
      </c>
      <c r="BJ556" s="16" t="s">
        <v>83</v>
      </c>
      <c r="BK556" s="242">
        <f>ROUND(I556*H556,2)</f>
        <v>0</v>
      </c>
      <c r="BL556" s="16" t="s">
        <v>990</v>
      </c>
      <c r="BM556" s="241" t="s">
        <v>3493</v>
      </c>
    </row>
    <row r="557" spans="2:51" s="13" customFormat="1" ht="12">
      <c r="B557" s="254"/>
      <c r="C557" s="255"/>
      <c r="D557" s="245" t="s">
        <v>199</v>
      </c>
      <c r="E557" s="256" t="s">
        <v>1</v>
      </c>
      <c r="F557" s="257" t="s">
        <v>3475</v>
      </c>
      <c r="G557" s="255"/>
      <c r="H557" s="258">
        <v>12</v>
      </c>
      <c r="I557" s="259"/>
      <c r="J557" s="255"/>
      <c r="K557" s="255"/>
      <c r="L557" s="260"/>
      <c r="M557" s="261"/>
      <c r="N557" s="262"/>
      <c r="O557" s="262"/>
      <c r="P557" s="262"/>
      <c r="Q557" s="262"/>
      <c r="R557" s="262"/>
      <c r="S557" s="262"/>
      <c r="T557" s="263"/>
      <c r="AT557" s="264" t="s">
        <v>199</v>
      </c>
      <c r="AU557" s="264" t="s">
        <v>85</v>
      </c>
      <c r="AV557" s="13" t="s">
        <v>85</v>
      </c>
      <c r="AW557" s="13" t="s">
        <v>32</v>
      </c>
      <c r="AX557" s="13" t="s">
        <v>76</v>
      </c>
      <c r="AY557" s="264" t="s">
        <v>190</v>
      </c>
    </row>
    <row r="558" spans="2:65" s="1" customFormat="1" ht="16.5" customHeight="1">
      <c r="B558" s="37"/>
      <c r="C558" s="265" t="s">
        <v>1181</v>
      </c>
      <c r="D558" s="265" t="s">
        <v>430</v>
      </c>
      <c r="E558" s="266" t="s">
        <v>3494</v>
      </c>
      <c r="F558" s="267" t="s">
        <v>3495</v>
      </c>
      <c r="G558" s="268" t="s">
        <v>1708</v>
      </c>
      <c r="H558" s="269">
        <v>12</v>
      </c>
      <c r="I558" s="270"/>
      <c r="J558" s="271">
        <f>ROUND(I558*H558,2)</f>
        <v>0</v>
      </c>
      <c r="K558" s="267" t="s">
        <v>445</v>
      </c>
      <c r="L558" s="272"/>
      <c r="M558" s="273" t="s">
        <v>1</v>
      </c>
      <c r="N558" s="274" t="s">
        <v>41</v>
      </c>
      <c r="O558" s="85"/>
      <c r="P558" s="239">
        <f>O558*H558</f>
        <v>0</v>
      </c>
      <c r="Q558" s="239">
        <v>0</v>
      </c>
      <c r="R558" s="239">
        <f>Q558*H558</f>
        <v>0</v>
      </c>
      <c r="S558" s="239">
        <v>0</v>
      </c>
      <c r="T558" s="240">
        <f>S558*H558</f>
        <v>0</v>
      </c>
      <c r="AR558" s="241" t="s">
        <v>990</v>
      </c>
      <c r="AT558" s="241" t="s">
        <v>430</v>
      </c>
      <c r="AU558" s="241" t="s">
        <v>85</v>
      </c>
      <c r="AY558" s="16" t="s">
        <v>190</v>
      </c>
      <c r="BE558" s="242">
        <f>IF(N558="základní",J558,0)</f>
        <v>0</v>
      </c>
      <c r="BF558" s="242">
        <f>IF(N558="snížená",J558,0)</f>
        <v>0</v>
      </c>
      <c r="BG558" s="242">
        <f>IF(N558="zákl. přenesená",J558,0)</f>
        <v>0</v>
      </c>
      <c r="BH558" s="242">
        <f>IF(N558="sníž. přenesená",J558,0)</f>
        <v>0</v>
      </c>
      <c r="BI558" s="242">
        <f>IF(N558="nulová",J558,0)</f>
        <v>0</v>
      </c>
      <c r="BJ558" s="16" t="s">
        <v>83</v>
      </c>
      <c r="BK558" s="242">
        <f>ROUND(I558*H558,2)</f>
        <v>0</v>
      </c>
      <c r="BL558" s="16" t="s">
        <v>990</v>
      </c>
      <c r="BM558" s="241" t="s">
        <v>3496</v>
      </c>
    </row>
    <row r="559" spans="2:51" s="13" customFormat="1" ht="12">
      <c r="B559" s="254"/>
      <c r="C559" s="255"/>
      <c r="D559" s="245" t="s">
        <v>199</v>
      </c>
      <c r="E559" s="256" t="s">
        <v>1</v>
      </c>
      <c r="F559" s="257" t="s">
        <v>3475</v>
      </c>
      <c r="G559" s="255"/>
      <c r="H559" s="258">
        <v>12</v>
      </c>
      <c r="I559" s="259"/>
      <c r="J559" s="255"/>
      <c r="K559" s="255"/>
      <c r="L559" s="260"/>
      <c r="M559" s="261"/>
      <c r="N559" s="262"/>
      <c r="O559" s="262"/>
      <c r="P559" s="262"/>
      <c r="Q559" s="262"/>
      <c r="R559" s="262"/>
      <c r="S559" s="262"/>
      <c r="T559" s="263"/>
      <c r="AT559" s="264" t="s">
        <v>199</v>
      </c>
      <c r="AU559" s="264" t="s">
        <v>85</v>
      </c>
      <c r="AV559" s="13" t="s">
        <v>85</v>
      </c>
      <c r="AW559" s="13" t="s">
        <v>32</v>
      </c>
      <c r="AX559" s="13" t="s">
        <v>76</v>
      </c>
      <c r="AY559" s="264" t="s">
        <v>190</v>
      </c>
    </row>
    <row r="560" spans="2:65" s="1" customFormat="1" ht="24" customHeight="1">
      <c r="B560" s="37"/>
      <c r="C560" s="230" t="s">
        <v>1187</v>
      </c>
      <c r="D560" s="230" t="s">
        <v>192</v>
      </c>
      <c r="E560" s="231" t="s">
        <v>3450</v>
      </c>
      <c r="F560" s="232" t="s">
        <v>3451</v>
      </c>
      <c r="G560" s="233" t="s">
        <v>427</v>
      </c>
      <c r="H560" s="234">
        <v>8</v>
      </c>
      <c r="I560" s="235"/>
      <c r="J560" s="236">
        <f>ROUND(I560*H560,2)</f>
        <v>0</v>
      </c>
      <c r="K560" s="232" t="s">
        <v>445</v>
      </c>
      <c r="L560" s="42"/>
      <c r="M560" s="237" t="s">
        <v>1</v>
      </c>
      <c r="N560" s="238" t="s">
        <v>41</v>
      </c>
      <c r="O560" s="85"/>
      <c r="P560" s="239">
        <f>O560*H560</f>
        <v>0</v>
      </c>
      <c r="Q560" s="239">
        <v>0</v>
      </c>
      <c r="R560" s="239">
        <f>Q560*H560</f>
        <v>0</v>
      </c>
      <c r="S560" s="239">
        <v>0</v>
      </c>
      <c r="T560" s="240">
        <f>S560*H560</f>
        <v>0</v>
      </c>
      <c r="AR560" s="241" t="s">
        <v>272</v>
      </c>
      <c r="AT560" s="241" t="s">
        <v>192</v>
      </c>
      <c r="AU560" s="241" t="s">
        <v>85</v>
      </c>
      <c r="AY560" s="16" t="s">
        <v>190</v>
      </c>
      <c r="BE560" s="242">
        <f>IF(N560="základní",J560,0)</f>
        <v>0</v>
      </c>
      <c r="BF560" s="242">
        <f>IF(N560="snížená",J560,0)</f>
        <v>0</v>
      </c>
      <c r="BG560" s="242">
        <f>IF(N560="zákl. přenesená",J560,0)</f>
        <v>0</v>
      </c>
      <c r="BH560" s="242">
        <f>IF(N560="sníž. přenesená",J560,0)</f>
        <v>0</v>
      </c>
      <c r="BI560" s="242">
        <f>IF(N560="nulová",J560,0)</f>
        <v>0</v>
      </c>
      <c r="BJ560" s="16" t="s">
        <v>83</v>
      </c>
      <c r="BK560" s="242">
        <f>ROUND(I560*H560,2)</f>
        <v>0</v>
      </c>
      <c r="BL560" s="16" t="s">
        <v>272</v>
      </c>
      <c r="BM560" s="241" t="s">
        <v>3497</v>
      </c>
    </row>
    <row r="561" spans="2:63" s="11" customFormat="1" ht="22.8" customHeight="1">
      <c r="B561" s="214"/>
      <c r="C561" s="215"/>
      <c r="D561" s="216" t="s">
        <v>75</v>
      </c>
      <c r="E561" s="228" t="s">
        <v>3498</v>
      </c>
      <c r="F561" s="228" t="s">
        <v>3499</v>
      </c>
      <c r="G561" s="215"/>
      <c r="H561" s="215"/>
      <c r="I561" s="218"/>
      <c r="J561" s="229">
        <f>BK561</f>
        <v>0</v>
      </c>
      <c r="K561" s="215"/>
      <c r="L561" s="220"/>
      <c r="M561" s="221"/>
      <c r="N561" s="222"/>
      <c r="O561" s="222"/>
      <c r="P561" s="223">
        <f>SUM(P562:P595)</f>
        <v>0</v>
      </c>
      <c r="Q561" s="222"/>
      <c r="R561" s="223">
        <f>SUM(R562:R595)</f>
        <v>0</v>
      </c>
      <c r="S561" s="222"/>
      <c r="T561" s="224">
        <f>SUM(T562:T595)</f>
        <v>0</v>
      </c>
      <c r="AR561" s="225" t="s">
        <v>197</v>
      </c>
      <c r="AT561" s="226" t="s">
        <v>75</v>
      </c>
      <c r="AU561" s="226" t="s">
        <v>83</v>
      </c>
      <c r="AY561" s="225" t="s">
        <v>190</v>
      </c>
      <c r="BK561" s="227">
        <f>SUM(BK562:BK595)</f>
        <v>0</v>
      </c>
    </row>
    <row r="562" spans="2:65" s="1" customFormat="1" ht="48" customHeight="1">
      <c r="B562" s="37"/>
      <c r="C562" s="230" t="s">
        <v>1196</v>
      </c>
      <c r="D562" s="230" t="s">
        <v>192</v>
      </c>
      <c r="E562" s="231" t="s">
        <v>3500</v>
      </c>
      <c r="F562" s="232" t="s">
        <v>3501</v>
      </c>
      <c r="G562" s="233" t="s">
        <v>1708</v>
      </c>
      <c r="H562" s="234">
        <v>1</v>
      </c>
      <c r="I562" s="235"/>
      <c r="J562" s="236">
        <f>ROUND(I562*H562,2)</f>
        <v>0</v>
      </c>
      <c r="K562" s="232" t="s">
        <v>445</v>
      </c>
      <c r="L562" s="42"/>
      <c r="M562" s="237" t="s">
        <v>1</v>
      </c>
      <c r="N562" s="238" t="s">
        <v>41</v>
      </c>
      <c r="O562" s="85"/>
      <c r="P562" s="239">
        <f>O562*H562</f>
        <v>0</v>
      </c>
      <c r="Q562" s="239">
        <v>0</v>
      </c>
      <c r="R562" s="239">
        <f>Q562*H562</f>
        <v>0</v>
      </c>
      <c r="S562" s="239">
        <v>0</v>
      </c>
      <c r="T562" s="240">
        <f>S562*H562</f>
        <v>0</v>
      </c>
      <c r="AR562" s="241" t="s">
        <v>272</v>
      </c>
      <c r="AT562" s="241" t="s">
        <v>192</v>
      </c>
      <c r="AU562" s="241" t="s">
        <v>85</v>
      </c>
      <c r="AY562" s="16" t="s">
        <v>190</v>
      </c>
      <c r="BE562" s="242">
        <f>IF(N562="základní",J562,0)</f>
        <v>0</v>
      </c>
      <c r="BF562" s="242">
        <f>IF(N562="snížená",J562,0)</f>
        <v>0</v>
      </c>
      <c r="BG562" s="242">
        <f>IF(N562="zákl. přenesená",J562,0)</f>
        <v>0</v>
      </c>
      <c r="BH562" s="242">
        <f>IF(N562="sníž. přenesená",J562,0)</f>
        <v>0</v>
      </c>
      <c r="BI562" s="242">
        <f>IF(N562="nulová",J562,0)</f>
        <v>0</v>
      </c>
      <c r="BJ562" s="16" t="s">
        <v>83</v>
      </c>
      <c r="BK562" s="242">
        <f>ROUND(I562*H562,2)</f>
        <v>0</v>
      </c>
      <c r="BL562" s="16" t="s">
        <v>272</v>
      </c>
      <c r="BM562" s="241" t="s">
        <v>3502</v>
      </c>
    </row>
    <row r="563" spans="2:51" s="12" customFormat="1" ht="12">
      <c r="B563" s="243"/>
      <c r="C563" s="244"/>
      <c r="D563" s="245" t="s">
        <v>199</v>
      </c>
      <c r="E563" s="246" t="s">
        <v>1</v>
      </c>
      <c r="F563" s="247" t="s">
        <v>3503</v>
      </c>
      <c r="G563" s="244"/>
      <c r="H563" s="246" t="s">
        <v>1</v>
      </c>
      <c r="I563" s="248"/>
      <c r="J563" s="244"/>
      <c r="K563" s="244"/>
      <c r="L563" s="249"/>
      <c r="M563" s="250"/>
      <c r="N563" s="251"/>
      <c r="O563" s="251"/>
      <c r="P563" s="251"/>
      <c r="Q563" s="251"/>
      <c r="R563" s="251"/>
      <c r="S563" s="251"/>
      <c r="T563" s="252"/>
      <c r="AT563" s="253" t="s">
        <v>199</v>
      </c>
      <c r="AU563" s="253" t="s">
        <v>85</v>
      </c>
      <c r="AV563" s="12" t="s">
        <v>83</v>
      </c>
      <c r="AW563" s="12" t="s">
        <v>32</v>
      </c>
      <c r="AX563" s="12" t="s">
        <v>76</v>
      </c>
      <c r="AY563" s="253" t="s">
        <v>190</v>
      </c>
    </row>
    <row r="564" spans="2:51" s="13" customFormat="1" ht="12">
      <c r="B564" s="254"/>
      <c r="C564" s="255"/>
      <c r="D564" s="245" t="s">
        <v>199</v>
      </c>
      <c r="E564" s="256" t="s">
        <v>1</v>
      </c>
      <c r="F564" s="257" t="s">
        <v>83</v>
      </c>
      <c r="G564" s="255"/>
      <c r="H564" s="258">
        <v>1</v>
      </c>
      <c r="I564" s="259"/>
      <c r="J564" s="255"/>
      <c r="K564" s="255"/>
      <c r="L564" s="260"/>
      <c r="M564" s="261"/>
      <c r="N564" s="262"/>
      <c r="O564" s="262"/>
      <c r="P564" s="262"/>
      <c r="Q564" s="262"/>
      <c r="R564" s="262"/>
      <c r="S564" s="262"/>
      <c r="T564" s="263"/>
      <c r="AT564" s="264" t="s">
        <v>199</v>
      </c>
      <c r="AU564" s="264" t="s">
        <v>85</v>
      </c>
      <c r="AV564" s="13" t="s">
        <v>85</v>
      </c>
      <c r="AW564" s="13" t="s">
        <v>32</v>
      </c>
      <c r="AX564" s="13" t="s">
        <v>76</v>
      </c>
      <c r="AY564" s="264" t="s">
        <v>190</v>
      </c>
    </row>
    <row r="565" spans="2:65" s="1" customFormat="1" ht="24" customHeight="1">
      <c r="B565" s="37"/>
      <c r="C565" s="265" t="s">
        <v>1202</v>
      </c>
      <c r="D565" s="265" t="s">
        <v>430</v>
      </c>
      <c r="E565" s="266" t="s">
        <v>3504</v>
      </c>
      <c r="F565" s="267" t="s">
        <v>3505</v>
      </c>
      <c r="G565" s="268" t="s">
        <v>1708</v>
      </c>
      <c r="H565" s="269">
        <v>1</v>
      </c>
      <c r="I565" s="270"/>
      <c r="J565" s="271">
        <f>ROUND(I565*H565,2)</f>
        <v>0</v>
      </c>
      <c r="K565" s="267" t="s">
        <v>445</v>
      </c>
      <c r="L565" s="272"/>
      <c r="M565" s="273" t="s">
        <v>1</v>
      </c>
      <c r="N565" s="274" t="s">
        <v>41</v>
      </c>
      <c r="O565" s="85"/>
      <c r="P565" s="239">
        <f>O565*H565</f>
        <v>0</v>
      </c>
      <c r="Q565" s="239">
        <v>0</v>
      </c>
      <c r="R565" s="239">
        <f>Q565*H565</f>
        <v>0</v>
      </c>
      <c r="S565" s="239">
        <v>0</v>
      </c>
      <c r="T565" s="240">
        <f>S565*H565</f>
        <v>0</v>
      </c>
      <c r="AR565" s="241" t="s">
        <v>990</v>
      </c>
      <c r="AT565" s="241" t="s">
        <v>430</v>
      </c>
      <c r="AU565" s="241" t="s">
        <v>85</v>
      </c>
      <c r="AY565" s="16" t="s">
        <v>190</v>
      </c>
      <c r="BE565" s="242">
        <f>IF(N565="základní",J565,0)</f>
        <v>0</v>
      </c>
      <c r="BF565" s="242">
        <f>IF(N565="snížená",J565,0)</f>
        <v>0</v>
      </c>
      <c r="BG565" s="242">
        <f>IF(N565="zákl. přenesená",J565,0)</f>
        <v>0</v>
      </c>
      <c r="BH565" s="242">
        <f>IF(N565="sníž. přenesená",J565,0)</f>
        <v>0</v>
      </c>
      <c r="BI565" s="242">
        <f>IF(N565="nulová",J565,0)</f>
        <v>0</v>
      </c>
      <c r="BJ565" s="16" t="s">
        <v>83</v>
      </c>
      <c r="BK565" s="242">
        <f>ROUND(I565*H565,2)</f>
        <v>0</v>
      </c>
      <c r="BL565" s="16" t="s">
        <v>990</v>
      </c>
      <c r="BM565" s="241" t="s">
        <v>3506</v>
      </c>
    </row>
    <row r="566" spans="2:51" s="13" customFormat="1" ht="12">
      <c r="B566" s="254"/>
      <c r="C566" s="255"/>
      <c r="D566" s="245" t="s">
        <v>199</v>
      </c>
      <c r="E566" s="256" t="s">
        <v>1</v>
      </c>
      <c r="F566" s="257" t="s">
        <v>83</v>
      </c>
      <c r="G566" s="255"/>
      <c r="H566" s="258">
        <v>1</v>
      </c>
      <c r="I566" s="259"/>
      <c r="J566" s="255"/>
      <c r="K566" s="255"/>
      <c r="L566" s="260"/>
      <c r="M566" s="261"/>
      <c r="N566" s="262"/>
      <c r="O566" s="262"/>
      <c r="P566" s="262"/>
      <c r="Q566" s="262"/>
      <c r="R566" s="262"/>
      <c r="S566" s="262"/>
      <c r="T566" s="263"/>
      <c r="AT566" s="264" t="s">
        <v>199</v>
      </c>
      <c r="AU566" s="264" t="s">
        <v>85</v>
      </c>
      <c r="AV566" s="13" t="s">
        <v>85</v>
      </c>
      <c r="AW566" s="13" t="s">
        <v>32</v>
      </c>
      <c r="AX566" s="13" t="s">
        <v>76</v>
      </c>
      <c r="AY566" s="264" t="s">
        <v>190</v>
      </c>
    </row>
    <row r="567" spans="2:65" s="1" customFormat="1" ht="36" customHeight="1">
      <c r="B567" s="37"/>
      <c r="C567" s="265" t="s">
        <v>1207</v>
      </c>
      <c r="D567" s="265" t="s">
        <v>430</v>
      </c>
      <c r="E567" s="266" t="s">
        <v>3507</v>
      </c>
      <c r="F567" s="267" t="s">
        <v>3508</v>
      </c>
      <c r="G567" s="268" t="s">
        <v>1708</v>
      </c>
      <c r="H567" s="269">
        <v>1</v>
      </c>
      <c r="I567" s="270"/>
      <c r="J567" s="271">
        <f>ROUND(I567*H567,2)</f>
        <v>0</v>
      </c>
      <c r="K567" s="267" t="s">
        <v>445</v>
      </c>
      <c r="L567" s="272"/>
      <c r="M567" s="273" t="s">
        <v>1</v>
      </c>
      <c r="N567" s="274" t="s">
        <v>41</v>
      </c>
      <c r="O567" s="85"/>
      <c r="P567" s="239">
        <f>O567*H567</f>
        <v>0</v>
      </c>
      <c r="Q567" s="239">
        <v>0</v>
      </c>
      <c r="R567" s="239">
        <f>Q567*H567</f>
        <v>0</v>
      </c>
      <c r="S567" s="239">
        <v>0</v>
      </c>
      <c r="T567" s="240">
        <f>S567*H567</f>
        <v>0</v>
      </c>
      <c r="AR567" s="241" t="s">
        <v>990</v>
      </c>
      <c r="AT567" s="241" t="s">
        <v>430</v>
      </c>
      <c r="AU567" s="241" t="s">
        <v>85</v>
      </c>
      <c r="AY567" s="16" t="s">
        <v>190</v>
      </c>
      <c r="BE567" s="242">
        <f>IF(N567="základní",J567,0)</f>
        <v>0</v>
      </c>
      <c r="BF567" s="242">
        <f>IF(N567="snížená",J567,0)</f>
        <v>0</v>
      </c>
      <c r="BG567" s="242">
        <f>IF(N567="zákl. přenesená",J567,0)</f>
        <v>0</v>
      </c>
      <c r="BH567" s="242">
        <f>IF(N567="sníž. přenesená",J567,0)</f>
        <v>0</v>
      </c>
      <c r="BI567" s="242">
        <f>IF(N567="nulová",J567,0)</f>
        <v>0</v>
      </c>
      <c r="BJ567" s="16" t="s">
        <v>83</v>
      </c>
      <c r="BK567" s="242">
        <f>ROUND(I567*H567,2)</f>
        <v>0</v>
      </c>
      <c r="BL567" s="16" t="s">
        <v>990</v>
      </c>
      <c r="BM567" s="241" t="s">
        <v>3509</v>
      </c>
    </row>
    <row r="568" spans="2:51" s="13" customFormat="1" ht="12">
      <c r="B568" s="254"/>
      <c r="C568" s="255"/>
      <c r="D568" s="245" t="s">
        <v>199</v>
      </c>
      <c r="E568" s="256" t="s">
        <v>1</v>
      </c>
      <c r="F568" s="257" t="s">
        <v>83</v>
      </c>
      <c r="G568" s="255"/>
      <c r="H568" s="258">
        <v>1</v>
      </c>
      <c r="I568" s="259"/>
      <c r="J568" s="255"/>
      <c r="K568" s="255"/>
      <c r="L568" s="260"/>
      <c r="M568" s="261"/>
      <c r="N568" s="262"/>
      <c r="O568" s="262"/>
      <c r="P568" s="262"/>
      <c r="Q568" s="262"/>
      <c r="R568" s="262"/>
      <c r="S568" s="262"/>
      <c r="T568" s="263"/>
      <c r="AT568" s="264" t="s">
        <v>199</v>
      </c>
      <c r="AU568" s="264" t="s">
        <v>85</v>
      </c>
      <c r="AV568" s="13" t="s">
        <v>85</v>
      </c>
      <c r="AW568" s="13" t="s">
        <v>32</v>
      </c>
      <c r="AX568" s="13" t="s">
        <v>76</v>
      </c>
      <c r="AY568" s="264" t="s">
        <v>190</v>
      </c>
    </row>
    <row r="569" spans="2:65" s="1" customFormat="1" ht="16.5" customHeight="1">
      <c r="B569" s="37"/>
      <c r="C569" s="265" t="s">
        <v>1214</v>
      </c>
      <c r="D569" s="265" t="s">
        <v>430</v>
      </c>
      <c r="E569" s="266" t="s">
        <v>3510</v>
      </c>
      <c r="F569" s="267" t="s">
        <v>3511</v>
      </c>
      <c r="G569" s="268" t="s">
        <v>1708</v>
      </c>
      <c r="H569" s="269">
        <v>2</v>
      </c>
      <c r="I569" s="270"/>
      <c r="J569" s="271">
        <f>ROUND(I569*H569,2)</f>
        <v>0</v>
      </c>
      <c r="K569" s="267" t="s">
        <v>445</v>
      </c>
      <c r="L569" s="272"/>
      <c r="M569" s="273" t="s">
        <v>1</v>
      </c>
      <c r="N569" s="274" t="s">
        <v>41</v>
      </c>
      <c r="O569" s="85"/>
      <c r="P569" s="239">
        <f>O569*H569</f>
        <v>0</v>
      </c>
      <c r="Q569" s="239">
        <v>0</v>
      </c>
      <c r="R569" s="239">
        <f>Q569*H569</f>
        <v>0</v>
      </c>
      <c r="S569" s="239">
        <v>0</v>
      </c>
      <c r="T569" s="240">
        <f>S569*H569</f>
        <v>0</v>
      </c>
      <c r="AR569" s="241" t="s">
        <v>990</v>
      </c>
      <c r="AT569" s="241" t="s">
        <v>430</v>
      </c>
      <c r="AU569" s="241" t="s">
        <v>85</v>
      </c>
      <c r="AY569" s="16" t="s">
        <v>190</v>
      </c>
      <c r="BE569" s="242">
        <f>IF(N569="základní",J569,0)</f>
        <v>0</v>
      </c>
      <c r="BF569" s="242">
        <f>IF(N569="snížená",J569,0)</f>
        <v>0</v>
      </c>
      <c r="BG569" s="242">
        <f>IF(N569="zákl. přenesená",J569,0)</f>
        <v>0</v>
      </c>
      <c r="BH569" s="242">
        <f>IF(N569="sníž. přenesená",J569,0)</f>
        <v>0</v>
      </c>
      <c r="BI569" s="242">
        <f>IF(N569="nulová",J569,0)</f>
        <v>0</v>
      </c>
      <c r="BJ569" s="16" t="s">
        <v>83</v>
      </c>
      <c r="BK569" s="242">
        <f>ROUND(I569*H569,2)</f>
        <v>0</v>
      </c>
      <c r="BL569" s="16" t="s">
        <v>990</v>
      </c>
      <c r="BM569" s="241" t="s">
        <v>3512</v>
      </c>
    </row>
    <row r="570" spans="2:51" s="13" customFormat="1" ht="12">
      <c r="B570" s="254"/>
      <c r="C570" s="255"/>
      <c r="D570" s="245" t="s">
        <v>199</v>
      </c>
      <c r="E570" s="256" t="s">
        <v>1</v>
      </c>
      <c r="F570" s="257" t="s">
        <v>3513</v>
      </c>
      <c r="G570" s="255"/>
      <c r="H570" s="258">
        <v>1</v>
      </c>
      <c r="I570" s="259"/>
      <c r="J570" s="255"/>
      <c r="K570" s="255"/>
      <c r="L570" s="260"/>
      <c r="M570" s="261"/>
      <c r="N570" s="262"/>
      <c r="O570" s="262"/>
      <c r="P570" s="262"/>
      <c r="Q570" s="262"/>
      <c r="R570" s="262"/>
      <c r="S570" s="262"/>
      <c r="T570" s="263"/>
      <c r="AT570" s="264" t="s">
        <v>199</v>
      </c>
      <c r="AU570" s="264" t="s">
        <v>85</v>
      </c>
      <c r="AV570" s="13" t="s">
        <v>85</v>
      </c>
      <c r="AW570" s="13" t="s">
        <v>32</v>
      </c>
      <c r="AX570" s="13" t="s">
        <v>76</v>
      </c>
      <c r="AY570" s="264" t="s">
        <v>190</v>
      </c>
    </row>
    <row r="571" spans="2:51" s="13" customFormat="1" ht="12">
      <c r="B571" s="254"/>
      <c r="C571" s="255"/>
      <c r="D571" s="245" t="s">
        <v>199</v>
      </c>
      <c r="E571" s="256" t="s">
        <v>1</v>
      </c>
      <c r="F571" s="257" t="s">
        <v>3514</v>
      </c>
      <c r="G571" s="255"/>
      <c r="H571" s="258">
        <v>1</v>
      </c>
      <c r="I571" s="259"/>
      <c r="J571" s="255"/>
      <c r="K571" s="255"/>
      <c r="L571" s="260"/>
      <c r="M571" s="261"/>
      <c r="N571" s="262"/>
      <c r="O571" s="262"/>
      <c r="P571" s="262"/>
      <c r="Q571" s="262"/>
      <c r="R571" s="262"/>
      <c r="S571" s="262"/>
      <c r="T571" s="263"/>
      <c r="AT571" s="264" t="s">
        <v>199</v>
      </c>
      <c r="AU571" s="264" t="s">
        <v>85</v>
      </c>
      <c r="AV571" s="13" t="s">
        <v>85</v>
      </c>
      <c r="AW571" s="13" t="s">
        <v>32</v>
      </c>
      <c r="AX571" s="13" t="s">
        <v>76</v>
      </c>
      <c r="AY571" s="264" t="s">
        <v>190</v>
      </c>
    </row>
    <row r="572" spans="2:65" s="1" customFormat="1" ht="16.5" customHeight="1">
      <c r="B572" s="37"/>
      <c r="C572" s="265" t="s">
        <v>1219</v>
      </c>
      <c r="D572" s="265" t="s">
        <v>430</v>
      </c>
      <c r="E572" s="266" t="s">
        <v>3515</v>
      </c>
      <c r="F572" s="267" t="s">
        <v>3516</v>
      </c>
      <c r="G572" s="268" t="s">
        <v>1708</v>
      </c>
      <c r="H572" s="269">
        <v>46</v>
      </c>
      <c r="I572" s="270"/>
      <c r="J572" s="271">
        <f>ROUND(I572*H572,2)</f>
        <v>0</v>
      </c>
      <c r="K572" s="267" t="s">
        <v>445</v>
      </c>
      <c r="L572" s="272"/>
      <c r="M572" s="273" t="s">
        <v>1</v>
      </c>
      <c r="N572" s="274" t="s">
        <v>41</v>
      </c>
      <c r="O572" s="85"/>
      <c r="P572" s="239">
        <f>O572*H572</f>
        <v>0</v>
      </c>
      <c r="Q572" s="239">
        <v>0</v>
      </c>
      <c r="R572" s="239">
        <f>Q572*H572</f>
        <v>0</v>
      </c>
      <c r="S572" s="239">
        <v>0</v>
      </c>
      <c r="T572" s="240">
        <f>S572*H572</f>
        <v>0</v>
      </c>
      <c r="AR572" s="241" t="s">
        <v>990</v>
      </c>
      <c r="AT572" s="241" t="s">
        <v>430</v>
      </c>
      <c r="AU572" s="241" t="s">
        <v>85</v>
      </c>
      <c r="AY572" s="16" t="s">
        <v>190</v>
      </c>
      <c r="BE572" s="242">
        <f>IF(N572="základní",J572,0)</f>
        <v>0</v>
      </c>
      <c r="BF572" s="242">
        <f>IF(N572="snížená",J572,0)</f>
        <v>0</v>
      </c>
      <c r="BG572" s="242">
        <f>IF(N572="zákl. přenesená",J572,0)</f>
        <v>0</v>
      </c>
      <c r="BH572" s="242">
        <f>IF(N572="sníž. přenesená",J572,0)</f>
        <v>0</v>
      </c>
      <c r="BI572" s="242">
        <f>IF(N572="nulová",J572,0)</f>
        <v>0</v>
      </c>
      <c r="BJ572" s="16" t="s">
        <v>83</v>
      </c>
      <c r="BK572" s="242">
        <f>ROUND(I572*H572,2)</f>
        <v>0</v>
      </c>
      <c r="BL572" s="16" t="s">
        <v>990</v>
      </c>
      <c r="BM572" s="241" t="s">
        <v>3517</v>
      </c>
    </row>
    <row r="573" spans="2:51" s="12" customFormat="1" ht="12">
      <c r="B573" s="243"/>
      <c r="C573" s="244"/>
      <c r="D573" s="245" t="s">
        <v>199</v>
      </c>
      <c r="E573" s="246" t="s">
        <v>1</v>
      </c>
      <c r="F573" s="247" t="s">
        <v>3518</v>
      </c>
      <c r="G573" s="244"/>
      <c r="H573" s="246" t="s">
        <v>1</v>
      </c>
      <c r="I573" s="248"/>
      <c r="J573" s="244"/>
      <c r="K573" s="244"/>
      <c r="L573" s="249"/>
      <c r="M573" s="250"/>
      <c r="N573" s="251"/>
      <c r="O573" s="251"/>
      <c r="P573" s="251"/>
      <c r="Q573" s="251"/>
      <c r="R573" s="251"/>
      <c r="S573" s="251"/>
      <c r="T573" s="252"/>
      <c r="AT573" s="253" t="s">
        <v>199</v>
      </c>
      <c r="AU573" s="253" t="s">
        <v>85</v>
      </c>
      <c r="AV573" s="12" t="s">
        <v>83</v>
      </c>
      <c r="AW573" s="12" t="s">
        <v>32</v>
      </c>
      <c r="AX573" s="12" t="s">
        <v>76</v>
      </c>
      <c r="AY573" s="253" t="s">
        <v>190</v>
      </c>
    </row>
    <row r="574" spans="2:51" s="13" customFormat="1" ht="12">
      <c r="B574" s="254"/>
      <c r="C574" s="255"/>
      <c r="D574" s="245" t="s">
        <v>199</v>
      </c>
      <c r="E574" s="256" t="s">
        <v>1</v>
      </c>
      <c r="F574" s="257" t="s">
        <v>3519</v>
      </c>
      <c r="G574" s="255"/>
      <c r="H574" s="258">
        <v>7</v>
      </c>
      <c r="I574" s="259"/>
      <c r="J574" s="255"/>
      <c r="K574" s="255"/>
      <c r="L574" s="260"/>
      <c r="M574" s="261"/>
      <c r="N574" s="262"/>
      <c r="O574" s="262"/>
      <c r="P574" s="262"/>
      <c r="Q574" s="262"/>
      <c r="R574" s="262"/>
      <c r="S574" s="262"/>
      <c r="T574" s="263"/>
      <c r="AT574" s="264" t="s">
        <v>199</v>
      </c>
      <c r="AU574" s="264" t="s">
        <v>85</v>
      </c>
      <c r="AV574" s="13" t="s">
        <v>85</v>
      </c>
      <c r="AW574" s="13" t="s">
        <v>32</v>
      </c>
      <c r="AX574" s="13" t="s">
        <v>76</v>
      </c>
      <c r="AY574" s="264" t="s">
        <v>190</v>
      </c>
    </row>
    <row r="575" spans="2:51" s="13" customFormat="1" ht="12">
      <c r="B575" s="254"/>
      <c r="C575" s="255"/>
      <c r="D575" s="245" t="s">
        <v>199</v>
      </c>
      <c r="E575" s="256" t="s">
        <v>1</v>
      </c>
      <c r="F575" s="257" t="s">
        <v>3520</v>
      </c>
      <c r="G575" s="255"/>
      <c r="H575" s="258">
        <v>12</v>
      </c>
      <c r="I575" s="259"/>
      <c r="J575" s="255"/>
      <c r="K575" s="255"/>
      <c r="L575" s="260"/>
      <c r="M575" s="261"/>
      <c r="N575" s="262"/>
      <c r="O575" s="262"/>
      <c r="P575" s="262"/>
      <c r="Q575" s="262"/>
      <c r="R575" s="262"/>
      <c r="S575" s="262"/>
      <c r="T575" s="263"/>
      <c r="AT575" s="264" t="s">
        <v>199</v>
      </c>
      <c r="AU575" s="264" t="s">
        <v>85</v>
      </c>
      <c r="AV575" s="13" t="s">
        <v>85</v>
      </c>
      <c r="AW575" s="13" t="s">
        <v>32</v>
      </c>
      <c r="AX575" s="13" t="s">
        <v>76</v>
      </c>
      <c r="AY575" s="264" t="s">
        <v>190</v>
      </c>
    </row>
    <row r="576" spans="2:51" s="13" customFormat="1" ht="12">
      <c r="B576" s="254"/>
      <c r="C576" s="255"/>
      <c r="D576" s="245" t="s">
        <v>199</v>
      </c>
      <c r="E576" s="256" t="s">
        <v>1</v>
      </c>
      <c r="F576" s="257" t="s">
        <v>3521</v>
      </c>
      <c r="G576" s="255"/>
      <c r="H576" s="258">
        <v>7</v>
      </c>
      <c r="I576" s="259"/>
      <c r="J576" s="255"/>
      <c r="K576" s="255"/>
      <c r="L576" s="260"/>
      <c r="M576" s="261"/>
      <c r="N576" s="262"/>
      <c r="O576" s="262"/>
      <c r="P576" s="262"/>
      <c r="Q576" s="262"/>
      <c r="R576" s="262"/>
      <c r="S576" s="262"/>
      <c r="T576" s="263"/>
      <c r="AT576" s="264" t="s">
        <v>199</v>
      </c>
      <c r="AU576" s="264" t="s">
        <v>85</v>
      </c>
      <c r="AV576" s="13" t="s">
        <v>85</v>
      </c>
      <c r="AW576" s="13" t="s">
        <v>32</v>
      </c>
      <c r="AX576" s="13" t="s">
        <v>76</v>
      </c>
      <c r="AY576" s="264" t="s">
        <v>190</v>
      </c>
    </row>
    <row r="577" spans="2:51" s="13" customFormat="1" ht="12">
      <c r="B577" s="254"/>
      <c r="C577" s="255"/>
      <c r="D577" s="245" t="s">
        <v>199</v>
      </c>
      <c r="E577" s="256" t="s">
        <v>1</v>
      </c>
      <c r="F577" s="257" t="s">
        <v>3522</v>
      </c>
      <c r="G577" s="255"/>
      <c r="H577" s="258">
        <v>7</v>
      </c>
      <c r="I577" s="259"/>
      <c r="J577" s="255"/>
      <c r="K577" s="255"/>
      <c r="L577" s="260"/>
      <c r="M577" s="261"/>
      <c r="N577" s="262"/>
      <c r="O577" s="262"/>
      <c r="P577" s="262"/>
      <c r="Q577" s="262"/>
      <c r="R577" s="262"/>
      <c r="S577" s="262"/>
      <c r="T577" s="263"/>
      <c r="AT577" s="264" t="s">
        <v>199</v>
      </c>
      <c r="AU577" s="264" t="s">
        <v>85</v>
      </c>
      <c r="AV577" s="13" t="s">
        <v>85</v>
      </c>
      <c r="AW577" s="13" t="s">
        <v>32</v>
      </c>
      <c r="AX577" s="13" t="s">
        <v>76</v>
      </c>
      <c r="AY577" s="264" t="s">
        <v>190</v>
      </c>
    </row>
    <row r="578" spans="2:51" s="13" customFormat="1" ht="12">
      <c r="B578" s="254"/>
      <c r="C578" s="255"/>
      <c r="D578" s="245" t="s">
        <v>199</v>
      </c>
      <c r="E578" s="256" t="s">
        <v>1</v>
      </c>
      <c r="F578" s="257" t="s">
        <v>3523</v>
      </c>
      <c r="G578" s="255"/>
      <c r="H578" s="258">
        <v>7</v>
      </c>
      <c r="I578" s="259"/>
      <c r="J578" s="255"/>
      <c r="K578" s="255"/>
      <c r="L578" s="260"/>
      <c r="M578" s="261"/>
      <c r="N578" s="262"/>
      <c r="O578" s="262"/>
      <c r="P578" s="262"/>
      <c r="Q578" s="262"/>
      <c r="R578" s="262"/>
      <c r="S578" s="262"/>
      <c r="T578" s="263"/>
      <c r="AT578" s="264" t="s">
        <v>199</v>
      </c>
      <c r="AU578" s="264" t="s">
        <v>85</v>
      </c>
      <c r="AV578" s="13" t="s">
        <v>85</v>
      </c>
      <c r="AW578" s="13" t="s">
        <v>32</v>
      </c>
      <c r="AX578" s="13" t="s">
        <v>76</v>
      </c>
      <c r="AY578" s="264" t="s">
        <v>190</v>
      </c>
    </row>
    <row r="579" spans="2:51" s="13" customFormat="1" ht="12">
      <c r="B579" s="254"/>
      <c r="C579" s="255"/>
      <c r="D579" s="245" t="s">
        <v>199</v>
      </c>
      <c r="E579" s="256" t="s">
        <v>1</v>
      </c>
      <c r="F579" s="257" t="s">
        <v>3524</v>
      </c>
      <c r="G579" s="255"/>
      <c r="H579" s="258">
        <v>6</v>
      </c>
      <c r="I579" s="259"/>
      <c r="J579" s="255"/>
      <c r="K579" s="255"/>
      <c r="L579" s="260"/>
      <c r="M579" s="261"/>
      <c r="N579" s="262"/>
      <c r="O579" s="262"/>
      <c r="P579" s="262"/>
      <c r="Q579" s="262"/>
      <c r="R579" s="262"/>
      <c r="S579" s="262"/>
      <c r="T579" s="263"/>
      <c r="AT579" s="264" t="s">
        <v>199</v>
      </c>
      <c r="AU579" s="264" t="s">
        <v>85</v>
      </c>
      <c r="AV579" s="13" t="s">
        <v>85</v>
      </c>
      <c r="AW579" s="13" t="s">
        <v>32</v>
      </c>
      <c r="AX579" s="13" t="s">
        <v>76</v>
      </c>
      <c r="AY579" s="264" t="s">
        <v>190</v>
      </c>
    </row>
    <row r="580" spans="2:65" s="1" customFormat="1" ht="16.5" customHeight="1">
      <c r="B580" s="37"/>
      <c r="C580" s="265" t="s">
        <v>1224</v>
      </c>
      <c r="D580" s="265" t="s">
        <v>430</v>
      </c>
      <c r="E580" s="266" t="s">
        <v>3525</v>
      </c>
      <c r="F580" s="267" t="s">
        <v>3526</v>
      </c>
      <c r="G580" s="268" t="s">
        <v>1708</v>
      </c>
      <c r="H580" s="269">
        <v>46</v>
      </c>
      <c r="I580" s="270"/>
      <c r="J580" s="271">
        <f>ROUND(I580*H580,2)</f>
        <v>0</v>
      </c>
      <c r="K580" s="267" t="s">
        <v>445</v>
      </c>
      <c r="L580" s="272"/>
      <c r="M580" s="273" t="s">
        <v>1</v>
      </c>
      <c r="N580" s="274" t="s">
        <v>41</v>
      </c>
      <c r="O580" s="85"/>
      <c r="P580" s="239">
        <f>O580*H580</f>
        <v>0</v>
      </c>
      <c r="Q580" s="239">
        <v>0</v>
      </c>
      <c r="R580" s="239">
        <f>Q580*H580</f>
        <v>0</v>
      </c>
      <c r="S580" s="239">
        <v>0</v>
      </c>
      <c r="T580" s="240">
        <f>S580*H580</f>
        <v>0</v>
      </c>
      <c r="AR580" s="241" t="s">
        <v>990</v>
      </c>
      <c r="AT580" s="241" t="s">
        <v>430</v>
      </c>
      <c r="AU580" s="241" t="s">
        <v>85</v>
      </c>
      <c r="AY580" s="16" t="s">
        <v>190</v>
      </c>
      <c r="BE580" s="242">
        <f>IF(N580="základní",J580,0)</f>
        <v>0</v>
      </c>
      <c r="BF580" s="242">
        <f>IF(N580="snížená",J580,0)</f>
        <v>0</v>
      </c>
      <c r="BG580" s="242">
        <f>IF(N580="zákl. přenesená",J580,0)</f>
        <v>0</v>
      </c>
      <c r="BH580" s="242">
        <f>IF(N580="sníž. přenesená",J580,0)</f>
        <v>0</v>
      </c>
      <c r="BI580" s="242">
        <f>IF(N580="nulová",J580,0)</f>
        <v>0</v>
      </c>
      <c r="BJ580" s="16" t="s">
        <v>83</v>
      </c>
      <c r="BK580" s="242">
        <f>ROUND(I580*H580,2)</f>
        <v>0</v>
      </c>
      <c r="BL580" s="16" t="s">
        <v>990</v>
      </c>
      <c r="BM580" s="241" t="s">
        <v>3527</v>
      </c>
    </row>
    <row r="581" spans="2:65" s="1" customFormat="1" ht="16.5" customHeight="1">
      <c r="B581" s="37"/>
      <c r="C581" s="265" t="s">
        <v>1232</v>
      </c>
      <c r="D581" s="265" t="s">
        <v>430</v>
      </c>
      <c r="E581" s="266" t="s">
        <v>3528</v>
      </c>
      <c r="F581" s="267" t="s">
        <v>3529</v>
      </c>
      <c r="G581" s="268" t="s">
        <v>1708</v>
      </c>
      <c r="H581" s="269">
        <v>1</v>
      </c>
      <c r="I581" s="270"/>
      <c r="J581" s="271">
        <f>ROUND(I581*H581,2)</f>
        <v>0</v>
      </c>
      <c r="K581" s="267" t="s">
        <v>445</v>
      </c>
      <c r="L581" s="272"/>
      <c r="M581" s="273" t="s">
        <v>1</v>
      </c>
      <c r="N581" s="274" t="s">
        <v>41</v>
      </c>
      <c r="O581" s="85"/>
      <c r="P581" s="239">
        <f>O581*H581</f>
        <v>0</v>
      </c>
      <c r="Q581" s="239">
        <v>0</v>
      </c>
      <c r="R581" s="239">
        <f>Q581*H581</f>
        <v>0</v>
      </c>
      <c r="S581" s="239">
        <v>0</v>
      </c>
      <c r="T581" s="240">
        <f>S581*H581</f>
        <v>0</v>
      </c>
      <c r="AR581" s="241" t="s">
        <v>990</v>
      </c>
      <c r="AT581" s="241" t="s">
        <v>430</v>
      </c>
      <c r="AU581" s="241" t="s">
        <v>85</v>
      </c>
      <c r="AY581" s="16" t="s">
        <v>190</v>
      </c>
      <c r="BE581" s="242">
        <f>IF(N581="základní",J581,0)</f>
        <v>0</v>
      </c>
      <c r="BF581" s="242">
        <f>IF(N581="snížená",J581,0)</f>
        <v>0</v>
      </c>
      <c r="BG581" s="242">
        <f>IF(N581="zákl. přenesená",J581,0)</f>
        <v>0</v>
      </c>
      <c r="BH581" s="242">
        <f>IF(N581="sníž. přenesená",J581,0)</f>
        <v>0</v>
      </c>
      <c r="BI581" s="242">
        <f>IF(N581="nulová",J581,0)</f>
        <v>0</v>
      </c>
      <c r="BJ581" s="16" t="s">
        <v>83</v>
      </c>
      <c r="BK581" s="242">
        <f>ROUND(I581*H581,2)</f>
        <v>0</v>
      </c>
      <c r="BL581" s="16" t="s">
        <v>990</v>
      </c>
      <c r="BM581" s="241" t="s">
        <v>3530</v>
      </c>
    </row>
    <row r="582" spans="2:51" s="13" customFormat="1" ht="12">
      <c r="B582" s="254"/>
      <c r="C582" s="255"/>
      <c r="D582" s="245" t="s">
        <v>199</v>
      </c>
      <c r="E582" s="256" t="s">
        <v>1</v>
      </c>
      <c r="F582" s="257" t="s">
        <v>83</v>
      </c>
      <c r="G582" s="255"/>
      <c r="H582" s="258">
        <v>1</v>
      </c>
      <c r="I582" s="259"/>
      <c r="J582" s="255"/>
      <c r="K582" s="255"/>
      <c r="L582" s="260"/>
      <c r="M582" s="261"/>
      <c r="N582" s="262"/>
      <c r="O582" s="262"/>
      <c r="P582" s="262"/>
      <c r="Q582" s="262"/>
      <c r="R582" s="262"/>
      <c r="S582" s="262"/>
      <c r="T582" s="263"/>
      <c r="AT582" s="264" t="s">
        <v>199</v>
      </c>
      <c r="AU582" s="264" t="s">
        <v>85</v>
      </c>
      <c r="AV582" s="13" t="s">
        <v>85</v>
      </c>
      <c r="AW582" s="13" t="s">
        <v>32</v>
      </c>
      <c r="AX582" s="13" t="s">
        <v>76</v>
      </c>
      <c r="AY582" s="264" t="s">
        <v>190</v>
      </c>
    </row>
    <row r="583" spans="2:65" s="1" customFormat="1" ht="16.5" customHeight="1">
      <c r="B583" s="37"/>
      <c r="C583" s="265" t="s">
        <v>1237</v>
      </c>
      <c r="D583" s="265" t="s">
        <v>430</v>
      </c>
      <c r="E583" s="266" t="s">
        <v>3531</v>
      </c>
      <c r="F583" s="267" t="s">
        <v>3532</v>
      </c>
      <c r="G583" s="268" t="s">
        <v>2456</v>
      </c>
      <c r="H583" s="269">
        <v>12</v>
      </c>
      <c r="I583" s="270"/>
      <c r="J583" s="271">
        <f>ROUND(I583*H583,2)</f>
        <v>0</v>
      </c>
      <c r="K583" s="267" t="s">
        <v>445</v>
      </c>
      <c r="L583" s="272"/>
      <c r="M583" s="273" t="s">
        <v>1</v>
      </c>
      <c r="N583" s="274" t="s">
        <v>41</v>
      </c>
      <c r="O583" s="85"/>
      <c r="P583" s="239">
        <f>O583*H583</f>
        <v>0</v>
      </c>
      <c r="Q583" s="239">
        <v>0</v>
      </c>
      <c r="R583" s="239">
        <f>Q583*H583</f>
        <v>0</v>
      </c>
      <c r="S583" s="239">
        <v>0</v>
      </c>
      <c r="T583" s="240">
        <f>S583*H583</f>
        <v>0</v>
      </c>
      <c r="AR583" s="241" t="s">
        <v>990</v>
      </c>
      <c r="AT583" s="241" t="s">
        <v>430</v>
      </c>
      <c r="AU583" s="241" t="s">
        <v>85</v>
      </c>
      <c r="AY583" s="16" t="s">
        <v>190</v>
      </c>
      <c r="BE583" s="242">
        <f>IF(N583="základní",J583,0)</f>
        <v>0</v>
      </c>
      <c r="BF583" s="242">
        <f>IF(N583="snížená",J583,0)</f>
        <v>0</v>
      </c>
      <c r="BG583" s="242">
        <f>IF(N583="zákl. přenesená",J583,0)</f>
        <v>0</v>
      </c>
      <c r="BH583" s="242">
        <f>IF(N583="sníž. přenesená",J583,0)</f>
        <v>0</v>
      </c>
      <c r="BI583" s="242">
        <f>IF(N583="nulová",J583,0)</f>
        <v>0</v>
      </c>
      <c r="BJ583" s="16" t="s">
        <v>83</v>
      </c>
      <c r="BK583" s="242">
        <f>ROUND(I583*H583,2)</f>
        <v>0</v>
      </c>
      <c r="BL583" s="16" t="s">
        <v>990</v>
      </c>
      <c r="BM583" s="241" t="s">
        <v>3533</v>
      </c>
    </row>
    <row r="584" spans="2:51" s="13" customFormat="1" ht="12">
      <c r="B584" s="254"/>
      <c r="C584" s="255"/>
      <c r="D584" s="245" t="s">
        <v>199</v>
      </c>
      <c r="E584" s="256" t="s">
        <v>1</v>
      </c>
      <c r="F584" s="257" t="s">
        <v>248</v>
      </c>
      <c r="G584" s="255"/>
      <c r="H584" s="258">
        <v>12</v>
      </c>
      <c r="I584" s="259"/>
      <c r="J584" s="255"/>
      <c r="K584" s="255"/>
      <c r="L584" s="260"/>
      <c r="M584" s="261"/>
      <c r="N584" s="262"/>
      <c r="O584" s="262"/>
      <c r="P584" s="262"/>
      <c r="Q584" s="262"/>
      <c r="R584" s="262"/>
      <c r="S584" s="262"/>
      <c r="T584" s="263"/>
      <c r="AT584" s="264" t="s">
        <v>199</v>
      </c>
      <c r="AU584" s="264" t="s">
        <v>85</v>
      </c>
      <c r="AV584" s="13" t="s">
        <v>85</v>
      </c>
      <c r="AW584" s="13" t="s">
        <v>32</v>
      </c>
      <c r="AX584" s="13" t="s">
        <v>76</v>
      </c>
      <c r="AY584" s="264" t="s">
        <v>190</v>
      </c>
    </row>
    <row r="585" spans="2:65" s="1" customFormat="1" ht="16.5" customHeight="1">
      <c r="B585" s="37"/>
      <c r="C585" s="265" t="s">
        <v>1242</v>
      </c>
      <c r="D585" s="265" t="s">
        <v>430</v>
      </c>
      <c r="E585" s="266" t="s">
        <v>3534</v>
      </c>
      <c r="F585" s="267" t="s">
        <v>3535</v>
      </c>
      <c r="G585" s="268" t="s">
        <v>3536</v>
      </c>
      <c r="H585" s="269">
        <v>500</v>
      </c>
      <c r="I585" s="270"/>
      <c r="J585" s="271">
        <f>ROUND(I585*H585,2)</f>
        <v>0</v>
      </c>
      <c r="K585" s="267" t="s">
        <v>445</v>
      </c>
      <c r="L585" s="272"/>
      <c r="M585" s="273" t="s">
        <v>1</v>
      </c>
      <c r="N585" s="274" t="s">
        <v>41</v>
      </c>
      <c r="O585" s="85"/>
      <c r="P585" s="239">
        <f>O585*H585</f>
        <v>0</v>
      </c>
      <c r="Q585" s="239">
        <v>0</v>
      </c>
      <c r="R585" s="239">
        <f>Q585*H585</f>
        <v>0</v>
      </c>
      <c r="S585" s="239">
        <v>0</v>
      </c>
      <c r="T585" s="240">
        <f>S585*H585</f>
        <v>0</v>
      </c>
      <c r="AR585" s="241" t="s">
        <v>990</v>
      </c>
      <c r="AT585" s="241" t="s">
        <v>430</v>
      </c>
      <c r="AU585" s="241" t="s">
        <v>85</v>
      </c>
      <c r="AY585" s="16" t="s">
        <v>190</v>
      </c>
      <c r="BE585" s="242">
        <f>IF(N585="základní",J585,0)</f>
        <v>0</v>
      </c>
      <c r="BF585" s="242">
        <f>IF(N585="snížená",J585,0)</f>
        <v>0</v>
      </c>
      <c r="BG585" s="242">
        <f>IF(N585="zákl. přenesená",J585,0)</f>
        <v>0</v>
      </c>
      <c r="BH585" s="242">
        <f>IF(N585="sníž. přenesená",J585,0)</f>
        <v>0</v>
      </c>
      <c r="BI585" s="242">
        <f>IF(N585="nulová",J585,0)</f>
        <v>0</v>
      </c>
      <c r="BJ585" s="16" t="s">
        <v>83</v>
      </c>
      <c r="BK585" s="242">
        <f>ROUND(I585*H585,2)</f>
        <v>0</v>
      </c>
      <c r="BL585" s="16" t="s">
        <v>990</v>
      </c>
      <c r="BM585" s="241" t="s">
        <v>3537</v>
      </c>
    </row>
    <row r="586" spans="2:51" s="13" customFormat="1" ht="12">
      <c r="B586" s="254"/>
      <c r="C586" s="255"/>
      <c r="D586" s="245" t="s">
        <v>199</v>
      </c>
      <c r="E586" s="256" t="s">
        <v>1</v>
      </c>
      <c r="F586" s="257" t="s">
        <v>3538</v>
      </c>
      <c r="G586" s="255"/>
      <c r="H586" s="258">
        <v>500</v>
      </c>
      <c r="I586" s="259"/>
      <c r="J586" s="255"/>
      <c r="K586" s="255"/>
      <c r="L586" s="260"/>
      <c r="M586" s="261"/>
      <c r="N586" s="262"/>
      <c r="O586" s="262"/>
      <c r="P586" s="262"/>
      <c r="Q586" s="262"/>
      <c r="R586" s="262"/>
      <c r="S586" s="262"/>
      <c r="T586" s="263"/>
      <c r="AT586" s="264" t="s">
        <v>199</v>
      </c>
      <c r="AU586" s="264" t="s">
        <v>85</v>
      </c>
      <c r="AV586" s="13" t="s">
        <v>85</v>
      </c>
      <c r="AW586" s="13" t="s">
        <v>32</v>
      </c>
      <c r="AX586" s="13" t="s">
        <v>76</v>
      </c>
      <c r="AY586" s="264" t="s">
        <v>190</v>
      </c>
    </row>
    <row r="587" spans="2:65" s="1" customFormat="1" ht="16.5" customHeight="1">
      <c r="B587" s="37"/>
      <c r="C587" s="265" t="s">
        <v>1248</v>
      </c>
      <c r="D587" s="265" t="s">
        <v>430</v>
      </c>
      <c r="E587" s="266" t="s">
        <v>3539</v>
      </c>
      <c r="F587" s="267" t="s">
        <v>3540</v>
      </c>
      <c r="G587" s="268" t="s">
        <v>2456</v>
      </c>
      <c r="H587" s="269">
        <v>48</v>
      </c>
      <c r="I587" s="270"/>
      <c r="J587" s="271">
        <f>ROUND(I587*H587,2)</f>
        <v>0</v>
      </c>
      <c r="K587" s="267" t="s">
        <v>445</v>
      </c>
      <c r="L587" s="272"/>
      <c r="M587" s="273" t="s">
        <v>1</v>
      </c>
      <c r="N587" s="274" t="s">
        <v>41</v>
      </c>
      <c r="O587" s="85"/>
      <c r="P587" s="239">
        <f>O587*H587</f>
        <v>0</v>
      </c>
      <c r="Q587" s="239">
        <v>0</v>
      </c>
      <c r="R587" s="239">
        <f>Q587*H587</f>
        <v>0</v>
      </c>
      <c r="S587" s="239">
        <v>0</v>
      </c>
      <c r="T587" s="240">
        <f>S587*H587</f>
        <v>0</v>
      </c>
      <c r="AR587" s="241" t="s">
        <v>990</v>
      </c>
      <c r="AT587" s="241" t="s">
        <v>430</v>
      </c>
      <c r="AU587" s="241" t="s">
        <v>85</v>
      </c>
      <c r="AY587" s="16" t="s">
        <v>190</v>
      </c>
      <c r="BE587" s="242">
        <f>IF(N587="základní",J587,0)</f>
        <v>0</v>
      </c>
      <c r="BF587" s="242">
        <f>IF(N587="snížená",J587,0)</f>
        <v>0</v>
      </c>
      <c r="BG587" s="242">
        <f>IF(N587="zákl. přenesená",J587,0)</f>
        <v>0</v>
      </c>
      <c r="BH587" s="242">
        <f>IF(N587="sníž. přenesená",J587,0)</f>
        <v>0</v>
      </c>
      <c r="BI587" s="242">
        <f>IF(N587="nulová",J587,0)</f>
        <v>0</v>
      </c>
      <c r="BJ587" s="16" t="s">
        <v>83</v>
      </c>
      <c r="BK587" s="242">
        <f>ROUND(I587*H587,2)</f>
        <v>0</v>
      </c>
      <c r="BL587" s="16" t="s">
        <v>990</v>
      </c>
      <c r="BM587" s="241" t="s">
        <v>3541</v>
      </c>
    </row>
    <row r="588" spans="2:51" s="13" customFormat="1" ht="12">
      <c r="B588" s="254"/>
      <c r="C588" s="255"/>
      <c r="D588" s="245" t="s">
        <v>199</v>
      </c>
      <c r="E588" s="256" t="s">
        <v>1</v>
      </c>
      <c r="F588" s="257" t="s">
        <v>3542</v>
      </c>
      <c r="G588" s="255"/>
      <c r="H588" s="258">
        <v>48</v>
      </c>
      <c r="I588" s="259"/>
      <c r="J588" s="255"/>
      <c r="K588" s="255"/>
      <c r="L588" s="260"/>
      <c r="M588" s="261"/>
      <c r="N588" s="262"/>
      <c r="O588" s="262"/>
      <c r="P588" s="262"/>
      <c r="Q588" s="262"/>
      <c r="R588" s="262"/>
      <c r="S588" s="262"/>
      <c r="T588" s="263"/>
      <c r="AT588" s="264" t="s">
        <v>199</v>
      </c>
      <c r="AU588" s="264" t="s">
        <v>85</v>
      </c>
      <c r="AV588" s="13" t="s">
        <v>85</v>
      </c>
      <c r="AW588" s="13" t="s">
        <v>32</v>
      </c>
      <c r="AX588" s="13" t="s">
        <v>76</v>
      </c>
      <c r="AY588" s="264" t="s">
        <v>190</v>
      </c>
    </row>
    <row r="589" spans="2:65" s="1" customFormat="1" ht="24" customHeight="1">
      <c r="B589" s="37"/>
      <c r="C589" s="265" t="s">
        <v>1254</v>
      </c>
      <c r="D589" s="265" t="s">
        <v>430</v>
      </c>
      <c r="E589" s="266" t="s">
        <v>3543</v>
      </c>
      <c r="F589" s="267" t="s">
        <v>3544</v>
      </c>
      <c r="G589" s="268" t="s">
        <v>1708</v>
      </c>
      <c r="H589" s="269">
        <v>1</v>
      </c>
      <c r="I589" s="270"/>
      <c r="J589" s="271">
        <f>ROUND(I589*H589,2)</f>
        <v>0</v>
      </c>
      <c r="K589" s="267" t="s">
        <v>445</v>
      </c>
      <c r="L589" s="272"/>
      <c r="M589" s="273" t="s">
        <v>1</v>
      </c>
      <c r="N589" s="274" t="s">
        <v>41</v>
      </c>
      <c r="O589" s="85"/>
      <c r="P589" s="239">
        <f>O589*H589</f>
        <v>0</v>
      </c>
      <c r="Q589" s="239">
        <v>0</v>
      </c>
      <c r="R589" s="239">
        <f>Q589*H589</f>
        <v>0</v>
      </c>
      <c r="S589" s="239">
        <v>0</v>
      </c>
      <c r="T589" s="240">
        <f>S589*H589</f>
        <v>0</v>
      </c>
      <c r="AR589" s="241" t="s">
        <v>990</v>
      </c>
      <c r="AT589" s="241" t="s">
        <v>430</v>
      </c>
      <c r="AU589" s="241" t="s">
        <v>85</v>
      </c>
      <c r="AY589" s="16" t="s">
        <v>190</v>
      </c>
      <c r="BE589" s="242">
        <f>IF(N589="základní",J589,0)</f>
        <v>0</v>
      </c>
      <c r="BF589" s="242">
        <f>IF(N589="snížená",J589,0)</f>
        <v>0</v>
      </c>
      <c r="BG589" s="242">
        <f>IF(N589="zákl. přenesená",J589,0)</f>
        <v>0</v>
      </c>
      <c r="BH589" s="242">
        <f>IF(N589="sníž. přenesená",J589,0)</f>
        <v>0</v>
      </c>
      <c r="BI589" s="242">
        <f>IF(N589="nulová",J589,0)</f>
        <v>0</v>
      </c>
      <c r="BJ589" s="16" t="s">
        <v>83</v>
      </c>
      <c r="BK589" s="242">
        <f>ROUND(I589*H589,2)</f>
        <v>0</v>
      </c>
      <c r="BL589" s="16" t="s">
        <v>990</v>
      </c>
      <c r="BM589" s="241" t="s">
        <v>3545</v>
      </c>
    </row>
    <row r="590" spans="2:51" s="13" customFormat="1" ht="12">
      <c r="B590" s="254"/>
      <c r="C590" s="255"/>
      <c r="D590" s="245" t="s">
        <v>199</v>
      </c>
      <c r="E590" s="256" t="s">
        <v>1</v>
      </c>
      <c r="F590" s="257" t="s">
        <v>3546</v>
      </c>
      <c r="G590" s="255"/>
      <c r="H590" s="258">
        <v>1</v>
      </c>
      <c r="I590" s="259"/>
      <c r="J590" s="255"/>
      <c r="K590" s="255"/>
      <c r="L590" s="260"/>
      <c r="M590" s="261"/>
      <c r="N590" s="262"/>
      <c r="O590" s="262"/>
      <c r="P590" s="262"/>
      <c r="Q590" s="262"/>
      <c r="R590" s="262"/>
      <c r="S590" s="262"/>
      <c r="T590" s="263"/>
      <c r="AT590" s="264" t="s">
        <v>199</v>
      </c>
      <c r="AU590" s="264" t="s">
        <v>85</v>
      </c>
      <c r="AV590" s="13" t="s">
        <v>85</v>
      </c>
      <c r="AW590" s="13" t="s">
        <v>32</v>
      </c>
      <c r="AX590" s="13" t="s">
        <v>76</v>
      </c>
      <c r="AY590" s="264" t="s">
        <v>190</v>
      </c>
    </row>
    <row r="591" spans="2:65" s="1" customFormat="1" ht="16.5" customHeight="1">
      <c r="B591" s="37"/>
      <c r="C591" s="265" t="s">
        <v>1259</v>
      </c>
      <c r="D591" s="265" t="s">
        <v>430</v>
      </c>
      <c r="E591" s="266" t="s">
        <v>3547</v>
      </c>
      <c r="F591" s="267" t="s">
        <v>3548</v>
      </c>
      <c r="G591" s="268" t="s">
        <v>1708</v>
      </c>
      <c r="H591" s="269">
        <v>1</v>
      </c>
      <c r="I591" s="270"/>
      <c r="J591" s="271">
        <f>ROUND(I591*H591,2)</f>
        <v>0</v>
      </c>
      <c r="K591" s="267" t="s">
        <v>1</v>
      </c>
      <c r="L591" s="272"/>
      <c r="M591" s="273" t="s">
        <v>1</v>
      </c>
      <c r="N591" s="274" t="s">
        <v>41</v>
      </c>
      <c r="O591" s="85"/>
      <c r="P591" s="239">
        <f>O591*H591</f>
        <v>0</v>
      </c>
      <c r="Q591" s="239">
        <v>0</v>
      </c>
      <c r="R591" s="239">
        <f>Q591*H591</f>
        <v>0</v>
      </c>
      <c r="S591" s="239">
        <v>0</v>
      </c>
      <c r="T591" s="240">
        <f>S591*H591</f>
        <v>0</v>
      </c>
      <c r="AR591" s="241" t="s">
        <v>990</v>
      </c>
      <c r="AT591" s="241" t="s">
        <v>430</v>
      </c>
      <c r="AU591" s="241" t="s">
        <v>85</v>
      </c>
      <c r="AY591" s="16" t="s">
        <v>190</v>
      </c>
      <c r="BE591" s="242">
        <f>IF(N591="základní",J591,0)</f>
        <v>0</v>
      </c>
      <c r="BF591" s="242">
        <f>IF(N591="snížená",J591,0)</f>
        <v>0</v>
      </c>
      <c r="BG591" s="242">
        <f>IF(N591="zákl. přenesená",J591,0)</f>
        <v>0</v>
      </c>
      <c r="BH591" s="242">
        <f>IF(N591="sníž. přenesená",J591,0)</f>
        <v>0</v>
      </c>
      <c r="BI591" s="242">
        <f>IF(N591="nulová",J591,0)</f>
        <v>0</v>
      </c>
      <c r="BJ591" s="16" t="s">
        <v>83</v>
      </c>
      <c r="BK591" s="242">
        <f>ROUND(I591*H591,2)</f>
        <v>0</v>
      </c>
      <c r="BL591" s="16" t="s">
        <v>990</v>
      </c>
      <c r="BM591" s="241" t="s">
        <v>3549</v>
      </c>
    </row>
    <row r="592" spans="2:65" s="1" customFormat="1" ht="24" customHeight="1">
      <c r="B592" s="37"/>
      <c r="C592" s="265" t="s">
        <v>1262</v>
      </c>
      <c r="D592" s="265" t="s">
        <v>430</v>
      </c>
      <c r="E592" s="266" t="s">
        <v>3550</v>
      </c>
      <c r="F592" s="267" t="s">
        <v>3551</v>
      </c>
      <c r="G592" s="268" t="s">
        <v>1</v>
      </c>
      <c r="H592" s="269">
        <v>1</v>
      </c>
      <c r="I592" s="270"/>
      <c r="J592" s="271">
        <f>ROUND(I592*H592,2)</f>
        <v>0</v>
      </c>
      <c r="K592" s="267" t="s">
        <v>445</v>
      </c>
      <c r="L592" s="272"/>
      <c r="M592" s="273" t="s">
        <v>1</v>
      </c>
      <c r="N592" s="274" t="s">
        <v>41</v>
      </c>
      <c r="O592" s="85"/>
      <c r="P592" s="239">
        <f>O592*H592</f>
        <v>0</v>
      </c>
      <c r="Q592" s="239">
        <v>0</v>
      </c>
      <c r="R592" s="239">
        <f>Q592*H592</f>
        <v>0</v>
      </c>
      <c r="S592" s="239">
        <v>0</v>
      </c>
      <c r="T592" s="240">
        <f>S592*H592</f>
        <v>0</v>
      </c>
      <c r="AR592" s="241" t="s">
        <v>390</v>
      </c>
      <c r="AT592" s="241" t="s">
        <v>430</v>
      </c>
      <c r="AU592" s="241" t="s">
        <v>85</v>
      </c>
      <c r="AY592" s="16" t="s">
        <v>190</v>
      </c>
      <c r="BE592" s="242">
        <f>IF(N592="základní",J592,0)</f>
        <v>0</v>
      </c>
      <c r="BF592" s="242">
        <f>IF(N592="snížená",J592,0)</f>
        <v>0</v>
      </c>
      <c r="BG592" s="242">
        <f>IF(N592="zákl. přenesená",J592,0)</f>
        <v>0</v>
      </c>
      <c r="BH592" s="242">
        <f>IF(N592="sníž. přenesená",J592,0)</f>
        <v>0</v>
      </c>
      <c r="BI592" s="242">
        <f>IF(N592="nulová",J592,0)</f>
        <v>0</v>
      </c>
      <c r="BJ592" s="16" t="s">
        <v>83</v>
      </c>
      <c r="BK592" s="242">
        <f>ROUND(I592*H592,2)</f>
        <v>0</v>
      </c>
      <c r="BL592" s="16" t="s">
        <v>272</v>
      </c>
      <c r="BM592" s="241" t="s">
        <v>3552</v>
      </c>
    </row>
    <row r="593" spans="2:51" s="13" customFormat="1" ht="12">
      <c r="B593" s="254"/>
      <c r="C593" s="255"/>
      <c r="D593" s="245" t="s">
        <v>199</v>
      </c>
      <c r="E593" s="256" t="s">
        <v>1</v>
      </c>
      <c r="F593" s="257" t="s">
        <v>3553</v>
      </c>
      <c r="G593" s="255"/>
      <c r="H593" s="258">
        <v>1</v>
      </c>
      <c r="I593" s="259"/>
      <c r="J593" s="255"/>
      <c r="K593" s="255"/>
      <c r="L593" s="260"/>
      <c r="M593" s="261"/>
      <c r="N593" s="262"/>
      <c r="O593" s="262"/>
      <c r="P593" s="262"/>
      <c r="Q593" s="262"/>
      <c r="R593" s="262"/>
      <c r="S593" s="262"/>
      <c r="T593" s="263"/>
      <c r="AT593" s="264" t="s">
        <v>199</v>
      </c>
      <c r="AU593" s="264" t="s">
        <v>85</v>
      </c>
      <c r="AV593" s="13" t="s">
        <v>85</v>
      </c>
      <c r="AW593" s="13" t="s">
        <v>32</v>
      </c>
      <c r="AX593" s="13" t="s">
        <v>76</v>
      </c>
      <c r="AY593" s="264" t="s">
        <v>190</v>
      </c>
    </row>
    <row r="594" spans="2:65" s="1" customFormat="1" ht="24" customHeight="1">
      <c r="B594" s="37"/>
      <c r="C594" s="265" t="s">
        <v>1268</v>
      </c>
      <c r="D594" s="265" t="s">
        <v>430</v>
      </c>
      <c r="E594" s="266" t="s">
        <v>3554</v>
      </c>
      <c r="F594" s="267" t="s">
        <v>3555</v>
      </c>
      <c r="G594" s="268" t="s">
        <v>1708</v>
      </c>
      <c r="H594" s="269">
        <v>20</v>
      </c>
      <c r="I594" s="270"/>
      <c r="J594" s="271">
        <f>ROUND(I594*H594,2)</f>
        <v>0</v>
      </c>
      <c r="K594" s="267" t="s">
        <v>1</v>
      </c>
      <c r="L594" s="272"/>
      <c r="M594" s="273" t="s">
        <v>1</v>
      </c>
      <c r="N594" s="274" t="s">
        <v>41</v>
      </c>
      <c r="O594" s="85"/>
      <c r="P594" s="239">
        <f>O594*H594</f>
        <v>0</v>
      </c>
      <c r="Q594" s="239">
        <v>0</v>
      </c>
      <c r="R594" s="239">
        <f>Q594*H594</f>
        <v>0</v>
      </c>
      <c r="S594" s="239">
        <v>0</v>
      </c>
      <c r="T594" s="240">
        <f>S594*H594</f>
        <v>0</v>
      </c>
      <c r="AR594" s="241" t="s">
        <v>990</v>
      </c>
      <c r="AT594" s="241" t="s">
        <v>430</v>
      </c>
      <c r="AU594" s="241" t="s">
        <v>85</v>
      </c>
      <c r="AY594" s="16" t="s">
        <v>190</v>
      </c>
      <c r="BE594" s="242">
        <f>IF(N594="základní",J594,0)</f>
        <v>0</v>
      </c>
      <c r="BF594" s="242">
        <f>IF(N594="snížená",J594,0)</f>
        <v>0</v>
      </c>
      <c r="BG594" s="242">
        <f>IF(N594="zákl. přenesená",J594,0)</f>
        <v>0</v>
      </c>
      <c r="BH594" s="242">
        <f>IF(N594="sníž. přenesená",J594,0)</f>
        <v>0</v>
      </c>
      <c r="BI594" s="242">
        <f>IF(N594="nulová",J594,0)</f>
        <v>0</v>
      </c>
      <c r="BJ594" s="16" t="s">
        <v>83</v>
      </c>
      <c r="BK594" s="242">
        <f>ROUND(I594*H594,2)</f>
        <v>0</v>
      </c>
      <c r="BL594" s="16" t="s">
        <v>990</v>
      </c>
      <c r="BM594" s="241" t="s">
        <v>3556</v>
      </c>
    </row>
    <row r="595" spans="2:51" s="13" customFormat="1" ht="12">
      <c r="B595" s="254"/>
      <c r="C595" s="255"/>
      <c r="D595" s="245" t="s">
        <v>199</v>
      </c>
      <c r="E595" s="256" t="s">
        <v>1</v>
      </c>
      <c r="F595" s="257" t="s">
        <v>3557</v>
      </c>
      <c r="G595" s="255"/>
      <c r="H595" s="258">
        <v>20</v>
      </c>
      <c r="I595" s="259"/>
      <c r="J595" s="255"/>
      <c r="K595" s="255"/>
      <c r="L595" s="260"/>
      <c r="M595" s="261"/>
      <c r="N595" s="262"/>
      <c r="O595" s="262"/>
      <c r="P595" s="262"/>
      <c r="Q595" s="262"/>
      <c r="R595" s="262"/>
      <c r="S595" s="262"/>
      <c r="T595" s="263"/>
      <c r="AT595" s="264" t="s">
        <v>199</v>
      </c>
      <c r="AU595" s="264" t="s">
        <v>85</v>
      </c>
      <c r="AV595" s="13" t="s">
        <v>85</v>
      </c>
      <c r="AW595" s="13" t="s">
        <v>32</v>
      </c>
      <c r="AX595" s="13" t="s">
        <v>76</v>
      </c>
      <c r="AY595" s="264" t="s">
        <v>190</v>
      </c>
    </row>
    <row r="596" spans="2:63" s="11" customFormat="1" ht="22.8" customHeight="1">
      <c r="B596" s="214"/>
      <c r="C596" s="215"/>
      <c r="D596" s="216" t="s">
        <v>75</v>
      </c>
      <c r="E596" s="228" t="s">
        <v>3558</v>
      </c>
      <c r="F596" s="228" t="s">
        <v>3559</v>
      </c>
      <c r="G596" s="215"/>
      <c r="H596" s="215"/>
      <c r="I596" s="218"/>
      <c r="J596" s="229">
        <f>BK596</f>
        <v>0</v>
      </c>
      <c r="K596" s="215"/>
      <c r="L596" s="220"/>
      <c r="M596" s="221"/>
      <c r="N596" s="222"/>
      <c r="O596" s="222"/>
      <c r="P596" s="223">
        <f>SUM(P597:P608)</f>
        <v>0</v>
      </c>
      <c r="Q596" s="222"/>
      <c r="R596" s="223">
        <f>SUM(R597:R608)</f>
        <v>0</v>
      </c>
      <c r="S596" s="222"/>
      <c r="T596" s="224">
        <f>SUM(T597:T608)</f>
        <v>0</v>
      </c>
      <c r="AR596" s="225" t="s">
        <v>197</v>
      </c>
      <c r="AT596" s="226" t="s">
        <v>75</v>
      </c>
      <c r="AU596" s="226" t="s">
        <v>83</v>
      </c>
      <c r="AY596" s="225" t="s">
        <v>190</v>
      </c>
      <c r="BK596" s="227">
        <f>SUM(BK597:BK608)</f>
        <v>0</v>
      </c>
    </row>
    <row r="597" spans="2:65" s="1" customFormat="1" ht="16.5" customHeight="1">
      <c r="B597" s="37"/>
      <c r="C597" s="265" t="s">
        <v>1272</v>
      </c>
      <c r="D597" s="265" t="s">
        <v>430</v>
      </c>
      <c r="E597" s="266" t="s">
        <v>3560</v>
      </c>
      <c r="F597" s="267" t="s">
        <v>3561</v>
      </c>
      <c r="G597" s="268" t="s">
        <v>1708</v>
      </c>
      <c r="H597" s="269">
        <v>3</v>
      </c>
      <c r="I597" s="270"/>
      <c r="J597" s="271">
        <f>ROUND(I597*H597,2)</f>
        <v>0</v>
      </c>
      <c r="K597" s="267" t="s">
        <v>445</v>
      </c>
      <c r="L597" s="272"/>
      <c r="M597" s="273" t="s">
        <v>1</v>
      </c>
      <c r="N597" s="274" t="s">
        <v>41</v>
      </c>
      <c r="O597" s="85"/>
      <c r="P597" s="239">
        <f>O597*H597</f>
        <v>0</v>
      </c>
      <c r="Q597" s="239">
        <v>0</v>
      </c>
      <c r="R597" s="239">
        <f>Q597*H597</f>
        <v>0</v>
      </c>
      <c r="S597" s="239">
        <v>0</v>
      </c>
      <c r="T597" s="240">
        <f>S597*H597</f>
        <v>0</v>
      </c>
      <c r="AR597" s="241" t="s">
        <v>990</v>
      </c>
      <c r="AT597" s="241" t="s">
        <v>430</v>
      </c>
      <c r="AU597" s="241" t="s">
        <v>85</v>
      </c>
      <c r="AY597" s="16" t="s">
        <v>190</v>
      </c>
      <c r="BE597" s="242">
        <f>IF(N597="základní",J597,0)</f>
        <v>0</v>
      </c>
      <c r="BF597" s="242">
        <f>IF(N597="snížená",J597,0)</f>
        <v>0</v>
      </c>
      <c r="BG597" s="242">
        <f>IF(N597="zákl. přenesená",J597,0)</f>
        <v>0</v>
      </c>
      <c r="BH597" s="242">
        <f>IF(N597="sníž. přenesená",J597,0)</f>
        <v>0</v>
      </c>
      <c r="BI597" s="242">
        <f>IF(N597="nulová",J597,0)</f>
        <v>0</v>
      </c>
      <c r="BJ597" s="16" t="s">
        <v>83</v>
      </c>
      <c r="BK597" s="242">
        <f>ROUND(I597*H597,2)</f>
        <v>0</v>
      </c>
      <c r="BL597" s="16" t="s">
        <v>990</v>
      </c>
      <c r="BM597" s="241" t="s">
        <v>3562</v>
      </c>
    </row>
    <row r="598" spans="2:51" s="13" customFormat="1" ht="12">
      <c r="B598" s="254"/>
      <c r="C598" s="255"/>
      <c r="D598" s="245" t="s">
        <v>199</v>
      </c>
      <c r="E598" s="256" t="s">
        <v>1</v>
      </c>
      <c r="F598" s="257" t="s">
        <v>3563</v>
      </c>
      <c r="G598" s="255"/>
      <c r="H598" s="258">
        <v>3</v>
      </c>
      <c r="I598" s="259"/>
      <c r="J598" s="255"/>
      <c r="K598" s="255"/>
      <c r="L598" s="260"/>
      <c r="M598" s="261"/>
      <c r="N598" s="262"/>
      <c r="O598" s="262"/>
      <c r="P598" s="262"/>
      <c r="Q598" s="262"/>
      <c r="R598" s="262"/>
      <c r="S598" s="262"/>
      <c r="T598" s="263"/>
      <c r="AT598" s="264" t="s">
        <v>199</v>
      </c>
      <c r="AU598" s="264" t="s">
        <v>85</v>
      </c>
      <c r="AV598" s="13" t="s">
        <v>85</v>
      </c>
      <c r="AW598" s="13" t="s">
        <v>32</v>
      </c>
      <c r="AX598" s="13" t="s">
        <v>76</v>
      </c>
      <c r="AY598" s="264" t="s">
        <v>190</v>
      </c>
    </row>
    <row r="599" spans="2:65" s="1" customFormat="1" ht="16.5" customHeight="1">
      <c r="B599" s="37"/>
      <c r="C599" s="265" t="s">
        <v>1277</v>
      </c>
      <c r="D599" s="265" t="s">
        <v>430</v>
      </c>
      <c r="E599" s="266" t="s">
        <v>3564</v>
      </c>
      <c r="F599" s="267" t="s">
        <v>3565</v>
      </c>
      <c r="G599" s="268" t="s">
        <v>3105</v>
      </c>
      <c r="H599" s="269">
        <v>3</v>
      </c>
      <c r="I599" s="270"/>
      <c r="J599" s="271">
        <f>ROUND(I599*H599,2)</f>
        <v>0</v>
      </c>
      <c r="K599" s="267" t="s">
        <v>445</v>
      </c>
      <c r="L599" s="272"/>
      <c r="M599" s="273" t="s">
        <v>1</v>
      </c>
      <c r="N599" s="274" t="s">
        <v>41</v>
      </c>
      <c r="O599" s="85"/>
      <c r="P599" s="239">
        <f>O599*H599</f>
        <v>0</v>
      </c>
      <c r="Q599" s="239">
        <v>0</v>
      </c>
      <c r="R599" s="239">
        <f>Q599*H599</f>
        <v>0</v>
      </c>
      <c r="S599" s="239">
        <v>0</v>
      </c>
      <c r="T599" s="240">
        <f>S599*H599</f>
        <v>0</v>
      </c>
      <c r="AR599" s="241" t="s">
        <v>990</v>
      </c>
      <c r="AT599" s="241" t="s">
        <v>430</v>
      </c>
      <c r="AU599" s="241" t="s">
        <v>85</v>
      </c>
      <c r="AY599" s="16" t="s">
        <v>190</v>
      </c>
      <c r="BE599" s="242">
        <f>IF(N599="základní",J599,0)</f>
        <v>0</v>
      </c>
      <c r="BF599" s="242">
        <f>IF(N599="snížená",J599,0)</f>
        <v>0</v>
      </c>
      <c r="BG599" s="242">
        <f>IF(N599="zákl. přenesená",J599,0)</f>
        <v>0</v>
      </c>
      <c r="BH599" s="242">
        <f>IF(N599="sníž. přenesená",J599,0)</f>
        <v>0</v>
      </c>
      <c r="BI599" s="242">
        <f>IF(N599="nulová",J599,0)</f>
        <v>0</v>
      </c>
      <c r="BJ599" s="16" t="s">
        <v>83</v>
      </c>
      <c r="BK599" s="242">
        <f>ROUND(I599*H599,2)</f>
        <v>0</v>
      </c>
      <c r="BL599" s="16" t="s">
        <v>990</v>
      </c>
      <c r="BM599" s="241" t="s">
        <v>3566</v>
      </c>
    </row>
    <row r="600" spans="2:65" s="1" customFormat="1" ht="16.5" customHeight="1">
      <c r="B600" s="37"/>
      <c r="C600" s="265" t="s">
        <v>1283</v>
      </c>
      <c r="D600" s="265" t="s">
        <v>430</v>
      </c>
      <c r="E600" s="266" t="s">
        <v>3139</v>
      </c>
      <c r="F600" s="267" t="s">
        <v>3140</v>
      </c>
      <c r="G600" s="268" t="s">
        <v>3105</v>
      </c>
      <c r="H600" s="269">
        <v>3</v>
      </c>
      <c r="I600" s="270"/>
      <c r="J600" s="271">
        <f>ROUND(I600*H600,2)</f>
        <v>0</v>
      </c>
      <c r="K600" s="267" t="s">
        <v>445</v>
      </c>
      <c r="L600" s="272"/>
      <c r="M600" s="273" t="s">
        <v>1</v>
      </c>
      <c r="N600" s="274" t="s">
        <v>41</v>
      </c>
      <c r="O600" s="85"/>
      <c r="P600" s="239">
        <f>O600*H600</f>
        <v>0</v>
      </c>
      <c r="Q600" s="239">
        <v>0</v>
      </c>
      <c r="R600" s="239">
        <f>Q600*H600</f>
        <v>0</v>
      </c>
      <c r="S600" s="239">
        <v>0</v>
      </c>
      <c r="T600" s="240">
        <f>S600*H600</f>
        <v>0</v>
      </c>
      <c r="AR600" s="241" t="s">
        <v>990</v>
      </c>
      <c r="AT600" s="241" t="s">
        <v>430</v>
      </c>
      <c r="AU600" s="241" t="s">
        <v>85</v>
      </c>
      <c r="AY600" s="16" t="s">
        <v>190</v>
      </c>
      <c r="BE600" s="242">
        <f>IF(N600="základní",J600,0)</f>
        <v>0</v>
      </c>
      <c r="BF600" s="242">
        <f>IF(N600="snížená",J600,0)</f>
        <v>0</v>
      </c>
      <c r="BG600" s="242">
        <f>IF(N600="zákl. přenesená",J600,0)</f>
        <v>0</v>
      </c>
      <c r="BH600" s="242">
        <f>IF(N600="sníž. přenesená",J600,0)</f>
        <v>0</v>
      </c>
      <c r="BI600" s="242">
        <f>IF(N600="nulová",J600,0)</f>
        <v>0</v>
      </c>
      <c r="BJ600" s="16" t="s">
        <v>83</v>
      </c>
      <c r="BK600" s="242">
        <f>ROUND(I600*H600,2)</f>
        <v>0</v>
      </c>
      <c r="BL600" s="16" t="s">
        <v>990</v>
      </c>
      <c r="BM600" s="241" t="s">
        <v>3567</v>
      </c>
    </row>
    <row r="601" spans="2:51" s="13" customFormat="1" ht="12">
      <c r="B601" s="254"/>
      <c r="C601" s="255"/>
      <c r="D601" s="245" t="s">
        <v>199</v>
      </c>
      <c r="E601" s="256" t="s">
        <v>1</v>
      </c>
      <c r="F601" s="257" t="s">
        <v>207</v>
      </c>
      <c r="G601" s="255"/>
      <c r="H601" s="258">
        <v>3</v>
      </c>
      <c r="I601" s="259"/>
      <c r="J601" s="255"/>
      <c r="K601" s="255"/>
      <c r="L601" s="260"/>
      <c r="M601" s="261"/>
      <c r="N601" s="262"/>
      <c r="O601" s="262"/>
      <c r="P601" s="262"/>
      <c r="Q601" s="262"/>
      <c r="R601" s="262"/>
      <c r="S601" s="262"/>
      <c r="T601" s="263"/>
      <c r="AT601" s="264" t="s">
        <v>199</v>
      </c>
      <c r="AU601" s="264" t="s">
        <v>85</v>
      </c>
      <c r="AV601" s="13" t="s">
        <v>85</v>
      </c>
      <c r="AW601" s="13" t="s">
        <v>32</v>
      </c>
      <c r="AX601" s="13" t="s">
        <v>76</v>
      </c>
      <c r="AY601" s="264" t="s">
        <v>190</v>
      </c>
    </row>
    <row r="602" spans="2:65" s="1" customFormat="1" ht="16.5" customHeight="1">
      <c r="B602" s="37"/>
      <c r="C602" s="265" t="s">
        <v>1288</v>
      </c>
      <c r="D602" s="265" t="s">
        <v>430</v>
      </c>
      <c r="E602" s="266" t="s">
        <v>3147</v>
      </c>
      <c r="F602" s="267" t="s">
        <v>3148</v>
      </c>
      <c r="G602" s="268" t="s">
        <v>3105</v>
      </c>
      <c r="H602" s="269">
        <v>3</v>
      </c>
      <c r="I602" s="270"/>
      <c r="J602" s="271">
        <f>ROUND(I602*H602,2)</f>
        <v>0</v>
      </c>
      <c r="K602" s="267" t="s">
        <v>445</v>
      </c>
      <c r="L602" s="272"/>
      <c r="M602" s="273" t="s">
        <v>1</v>
      </c>
      <c r="N602" s="274" t="s">
        <v>41</v>
      </c>
      <c r="O602" s="85"/>
      <c r="P602" s="239">
        <f>O602*H602</f>
        <v>0</v>
      </c>
      <c r="Q602" s="239">
        <v>0</v>
      </c>
      <c r="R602" s="239">
        <f>Q602*H602</f>
        <v>0</v>
      </c>
      <c r="S602" s="239">
        <v>0</v>
      </c>
      <c r="T602" s="240">
        <f>S602*H602</f>
        <v>0</v>
      </c>
      <c r="AR602" s="241" t="s">
        <v>990</v>
      </c>
      <c r="AT602" s="241" t="s">
        <v>430</v>
      </c>
      <c r="AU602" s="241" t="s">
        <v>85</v>
      </c>
      <c r="AY602" s="16" t="s">
        <v>190</v>
      </c>
      <c r="BE602" s="242">
        <f>IF(N602="základní",J602,0)</f>
        <v>0</v>
      </c>
      <c r="BF602" s="242">
        <f>IF(N602="snížená",J602,0)</f>
        <v>0</v>
      </c>
      <c r="BG602" s="242">
        <f>IF(N602="zákl. přenesená",J602,0)</f>
        <v>0</v>
      </c>
      <c r="BH602" s="242">
        <f>IF(N602="sníž. přenesená",J602,0)</f>
        <v>0</v>
      </c>
      <c r="BI602" s="242">
        <f>IF(N602="nulová",J602,0)</f>
        <v>0</v>
      </c>
      <c r="BJ602" s="16" t="s">
        <v>83</v>
      </c>
      <c r="BK602" s="242">
        <f>ROUND(I602*H602,2)</f>
        <v>0</v>
      </c>
      <c r="BL602" s="16" t="s">
        <v>990</v>
      </c>
      <c r="BM602" s="241" t="s">
        <v>3568</v>
      </c>
    </row>
    <row r="603" spans="2:51" s="13" customFormat="1" ht="12">
      <c r="B603" s="254"/>
      <c r="C603" s="255"/>
      <c r="D603" s="245" t="s">
        <v>199</v>
      </c>
      <c r="E603" s="256" t="s">
        <v>1</v>
      </c>
      <c r="F603" s="257" t="s">
        <v>207</v>
      </c>
      <c r="G603" s="255"/>
      <c r="H603" s="258">
        <v>3</v>
      </c>
      <c r="I603" s="259"/>
      <c r="J603" s="255"/>
      <c r="K603" s="255"/>
      <c r="L603" s="260"/>
      <c r="M603" s="261"/>
      <c r="N603" s="262"/>
      <c r="O603" s="262"/>
      <c r="P603" s="262"/>
      <c r="Q603" s="262"/>
      <c r="R603" s="262"/>
      <c r="S603" s="262"/>
      <c r="T603" s="263"/>
      <c r="AT603" s="264" t="s">
        <v>199</v>
      </c>
      <c r="AU603" s="264" t="s">
        <v>85</v>
      </c>
      <c r="AV603" s="13" t="s">
        <v>85</v>
      </c>
      <c r="AW603" s="13" t="s">
        <v>32</v>
      </c>
      <c r="AX603" s="13" t="s">
        <v>76</v>
      </c>
      <c r="AY603" s="264" t="s">
        <v>190</v>
      </c>
    </row>
    <row r="604" spans="2:65" s="1" customFormat="1" ht="16.5" customHeight="1">
      <c r="B604" s="37"/>
      <c r="C604" s="265" t="s">
        <v>1294</v>
      </c>
      <c r="D604" s="265" t="s">
        <v>430</v>
      </c>
      <c r="E604" s="266" t="s">
        <v>3143</v>
      </c>
      <c r="F604" s="267" t="s">
        <v>3144</v>
      </c>
      <c r="G604" s="268" t="s">
        <v>1708</v>
      </c>
      <c r="H604" s="269">
        <v>3</v>
      </c>
      <c r="I604" s="270"/>
      <c r="J604" s="271">
        <f>ROUND(I604*H604,2)</f>
        <v>0</v>
      </c>
      <c r="K604" s="267" t="s">
        <v>445</v>
      </c>
      <c r="L604" s="272"/>
      <c r="M604" s="273" t="s">
        <v>1</v>
      </c>
      <c r="N604" s="274" t="s">
        <v>41</v>
      </c>
      <c r="O604" s="85"/>
      <c r="P604" s="239">
        <f>O604*H604</f>
        <v>0</v>
      </c>
      <c r="Q604" s="239">
        <v>0</v>
      </c>
      <c r="R604" s="239">
        <f>Q604*H604</f>
        <v>0</v>
      </c>
      <c r="S604" s="239">
        <v>0</v>
      </c>
      <c r="T604" s="240">
        <f>S604*H604</f>
        <v>0</v>
      </c>
      <c r="AR604" s="241" t="s">
        <v>990</v>
      </c>
      <c r="AT604" s="241" t="s">
        <v>430</v>
      </c>
      <c r="AU604" s="241" t="s">
        <v>85</v>
      </c>
      <c r="AY604" s="16" t="s">
        <v>190</v>
      </c>
      <c r="BE604" s="242">
        <f>IF(N604="základní",J604,0)</f>
        <v>0</v>
      </c>
      <c r="BF604" s="242">
        <f>IF(N604="snížená",J604,0)</f>
        <v>0</v>
      </c>
      <c r="BG604" s="242">
        <f>IF(N604="zákl. přenesená",J604,0)</f>
        <v>0</v>
      </c>
      <c r="BH604" s="242">
        <f>IF(N604="sníž. přenesená",J604,0)</f>
        <v>0</v>
      </c>
      <c r="BI604" s="242">
        <f>IF(N604="nulová",J604,0)</f>
        <v>0</v>
      </c>
      <c r="BJ604" s="16" t="s">
        <v>83</v>
      </c>
      <c r="BK604" s="242">
        <f>ROUND(I604*H604,2)</f>
        <v>0</v>
      </c>
      <c r="BL604" s="16" t="s">
        <v>990</v>
      </c>
      <c r="BM604" s="241" t="s">
        <v>3569</v>
      </c>
    </row>
    <row r="605" spans="2:65" s="1" customFormat="1" ht="36" customHeight="1">
      <c r="B605" s="37"/>
      <c r="C605" s="265" t="s">
        <v>1299</v>
      </c>
      <c r="D605" s="265" t="s">
        <v>430</v>
      </c>
      <c r="E605" s="266" t="s">
        <v>3153</v>
      </c>
      <c r="F605" s="267" t="s">
        <v>3154</v>
      </c>
      <c r="G605" s="268" t="s">
        <v>1708</v>
      </c>
      <c r="H605" s="269">
        <v>3</v>
      </c>
      <c r="I605" s="270"/>
      <c r="J605" s="271">
        <f>ROUND(I605*H605,2)</f>
        <v>0</v>
      </c>
      <c r="K605" s="267" t="s">
        <v>445</v>
      </c>
      <c r="L605" s="272"/>
      <c r="M605" s="273" t="s">
        <v>1</v>
      </c>
      <c r="N605" s="274" t="s">
        <v>41</v>
      </c>
      <c r="O605" s="85"/>
      <c r="P605" s="239">
        <f>O605*H605</f>
        <v>0</v>
      </c>
      <c r="Q605" s="239">
        <v>0</v>
      </c>
      <c r="R605" s="239">
        <f>Q605*H605</f>
        <v>0</v>
      </c>
      <c r="S605" s="239">
        <v>0</v>
      </c>
      <c r="T605" s="240">
        <f>S605*H605</f>
        <v>0</v>
      </c>
      <c r="AR605" s="241" t="s">
        <v>990</v>
      </c>
      <c r="AT605" s="241" t="s">
        <v>430</v>
      </c>
      <c r="AU605" s="241" t="s">
        <v>85</v>
      </c>
      <c r="AY605" s="16" t="s">
        <v>190</v>
      </c>
      <c r="BE605" s="242">
        <f>IF(N605="základní",J605,0)</f>
        <v>0</v>
      </c>
      <c r="BF605" s="242">
        <f>IF(N605="snížená",J605,0)</f>
        <v>0</v>
      </c>
      <c r="BG605" s="242">
        <f>IF(N605="zákl. přenesená",J605,0)</f>
        <v>0</v>
      </c>
      <c r="BH605" s="242">
        <f>IF(N605="sníž. přenesená",J605,0)</f>
        <v>0</v>
      </c>
      <c r="BI605" s="242">
        <f>IF(N605="nulová",J605,0)</f>
        <v>0</v>
      </c>
      <c r="BJ605" s="16" t="s">
        <v>83</v>
      </c>
      <c r="BK605" s="242">
        <f>ROUND(I605*H605,2)</f>
        <v>0</v>
      </c>
      <c r="BL605" s="16" t="s">
        <v>990</v>
      </c>
      <c r="BM605" s="241" t="s">
        <v>3570</v>
      </c>
    </row>
    <row r="606" spans="2:51" s="13" customFormat="1" ht="12">
      <c r="B606" s="254"/>
      <c r="C606" s="255"/>
      <c r="D606" s="245" t="s">
        <v>199</v>
      </c>
      <c r="E606" s="256" t="s">
        <v>1</v>
      </c>
      <c r="F606" s="257" t="s">
        <v>207</v>
      </c>
      <c r="G606" s="255"/>
      <c r="H606" s="258">
        <v>3</v>
      </c>
      <c r="I606" s="259"/>
      <c r="J606" s="255"/>
      <c r="K606" s="255"/>
      <c r="L606" s="260"/>
      <c r="M606" s="261"/>
      <c r="N606" s="262"/>
      <c r="O606" s="262"/>
      <c r="P606" s="262"/>
      <c r="Q606" s="262"/>
      <c r="R606" s="262"/>
      <c r="S606" s="262"/>
      <c r="T606" s="263"/>
      <c r="AT606" s="264" t="s">
        <v>199</v>
      </c>
      <c r="AU606" s="264" t="s">
        <v>85</v>
      </c>
      <c r="AV606" s="13" t="s">
        <v>85</v>
      </c>
      <c r="AW606" s="13" t="s">
        <v>32</v>
      </c>
      <c r="AX606" s="13" t="s">
        <v>76</v>
      </c>
      <c r="AY606" s="264" t="s">
        <v>190</v>
      </c>
    </row>
    <row r="607" spans="2:65" s="1" customFormat="1" ht="36" customHeight="1">
      <c r="B607" s="37"/>
      <c r="C607" s="265" t="s">
        <v>1305</v>
      </c>
      <c r="D607" s="265" t="s">
        <v>430</v>
      </c>
      <c r="E607" s="266" t="s">
        <v>3571</v>
      </c>
      <c r="F607" s="267" t="s">
        <v>3572</v>
      </c>
      <c r="G607" s="268" t="s">
        <v>3573</v>
      </c>
      <c r="H607" s="269">
        <v>3</v>
      </c>
      <c r="I607" s="270"/>
      <c r="J607" s="271">
        <f>ROUND(I607*H607,2)</f>
        <v>0</v>
      </c>
      <c r="K607" s="267" t="s">
        <v>445</v>
      </c>
      <c r="L607" s="272"/>
      <c r="M607" s="273" t="s">
        <v>1</v>
      </c>
      <c r="N607" s="274" t="s">
        <v>41</v>
      </c>
      <c r="O607" s="85"/>
      <c r="P607" s="239">
        <f>O607*H607</f>
        <v>0</v>
      </c>
      <c r="Q607" s="239">
        <v>0</v>
      </c>
      <c r="R607" s="239">
        <f>Q607*H607</f>
        <v>0</v>
      </c>
      <c r="S607" s="239">
        <v>0</v>
      </c>
      <c r="T607" s="240">
        <f>S607*H607</f>
        <v>0</v>
      </c>
      <c r="AR607" s="241" t="s">
        <v>1682</v>
      </c>
      <c r="AT607" s="241" t="s">
        <v>430</v>
      </c>
      <c r="AU607" s="241" t="s">
        <v>85</v>
      </c>
      <c r="AY607" s="16" t="s">
        <v>190</v>
      </c>
      <c r="BE607" s="242">
        <f>IF(N607="základní",J607,0)</f>
        <v>0</v>
      </c>
      <c r="BF607" s="242">
        <f>IF(N607="snížená",J607,0)</f>
        <v>0</v>
      </c>
      <c r="BG607" s="242">
        <f>IF(N607="zákl. přenesená",J607,0)</f>
        <v>0</v>
      </c>
      <c r="BH607" s="242">
        <f>IF(N607="sníž. přenesená",J607,0)</f>
        <v>0</v>
      </c>
      <c r="BI607" s="242">
        <f>IF(N607="nulová",J607,0)</f>
        <v>0</v>
      </c>
      <c r="BJ607" s="16" t="s">
        <v>83</v>
      </c>
      <c r="BK607" s="242">
        <f>ROUND(I607*H607,2)</f>
        <v>0</v>
      </c>
      <c r="BL607" s="16" t="s">
        <v>600</v>
      </c>
      <c r="BM607" s="241" t="s">
        <v>3574</v>
      </c>
    </row>
    <row r="608" spans="2:51" s="13" customFormat="1" ht="12">
      <c r="B608" s="254"/>
      <c r="C608" s="255"/>
      <c r="D608" s="245" t="s">
        <v>199</v>
      </c>
      <c r="E608" s="256" t="s">
        <v>1</v>
      </c>
      <c r="F608" s="257" t="s">
        <v>3575</v>
      </c>
      <c r="G608" s="255"/>
      <c r="H608" s="258">
        <v>3</v>
      </c>
      <c r="I608" s="259"/>
      <c r="J608" s="255"/>
      <c r="K608" s="255"/>
      <c r="L608" s="260"/>
      <c r="M608" s="261"/>
      <c r="N608" s="262"/>
      <c r="O608" s="262"/>
      <c r="P608" s="262"/>
      <c r="Q608" s="262"/>
      <c r="R608" s="262"/>
      <c r="S608" s="262"/>
      <c r="T608" s="263"/>
      <c r="AT608" s="264" t="s">
        <v>199</v>
      </c>
      <c r="AU608" s="264" t="s">
        <v>85</v>
      </c>
      <c r="AV608" s="13" t="s">
        <v>85</v>
      </c>
      <c r="AW608" s="13" t="s">
        <v>32</v>
      </c>
      <c r="AX608" s="13" t="s">
        <v>76</v>
      </c>
      <c r="AY608" s="264" t="s">
        <v>190</v>
      </c>
    </row>
    <row r="609" spans="2:63" s="11" customFormat="1" ht="22.8" customHeight="1">
      <c r="B609" s="214"/>
      <c r="C609" s="215"/>
      <c r="D609" s="216" t="s">
        <v>75</v>
      </c>
      <c r="E609" s="228" t="s">
        <v>3576</v>
      </c>
      <c r="F609" s="228" t="s">
        <v>3577</v>
      </c>
      <c r="G609" s="215"/>
      <c r="H609" s="215"/>
      <c r="I609" s="218"/>
      <c r="J609" s="229">
        <f>BK609</f>
        <v>0</v>
      </c>
      <c r="K609" s="215"/>
      <c r="L609" s="220"/>
      <c r="M609" s="221"/>
      <c r="N609" s="222"/>
      <c r="O609" s="222"/>
      <c r="P609" s="223">
        <f>SUM(P610:P624)</f>
        <v>0</v>
      </c>
      <c r="Q609" s="222"/>
      <c r="R609" s="223">
        <f>SUM(R610:R624)</f>
        <v>0</v>
      </c>
      <c r="S609" s="222"/>
      <c r="T609" s="224">
        <f>SUM(T610:T624)</f>
        <v>0</v>
      </c>
      <c r="AR609" s="225" t="s">
        <v>197</v>
      </c>
      <c r="AT609" s="226" t="s">
        <v>75</v>
      </c>
      <c r="AU609" s="226" t="s">
        <v>83</v>
      </c>
      <c r="AY609" s="225" t="s">
        <v>190</v>
      </c>
      <c r="BK609" s="227">
        <f>SUM(BK610:BK624)</f>
        <v>0</v>
      </c>
    </row>
    <row r="610" spans="2:65" s="1" customFormat="1" ht="24" customHeight="1">
      <c r="B610" s="37"/>
      <c r="C610" s="265" t="s">
        <v>1309</v>
      </c>
      <c r="D610" s="265" t="s">
        <v>430</v>
      </c>
      <c r="E610" s="266" t="s">
        <v>3578</v>
      </c>
      <c r="F610" s="267" t="s">
        <v>3579</v>
      </c>
      <c r="G610" s="268" t="s">
        <v>1708</v>
      </c>
      <c r="H610" s="269">
        <v>1</v>
      </c>
      <c r="I610" s="270"/>
      <c r="J610" s="271">
        <f>ROUND(I610*H610,2)</f>
        <v>0</v>
      </c>
      <c r="K610" s="267" t="s">
        <v>1</v>
      </c>
      <c r="L610" s="272"/>
      <c r="M610" s="273" t="s">
        <v>1</v>
      </c>
      <c r="N610" s="274" t="s">
        <v>41</v>
      </c>
      <c r="O610" s="85"/>
      <c r="P610" s="239">
        <f>O610*H610</f>
        <v>0</v>
      </c>
      <c r="Q610" s="239">
        <v>0</v>
      </c>
      <c r="R610" s="239">
        <f>Q610*H610</f>
        <v>0</v>
      </c>
      <c r="S610" s="239">
        <v>0</v>
      </c>
      <c r="T610" s="240">
        <f>S610*H610</f>
        <v>0</v>
      </c>
      <c r="AR610" s="241" t="s">
        <v>990</v>
      </c>
      <c r="AT610" s="241" t="s">
        <v>430</v>
      </c>
      <c r="AU610" s="241" t="s">
        <v>85</v>
      </c>
      <c r="AY610" s="16" t="s">
        <v>190</v>
      </c>
      <c r="BE610" s="242">
        <f>IF(N610="základní",J610,0)</f>
        <v>0</v>
      </c>
      <c r="BF610" s="242">
        <f>IF(N610="snížená",J610,0)</f>
        <v>0</v>
      </c>
      <c r="BG610" s="242">
        <f>IF(N610="zákl. přenesená",J610,0)</f>
        <v>0</v>
      </c>
      <c r="BH610" s="242">
        <f>IF(N610="sníž. přenesená",J610,0)</f>
        <v>0</v>
      </c>
      <c r="BI610" s="242">
        <f>IF(N610="nulová",J610,0)</f>
        <v>0</v>
      </c>
      <c r="BJ610" s="16" t="s">
        <v>83</v>
      </c>
      <c r="BK610" s="242">
        <f>ROUND(I610*H610,2)</f>
        <v>0</v>
      </c>
      <c r="BL610" s="16" t="s">
        <v>990</v>
      </c>
      <c r="BM610" s="241" t="s">
        <v>3580</v>
      </c>
    </row>
    <row r="611" spans="2:51" s="13" customFormat="1" ht="12">
      <c r="B611" s="254"/>
      <c r="C611" s="255"/>
      <c r="D611" s="245" t="s">
        <v>199</v>
      </c>
      <c r="E611" s="256" t="s">
        <v>1</v>
      </c>
      <c r="F611" s="257" t="s">
        <v>83</v>
      </c>
      <c r="G611" s="255"/>
      <c r="H611" s="258">
        <v>1</v>
      </c>
      <c r="I611" s="259"/>
      <c r="J611" s="255"/>
      <c r="K611" s="255"/>
      <c r="L611" s="260"/>
      <c r="M611" s="261"/>
      <c r="N611" s="262"/>
      <c r="O611" s="262"/>
      <c r="P611" s="262"/>
      <c r="Q611" s="262"/>
      <c r="R611" s="262"/>
      <c r="S611" s="262"/>
      <c r="T611" s="263"/>
      <c r="AT611" s="264" t="s">
        <v>199</v>
      </c>
      <c r="AU611" s="264" t="s">
        <v>85</v>
      </c>
      <c r="AV611" s="13" t="s">
        <v>85</v>
      </c>
      <c r="AW611" s="13" t="s">
        <v>32</v>
      </c>
      <c r="AX611" s="13" t="s">
        <v>76</v>
      </c>
      <c r="AY611" s="264" t="s">
        <v>190</v>
      </c>
    </row>
    <row r="612" spans="2:65" s="1" customFormat="1" ht="24" customHeight="1">
      <c r="B612" s="37"/>
      <c r="C612" s="230" t="s">
        <v>1316</v>
      </c>
      <c r="D612" s="230" t="s">
        <v>192</v>
      </c>
      <c r="E612" s="231" t="s">
        <v>2091</v>
      </c>
      <c r="F612" s="232" t="s">
        <v>2092</v>
      </c>
      <c r="G612" s="233" t="s">
        <v>427</v>
      </c>
      <c r="H612" s="234">
        <v>1</v>
      </c>
      <c r="I612" s="235"/>
      <c r="J612" s="236">
        <f>ROUND(I612*H612,2)</f>
        <v>0</v>
      </c>
      <c r="K612" s="232" t="s">
        <v>196</v>
      </c>
      <c r="L612" s="42"/>
      <c r="M612" s="237" t="s">
        <v>1</v>
      </c>
      <c r="N612" s="238" t="s">
        <v>41</v>
      </c>
      <c r="O612" s="85"/>
      <c r="P612" s="239">
        <f>O612*H612</f>
        <v>0</v>
      </c>
      <c r="Q612" s="239">
        <v>0</v>
      </c>
      <c r="R612" s="239">
        <f>Q612*H612</f>
        <v>0</v>
      </c>
      <c r="S612" s="239">
        <v>0</v>
      </c>
      <c r="T612" s="240">
        <f>S612*H612</f>
        <v>0</v>
      </c>
      <c r="AR612" s="241" t="s">
        <v>272</v>
      </c>
      <c r="AT612" s="241" t="s">
        <v>192</v>
      </c>
      <c r="AU612" s="241" t="s">
        <v>85</v>
      </c>
      <c r="AY612" s="16" t="s">
        <v>190</v>
      </c>
      <c r="BE612" s="242">
        <f>IF(N612="základní",J612,0)</f>
        <v>0</v>
      </c>
      <c r="BF612" s="242">
        <f>IF(N612="snížená",J612,0)</f>
        <v>0</v>
      </c>
      <c r="BG612" s="242">
        <f>IF(N612="zákl. přenesená",J612,0)</f>
        <v>0</v>
      </c>
      <c r="BH612" s="242">
        <f>IF(N612="sníž. přenesená",J612,0)</f>
        <v>0</v>
      </c>
      <c r="BI612" s="242">
        <f>IF(N612="nulová",J612,0)</f>
        <v>0</v>
      </c>
      <c r="BJ612" s="16" t="s">
        <v>83</v>
      </c>
      <c r="BK612" s="242">
        <f>ROUND(I612*H612,2)</f>
        <v>0</v>
      </c>
      <c r="BL612" s="16" t="s">
        <v>272</v>
      </c>
      <c r="BM612" s="241" t="s">
        <v>3581</v>
      </c>
    </row>
    <row r="613" spans="2:65" s="1" customFormat="1" ht="16.5" customHeight="1">
      <c r="B613" s="37"/>
      <c r="C613" s="265" t="s">
        <v>1320</v>
      </c>
      <c r="D613" s="265" t="s">
        <v>430</v>
      </c>
      <c r="E613" s="266" t="s">
        <v>3582</v>
      </c>
      <c r="F613" s="267" t="s">
        <v>3583</v>
      </c>
      <c r="G613" s="268" t="s">
        <v>1708</v>
      </c>
      <c r="H613" s="269">
        <v>3</v>
      </c>
      <c r="I613" s="270"/>
      <c r="J613" s="271">
        <f>ROUND(I613*H613,2)</f>
        <v>0</v>
      </c>
      <c r="K613" s="267" t="s">
        <v>1</v>
      </c>
      <c r="L613" s="272"/>
      <c r="M613" s="273" t="s">
        <v>1</v>
      </c>
      <c r="N613" s="274" t="s">
        <v>41</v>
      </c>
      <c r="O613" s="85"/>
      <c r="P613" s="239">
        <f>O613*H613</f>
        <v>0</v>
      </c>
      <c r="Q613" s="239">
        <v>0</v>
      </c>
      <c r="R613" s="239">
        <f>Q613*H613</f>
        <v>0</v>
      </c>
      <c r="S613" s="239">
        <v>0</v>
      </c>
      <c r="T613" s="240">
        <f>S613*H613</f>
        <v>0</v>
      </c>
      <c r="AR613" s="241" t="s">
        <v>990</v>
      </c>
      <c r="AT613" s="241" t="s">
        <v>430</v>
      </c>
      <c r="AU613" s="241" t="s">
        <v>85</v>
      </c>
      <c r="AY613" s="16" t="s">
        <v>190</v>
      </c>
      <c r="BE613" s="242">
        <f>IF(N613="základní",J613,0)</f>
        <v>0</v>
      </c>
      <c r="BF613" s="242">
        <f>IF(N613="snížená",J613,0)</f>
        <v>0</v>
      </c>
      <c r="BG613" s="242">
        <f>IF(N613="zákl. přenesená",J613,0)</f>
        <v>0</v>
      </c>
      <c r="BH613" s="242">
        <f>IF(N613="sníž. přenesená",J613,0)</f>
        <v>0</v>
      </c>
      <c r="BI613" s="242">
        <f>IF(N613="nulová",J613,0)</f>
        <v>0</v>
      </c>
      <c r="BJ613" s="16" t="s">
        <v>83</v>
      </c>
      <c r="BK613" s="242">
        <f>ROUND(I613*H613,2)</f>
        <v>0</v>
      </c>
      <c r="BL613" s="16" t="s">
        <v>990</v>
      </c>
      <c r="BM613" s="241" t="s">
        <v>3584</v>
      </c>
    </row>
    <row r="614" spans="2:51" s="13" customFormat="1" ht="12">
      <c r="B614" s="254"/>
      <c r="C614" s="255"/>
      <c r="D614" s="245" t="s">
        <v>199</v>
      </c>
      <c r="E614" s="256" t="s">
        <v>1</v>
      </c>
      <c r="F614" s="257" t="s">
        <v>207</v>
      </c>
      <c r="G614" s="255"/>
      <c r="H614" s="258">
        <v>3</v>
      </c>
      <c r="I614" s="259"/>
      <c r="J614" s="255"/>
      <c r="K614" s="255"/>
      <c r="L614" s="260"/>
      <c r="M614" s="261"/>
      <c r="N614" s="262"/>
      <c r="O614" s="262"/>
      <c r="P614" s="262"/>
      <c r="Q614" s="262"/>
      <c r="R614" s="262"/>
      <c r="S614" s="262"/>
      <c r="T614" s="263"/>
      <c r="AT614" s="264" t="s">
        <v>199</v>
      </c>
      <c r="AU614" s="264" t="s">
        <v>85</v>
      </c>
      <c r="AV614" s="13" t="s">
        <v>85</v>
      </c>
      <c r="AW614" s="13" t="s">
        <v>32</v>
      </c>
      <c r="AX614" s="13" t="s">
        <v>76</v>
      </c>
      <c r="AY614" s="264" t="s">
        <v>190</v>
      </c>
    </row>
    <row r="615" spans="2:65" s="1" customFormat="1" ht="16.5" customHeight="1">
      <c r="B615" s="37"/>
      <c r="C615" s="230" t="s">
        <v>1325</v>
      </c>
      <c r="D615" s="230" t="s">
        <v>192</v>
      </c>
      <c r="E615" s="231" t="s">
        <v>3585</v>
      </c>
      <c r="F615" s="232" t="s">
        <v>3586</v>
      </c>
      <c r="G615" s="233" t="s">
        <v>427</v>
      </c>
      <c r="H615" s="234">
        <v>3</v>
      </c>
      <c r="I615" s="235"/>
      <c r="J615" s="236">
        <f>ROUND(I615*H615,2)</f>
        <v>0</v>
      </c>
      <c r="K615" s="232" t="s">
        <v>196</v>
      </c>
      <c r="L615" s="42"/>
      <c r="M615" s="237" t="s">
        <v>1</v>
      </c>
      <c r="N615" s="238" t="s">
        <v>41</v>
      </c>
      <c r="O615" s="85"/>
      <c r="P615" s="239">
        <f>O615*H615</f>
        <v>0</v>
      </c>
      <c r="Q615" s="239">
        <v>0</v>
      </c>
      <c r="R615" s="239">
        <f>Q615*H615</f>
        <v>0</v>
      </c>
      <c r="S615" s="239">
        <v>0</v>
      </c>
      <c r="T615" s="240">
        <f>S615*H615</f>
        <v>0</v>
      </c>
      <c r="AR615" s="241" t="s">
        <v>272</v>
      </c>
      <c r="AT615" s="241" t="s">
        <v>192</v>
      </c>
      <c r="AU615" s="241" t="s">
        <v>85</v>
      </c>
      <c r="AY615" s="16" t="s">
        <v>190</v>
      </c>
      <c r="BE615" s="242">
        <f>IF(N615="základní",J615,0)</f>
        <v>0</v>
      </c>
      <c r="BF615" s="242">
        <f>IF(N615="snížená",J615,0)</f>
        <v>0</v>
      </c>
      <c r="BG615" s="242">
        <f>IF(N615="zákl. přenesená",J615,0)</f>
        <v>0</v>
      </c>
      <c r="BH615" s="242">
        <f>IF(N615="sníž. přenesená",J615,0)</f>
        <v>0</v>
      </c>
      <c r="BI615" s="242">
        <f>IF(N615="nulová",J615,0)</f>
        <v>0</v>
      </c>
      <c r="BJ615" s="16" t="s">
        <v>83</v>
      </c>
      <c r="BK615" s="242">
        <f>ROUND(I615*H615,2)</f>
        <v>0</v>
      </c>
      <c r="BL615" s="16" t="s">
        <v>272</v>
      </c>
      <c r="BM615" s="241" t="s">
        <v>3587</v>
      </c>
    </row>
    <row r="616" spans="2:65" s="1" customFormat="1" ht="16.5" customHeight="1">
      <c r="B616" s="37"/>
      <c r="C616" s="265" t="s">
        <v>1329</v>
      </c>
      <c r="D616" s="265" t="s">
        <v>430</v>
      </c>
      <c r="E616" s="266" t="s">
        <v>3588</v>
      </c>
      <c r="F616" s="267" t="s">
        <v>3589</v>
      </c>
      <c r="G616" s="268" t="s">
        <v>1708</v>
      </c>
      <c r="H616" s="269">
        <v>3</v>
      </c>
      <c r="I616" s="270"/>
      <c r="J616" s="271">
        <f>ROUND(I616*H616,2)</f>
        <v>0</v>
      </c>
      <c r="K616" s="267" t="s">
        <v>1</v>
      </c>
      <c r="L616" s="272"/>
      <c r="M616" s="273" t="s">
        <v>1</v>
      </c>
      <c r="N616" s="274" t="s">
        <v>41</v>
      </c>
      <c r="O616" s="85"/>
      <c r="P616" s="239">
        <f>O616*H616</f>
        <v>0</v>
      </c>
      <c r="Q616" s="239">
        <v>0</v>
      </c>
      <c r="R616" s="239">
        <f>Q616*H616</f>
        <v>0</v>
      </c>
      <c r="S616" s="239">
        <v>0</v>
      </c>
      <c r="T616" s="240">
        <f>S616*H616</f>
        <v>0</v>
      </c>
      <c r="AR616" s="241" t="s">
        <v>990</v>
      </c>
      <c r="AT616" s="241" t="s">
        <v>430</v>
      </c>
      <c r="AU616" s="241" t="s">
        <v>85</v>
      </c>
      <c r="AY616" s="16" t="s">
        <v>190</v>
      </c>
      <c r="BE616" s="242">
        <f>IF(N616="základní",J616,0)</f>
        <v>0</v>
      </c>
      <c r="BF616" s="242">
        <f>IF(N616="snížená",J616,0)</f>
        <v>0</v>
      </c>
      <c r="BG616" s="242">
        <f>IF(N616="zákl. přenesená",J616,0)</f>
        <v>0</v>
      </c>
      <c r="BH616" s="242">
        <f>IF(N616="sníž. přenesená",J616,0)</f>
        <v>0</v>
      </c>
      <c r="BI616" s="242">
        <f>IF(N616="nulová",J616,0)</f>
        <v>0</v>
      </c>
      <c r="BJ616" s="16" t="s">
        <v>83</v>
      </c>
      <c r="BK616" s="242">
        <f>ROUND(I616*H616,2)</f>
        <v>0</v>
      </c>
      <c r="BL616" s="16" t="s">
        <v>990</v>
      </c>
      <c r="BM616" s="241" t="s">
        <v>3590</v>
      </c>
    </row>
    <row r="617" spans="2:51" s="13" customFormat="1" ht="12">
      <c r="B617" s="254"/>
      <c r="C617" s="255"/>
      <c r="D617" s="245" t="s">
        <v>199</v>
      </c>
      <c r="E617" s="256" t="s">
        <v>1</v>
      </c>
      <c r="F617" s="257" t="s">
        <v>207</v>
      </c>
      <c r="G617" s="255"/>
      <c r="H617" s="258">
        <v>3</v>
      </c>
      <c r="I617" s="259"/>
      <c r="J617" s="255"/>
      <c r="K617" s="255"/>
      <c r="L617" s="260"/>
      <c r="M617" s="261"/>
      <c r="N617" s="262"/>
      <c r="O617" s="262"/>
      <c r="P617" s="262"/>
      <c r="Q617" s="262"/>
      <c r="R617" s="262"/>
      <c r="S617" s="262"/>
      <c r="T617" s="263"/>
      <c r="AT617" s="264" t="s">
        <v>199</v>
      </c>
      <c r="AU617" s="264" t="s">
        <v>85</v>
      </c>
      <c r="AV617" s="13" t="s">
        <v>85</v>
      </c>
      <c r="AW617" s="13" t="s">
        <v>32</v>
      </c>
      <c r="AX617" s="13" t="s">
        <v>76</v>
      </c>
      <c r="AY617" s="264" t="s">
        <v>190</v>
      </c>
    </row>
    <row r="618" spans="2:65" s="1" customFormat="1" ht="16.5" customHeight="1">
      <c r="B618" s="37"/>
      <c r="C618" s="230" t="s">
        <v>1333</v>
      </c>
      <c r="D618" s="230" t="s">
        <v>192</v>
      </c>
      <c r="E618" s="231" t="s">
        <v>2112</v>
      </c>
      <c r="F618" s="232" t="s">
        <v>2113</v>
      </c>
      <c r="G618" s="233" t="s">
        <v>427</v>
      </c>
      <c r="H618" s="234">
        <v>3</v>
      </c>
      <c r="I618" s="235"/>
      <c r="J618" s="236">
        <f>ROUND(I618*H618,2)</f>
        <v>0</v>
      </c>
      <c r="K618" s="232" t="s">
        <v>196</v>
      </c>
      <c r="L618" s="42"/>
      <c r="M618" s="237" t="s">
        <v>1</v>
      </c>
      <c r="N618" s="238" t="s">
        <v>41</v>
      </c>
      <c r="O618" s="85"/>
      <c r="P618" s="239">
        <f>O618*H618</f>
        <v>0</v>
      </c>
      <c r="Q618" s="239">
        <v>0</v>
      </c>
      <c r="R618" s="239">
        <f>Q618*H618</f>
        <v>0</v>
      </c>
      <c r="S618" s="239">
        <v>0</v>
      </c>
      <c r="T618" s="240">
        <f>S618*H618</f>
        <v>0</v>
      </c>
      <c r="AR618" s="241" t="s">
        <v>272</v>
      </c>
      <c r="AT618" s="241" t="s">
        <v>192</v>
      </c>
      <c r="AU618" s="241" t="s">
        <v>85</v>
      </c>
      <c r="AY618" s="16" t="s">
        <v>190</v>
      </c>
      <c r="BE618" s="242">
        <f>IF(N618="základní",J618,0)</f>
        <v>0</v>
      </c>
      <c r="BF618" s="242">
        <f>IF(N618="snížená",J618,0)</f>
        <v>0</v>
      </c>
      <c r="BG618" s="242">
        <f>IF(N618="zákl. přenesená",J618,0)</f>
        <v>0</v>
      </c>
      <c r="BH618" s="242">
        <f>IF(N618="sníž. přenesená",J618,0)</f>
        <v>0</v>
      </c>
      <c r="BI618" s="242">
        <f>IF(N618="nulová",J618,0)</f>
        <v>0</v>
      </c>
      <c r="BJ618" s="16" t="s">
        <v>83</v>
      </c>
      <c r="BK618" s="242">
        <f>ROUND(I618*H618,2)</f>
        <v>0</v>
      </c>
      <c r="BL618" s="16" t="s">
        <v>272</v>
      </c>
      <c r="BM618" s="241" t="s">
        <v>3591</v>
      </c>
    </row>
    <row r="619" spans="2:65" s="1" customFormat="1" ht="16.5" customHeight="1">
      <c r="B619" s="37"/>
      <c r="C619" s="265" t="s">
        <v>1337</v>
      </c>
      <c r="D619" s="265" t="s">
        <v>430</v>
      </c>
      <c r="E619" s="266" t="s">
        <v>3592</v>
      </c>
      <c r="F619" s="267" t="s">
        <v>3593</v>
      </c>
      <c r="G619" s="268" t="s">
        <v>1708</v>
      </c>
      <c r="H619" s="269">
        <v>3</v>
      </c>
      <c r="I619" s="270"/>
      <c r="J619" s="271">
        <f>ROUND(I619*H619,2)</f>
        <v>0</v>
      </c>
      <c r="K619" s="267" t="s">
        <v>1</v>
      </c>
      <c r="L619" s="272"/>
      <c r="M619" s="273" t="s">
        <v>1</v>
      </c>
      <c r="N619" s="274" t="s">
        <v>41</v>
      </c>
      <c r="O619" s="85"/>
      <c r="P619" s="239">
        <f>O619*H619</f>
        <v>0</v>
      </c>
      <c r="Q619" s="239">
        <v>0</v>
      </c>
      <c r="R619" s="239">
        <f>Q619*H619</f>
        <v>0</v>
      </c>
      <c r="S619" s="239">
        <v>0</v>
      </c>
      <c r="T619" s="240">
        <f>S619*H619</f>
        <v>0</v>
      </c>
      <c r="AR619" s="241" t="s">
        <v>990</v>
      </c>
      <c r="AT619" s="241" t="s">
        <v>430</v>
      </c>
      <c r="AU619" s="241" t="s">
        <v>85</v>
      </c>
      <c r="AY619" s="16" t="s">
        <v>190</v>
      </c>
      <c r="BE619" s="242">
        <f>IF(N619="základní",J619,0)</f>
        <v>0</v>
      </c>
      <c r="BF619" s="242">
        <f>IF(N619="snížená",J619,0)</f>
        <v>0</v>
      </c>
      <c r="BG619" s="242">
        <f>IF(N619="zákl. přenesená",J619,0)</f>
        <v>0</v>
      </c>
      <c r="BH619" s="242">
        <f>IF(N619="sníž. přenesená",J619,0)</f>
        <v>0</v>
      </c>
      <c r="BI619" s="242">
        <f>IF(N619="nulová",J619,0)</f>
        <v>0</v>
      </c>
      <c r="BJ619" s="16" t="s">
        <v>83</v>
      </c>
      <c r="BK619" s="242">
        <f>ROUND(I619*H619,2)</f>
        <v>0</v>
      </c>
      <c r="BL619" s="16" t="s">
        <v>990</v>
      </c>
      <c r="BM619" s="241" t="s">
        <v>3594</v>
      </c>
    </row>
    <row r="620" spans="2:51" s="13" customFormat="1" ht="12">
      <c r="B620" s="254"/>
      <c r="C620" s="255"/>
      <c r="D620" s="245" t="s">
        <v>199</v>
      </c>
      <c r="E620" s="256" t="s">
        <v>1</v>
      </c>
      <c r="F620" s="257" t="s">
        <v>207</v>
      </c>
      <c r="G620" s="255"/>
      <c r="H620" s="258">
        <v>3</v>
      </c>
      <c r="I620" s="259"/>
      <c r="J620" s="255"/>
      <c r="K620" s="255"/>
      <c r="L620" s="260"/>
      <c r="M620" s="261"/>
      <c r="N620" s="262"/>
      <c r="O620" s="262"/>
      <c r="P620" s="262"/>
      <c r="Q620" s="262"/>
      <c r="R620" s="262"/>
      <c r="S620" s="262"/>
      <c r="T620" s="263"/>
      <c r="AT620" s="264" t="s">
        <v>199</v>
      </c>
      <c r="AU620" s="264" t="s">
        <v>85</v>
      </c>
      <c r="AV620" s="13" t="s">
        <v>85</v>
      </c>
      <c r="AW620" s="13" t="s">
        <v>32</v>
      </c>
      <c r="AX620" s="13" t="s">
        <v>76</v>
      </c>
      <c r="AY620" s="264" t="s">
        <v>190</v>
      </c>
    </row>
    <row r="621" spans="2:65" s="1" customFormat="1" ht="16.5" customHeight="1">
      <c r="B621" s="37"/>
      <c r="C621" s="230" t="s">
        <v>1341</v>
      </c>
      <c r="D621" s="230" t="s">
        <v>192</v>
      </c>
      <c r="E621" s="231" t="s">
        <v>3595</v>
      </c>
      <c r="F621" s="232" t="s">
        <v>3596</v>
      </c>
      <c r="G621" s="233" t="s">
        <v>427</v>
      </c>
      <c r="H621" s="234">
        <v>3</v>
      </c>
      <c r="I621" s="235"/>
      <c r="J621" s="236">
        <f>ROUND(I621*H621,2)</f>
        <v>0</v>
      </c>
      <c r="K621" s="232" t="s">
        <v>196</v>
      </c>
      <c r="L621" s="42"/>
      <c r="M621" s="237" t="s">
        <v>1</v>
      </c>
      <c r="N621" s="238" t="s">
        <v>41</v>
      </c>
      <c r="O621" s="85"/>
      <c r="P621" s="239">
        <f>O621*H621</f>
        <v>0</v>
      </c>
      <c r="Q621" s="239">
        <v>0</v>
      </c>
      <c r="R621" s="239">
        <f>Q621*H621</f>
        <v>0</v>
      </c>
      <c r="S621" s="239">
        <v>0</v>
      </c>
      <c r="T621" s="240">
        <f>S621*H621</f>
        <v>0</v>
      </c>
      <c r="AR621" s="241" t="s">
        <v>272</v>
      </c>
      <c r="AT621" s="241" t="s">
        <v>192</v>
      </c>
      <c r="AU621" s="241" t="s">
        <v>85</v>
      </c>
      <c r="AY621" s="16" t="s">
        <v>190</v>
      </c>
      <c r="BE621" s="242">
        <f>IF(N621="základní",J621,0)</f>
        <v>0</v>
      </c>
      <c r="BF621" s="242">
        <f>IF(N621="snížená",J621,0)</f>
        <v>0</v>
      </c>
      <c r="BG621" s="242">
        <f>IF(N621="zákl. přenesená",J621,0)</f>
        <v>0</v>
      </c>
      <c r="BH621" s="242">
        <f>IF(N621="sníž. přenesená",J621,0)</f>
        <v>0</v>
      </c>
      <c r="BI621" s="242">
        <f>IF(N621="nulová",J621,0)</f>
        <v>0</v>
      </c>
      <c r="BJ621" s="16" t="s">
        <v>83</v>
      </c>
      <c r="BK621" s="242">
        <f>ROUND(I621*H621,2)</f>
        <v>0</v>
      </c>
      <c r="BL621" s="16" t="s">
        <v>272</v>
      </c>
      <c r="BM621" s="241" t="s">
        <v>3597</v>
      </c>
    </row>
    <row r="622" spans="2:65" s="1" customFormat="1" ht="16.5" customHeight="1">
      <c r="B622" s="37"/>
      <c r="C622" s="265" t="s">
        <v>1346</v>
      </c>
      <c r="D622" s="265" t="s">
        <v>430</v>
      </c>
      <c r="E622" s="266" t="s">
        <v>2131</v>
      </c>
      <c r="F622" s="267" t="s">
        <v>2132</v>
      </c>
      <c r="G622" s="268" t="s">
        <v>1708</v>
      </c>
      <c r="H622" s="269">
        <v>12</v>
      </c>
      <c r="I622" s="270"/>
      <c r="J622" s="271">
        <f>ROUND(I622*H622,2)</f>
        <v>0</v>
      </c>
      <c r="K622" s="267" t="s">
        <v>445</v>
      </c>
      <c r="L622" s="272"/>
      <c r="M622" s="273" t="s">
        <v>1</v>
      </c>
      <c r="N622" s="274" t="s">
        <v>41</v>
      </c>
      <c r="O622" s="85"/>
      <c r="P622" s="239">
        <f>O622*H622</f>
        <v>0</v>
      </c>
      <c r="Q622" s="239">
        <v>0</v>
      </c>
      <c r="R622" s="239">
        <f>Q622*H622</f>
        <v>0</v>
      </c>
      <c r="S622" s="239">
        <v>0</v>
      </c>
      <c r="T622" s="240">
        <f>S622*H622</f>
        <v>0</v>
      </c>
      <c r="AR622" s="241" t="s">
        <v>990</v>
      </c>
      <c r="AT622" s="241" t="s">
        <v>430</v>
      </c>
      <c r="AU622" s="241" t="s">
        <v>85</v>
      </c>
      <c r="AY622" s="16" t="s">
        <v>190</v>
      </c>
      <c r="BE622" s="242">
        <f>IF(N622="základní",J622,0)</f>
        <v>0</v>
      </c>
      <c r="BF622" s="242">
        <f>IF(N622="snížená",J622,0)</f>
        <v>0</v>
      </c>
      <c r="BG622" s="242">
        <f>IF(N622="zákl. přenesená",J622,0)</f>
        <v>0</v>
      </c>
      <c r="BH622" s="242">
        <f>IF(N622="sníž. přenesená",J622,0)</f>
        <v>0</v>
      </c>
      <c r="BI622" s="242">
        <f>IF(N622="nulová",J622,0)</f>
        <v>0</v>
      </c>
      <c r="BJ622" s="16" t="s">
        <v>83</v>
      </c>
      <c r="BK622" s="242">
        <f>ROUND(I622*H622,2)</f>
        <v>0</v>
      </c>
      <c r="BL622" s="16" t="s">
        <v>990</v>
      </c>
      <c r="BM622" s="241" t="s">
        <v>3598</v>
      </c>
    </row>
    <row r="623" spans="2:51" s="13" customFormat="1" ht="12">
      <c r="B623" s="254"/>
      <c r="C623" s="255"/>
      <c r="D623" s="245" t="s">
        <v>199</v>
      </c>
      <c r="E623" s="256" t="s">
        <v>1</v>
      </c>
      <c r="F623" s="257" t="s">
        <v>3599</v>
      </c>
      <c r="G623" s="255"/>
      <c r="H623" s="258">
        <v>12</v>
      </c>
      <c r="I623" s="259"/>
      <c r="J623" s="255"/>
      <c r="K623" s="255"/>
      <c r="L623" s="260"/>
      <c r="M623" s="261"/>
      <c r="N623" s="262"/>
      <c r="O623" s="262"/>
      <c r="P623" s="262"/>
      <c r="Q623" s="262"/>
      <c r="R623" s="262"/>
      <c r="S623" s="262"/>
      <c r="T623" s="263"/>
      <c r="AT623" s="264" t="s">
        <v>199</v>
      </c>
      <c r="AU623" s="264" t="s">
        <v>85</v>
      </c>
      <c r="AV623" s="13" t="s">
        <v>85</v>
      </c>
      <c r="AW623" s="13" t="s">
        <v>32</v>
      </c>
      <c r="AX623" s="13" t="s">
        <v>76</v>
      </c>
      <c r="AY623" s="264" t="s">
        <v>190</v>
      </c>
    </row>
    <row r="624" spans="2:65" s="1" customFormat="1" ht="24" customHeight="1">
      <c r="B624" s="37"/>
      <c r="C624" s="230" t="s">
        <v>1351</v>
      </c>
      <c r="D624" s="230" t="s">
        <v>192</v>
      </c>
      <c r="E624" s="231" t="s">
        <v>2135</v>
      </c>
      <c r="F624" s="232" t="s">
        <v>2136</v>
      </c>
      <c r="G624" s="233" t="s">
        <v>427</v>
      </c>
      <c r="H624" s="234">
        <v>12</v>
      </c>
      <c r="I624" s="235"/>
      <c r="J624" s="236">
        <f>ROUND(I624*H624,2)</f>
        <v>0</v>
      </c>
      <c r="K624" s="232" t="s">
        <v>196</v>
      </c>
      <c r="L624" s="42"/>
      <c r="M624" s="237" t="s">
        <v>1</v>
      </c>
      <c r="N624" s="238" t="s">
        <v>41</v>
      </c>
      <c r="O624" s="85"/>
      <c r="P624" s="239">
        <f>O624*H624</f>
        <v>0</v>
      </c>
      <c r="Q624" s="239">
        <v>0</v>
      </c>
      <c r="R624" s="239">
        <f>Q624*H624</f>
        <v>0</v>
      </c>
      <c r="S624" s="239">
        <v>0</v>
      </c>
      <c r="T624" s="240">
        <f>S624*H624</f>
        <v>0</v>
      </c>
      <c r="AR624" s="241" t="s">
        <v>272</v>
      </c>
      <c r="AT624" s="241" t="s">
        <v>192</v>
      </c>
      <c r="AU624" s="241" t="s">
        <v>85</v>
      </c>
      <c r="AY624" s="16" t="s">
        <v>190</v>
      </c>
      <c r="BE624" s="242">
        <f>IF(N624="základní",J624,0)</f>
        <v>0</v>
      </c>
      <c r="BF624" s="242">
        <f>IF(N624="snížená",J624,0)</f>
        <v>0</v>
      </c>
      <c r="BG624" s="242">
        <f>IF(N624="zákl. přenesená",J624,0)</f>
        <v>0</v>
      </c>
      <c r="BH624" s="242">
        <f>IF(N624="sníž. přenesená",J624,0)</f>
        <v>0</v>
      </c>
      <c r="BI624" s="242">
        <f>IF(N624="nulová",J624,0)</f>
        <v>0</v>
      </c>
      <c r="BJ624" s="16" t="s">
        <v>83</v>
      </c>
      <c r="BK624" s="242">
        <f>ROUND(I624*H624,2)</f>
        <v>0</v>
      </c>
      <c r="BL624" s="16" t="s">
        <v>272</v>
      </c>
      <c r="BM624" s="241" t="s">
        <v>3600</v>
      </c>
    </row>
    <row r="625" spans="2:63" s="11" customFormat="1" ht="22.8" customHeight="1">
      <c r="B625" s="214"/>
      <c r="C625" s="215"/>
      <c r="D625" s="216" t="s">
        <v>75</v>
      </c>
      <c r="E625" s="228" t="s">
        <v>3601</v>
      </c>
      <c r="F625" s="228" t="s">
        <v>3602</v>
      </c>
      <c r="G625" s="215"/>
      <c r="H625" s="215"/>
      <c r="I625" s="218"/>
      <c r="J625" s="229">
        <f>BK625</f>
        <v>0</v>
      </c>
      <c r="K625" s="215"/>
      <c r="L625" s="220"/>
      <c r="M625" s="221"/>
      <c r="N625" s="222"/>
      <c r="O625" s="222"/>
      <c r="P625" s="223">
        <f>SUM(P626:P628)</f>
        <v>0</v>
      </c>
      <c r="Q625" s="222"/>
      <c r="R625" s="223">
        <f>SUM(R626:R628)</f>
        <v>0</v>
      </c>
      <c r="S625" s="222"/>
      <c r="T625" s="224">
        <f>SUM(T626:T628)</f>
        <v>0</v>
      </c>
      <c r="AR625" s="225" t="s">
        <v>197</v>
      </c>
      <c r="AT625" s="226" t="s">
        <v>75</v>
      </c>
      <c r="AU625" s="226" t="s">
        <v>83</v>
      </c>
      <c r="AY625" s="225" t="s">
        <v>190</v>
      </c>
      <c r="BK625" s="227">
        <f>SUM(BK626:BK628)</f>
        <v>0</v>
      </c>
    </row>
    <row r="626" spans="2:65" s="1" customFormat="1" ht="48" customHeight="1">
      <c r="B626" s="37"/>
      <c r="C626" s="265" t="s">
        <v>1357</v>
      </c>
      <c r="D626" s="265" t="s">
        <v>430</v>
      </c>
      <c r="E626" s="266" t="s">
        <v>3603</v>
      </c>
      <c r="F626" s="267" t="s">
        <v>3604</v>
      </c>
      <c r="G626" s="268" t="s">
        <v>1708</v>
      </c>
      <c r="H626" s="269">
        <v>1</v>
      </c>
      <c r="I626" s="270"/>
      <c r="J626" s="271">
        <f>ROUND(I626*H626,2)</f>
        <v>0</v>
      </c>
      <c r="K626" s="267" t="s">
        <v>445</v>
      </c>
      <c r="L626" s="272"/>
      <c r="M626" s="273" t="s">
        <v>1</v>
      </c>
      <c r="N626" s="274" t="s">
        <v>41</v>
      </c>
      <c r="O626" s="85"/>
      <c r="P626" s="239">
        <f>O626*H626</f>
        <v>0</v>
      </c>
      <c r="Q626" s="239">
        <v>0</v>
      </c>
      <c r="R626" s="239">
        <f>Q626*H626</f>
        <v>0</v>
      </c>
      <c r="S626" s="239">
        <v>0</v>
      </c>
      <c r="T626" s="240">
        <f>S626*H626</f>
        <v>0</v>
      </c>
      <c r="AR626" s="241" t="s">
        <v>2501</v>
      </c>
      <c r="AT626" s="241" t="s">
        <v>430</v>
      </c>
      <c r="AU626" s="241" t="s">
        <v>85</v>
      </c>
      <c r="AY626" s="16" t="s">
        <v>190</v>
      </c>
      <c r="BE626" s="242">
        <f>IF(N626="základní",J626,0)</f>
        <v>0</v>
      </c>
      <c r="BF626" s="242">
        <f>IF(N626="snížená",J626,0)</f>
        <v>0</v>
      </c>
      <c r="BG626" s="242">
        <f>IF(N626="zákl. přenesená",J626,0)</f>
        <v>0</v>
      </c>
      <c r="BH626" s="242">
        <f>IF(N626="sníž. přenesená",J626,0)</f>
        <v>0</v>
      </c>
      <c r="BI626" s="242">
        <f>IF(N626="nulová",J626,0)</f>
        <v>0</v>
      </c>
      <c r="BJ626" s="16" t="s">
        <v>83</v>
      </c>
      <c r="BK626" s="242">
        <f>ROUND(I626*H626,2)</f>
        <v>0</v>
      </c>
      <c r="BL626" s="16" t="s">
        <v>2501</v>
      </c>
      <c r="BM626" s="241" t="s">
        <v>3605</v>
      </c>
    </row>
    <row r="627" spans="2:65" s="1" customFormat="1" ht="16.5" customHeight="1">
      <c r="B627" s="37"/>
      <c r="C627" s="265" t="s">
        <v>1363</v>
      </c>
      <c r="D627" s="265" t="s">
        <v>430</v>
      </c>
      <c r="E627" s="266" t="s">
        <v>3606</v>
      </c>
      <c r="F627" s="267" t="s">
        <v>3177</v>
      </c>
      <c r="G627" s="268" t="s">
        <v>1708</v>
      </c>
      <c r="H627" s="269">
        <v>2</v>
      </c>
      <c r="I627" s="270"/>
      <c r="J627" s="271">
        <f>ROUND(I627*H627,2)</f>
        <v>0</v>
      </c>
      <c r="K627" s="267" t="s">
        <v>445</v>
      </c>
      <c r="L627" s="272"/>
      <c r="M627" s="273" t="s">
        <v>1</v>
      </c>
      <c r="N627" s="274" t="s">
        <v>41</v>
      </c>
      <c r="O627" s="85"/>
      <c r="P627" s="239">
        <f>O627*H627</f>
        <v>0</v>
      </c>
      <c r="Q627" s="239">
        <v>0</v>
      </c>
      <c r="R627" s="239">
        <f>Q627*H627</f>
        <v>0</v>
      </c>
      <c r="S627" s="239">
        <v>0</v>
      </c>
      <c r="T627" s="240">
        <f>S627*H627</f>
        <v>0</v>
      </c>
      <c r="AR627" s="241" t="s">
        <v>990</v>
      </c>
      <c r="AT627" s="241" t="s">
        <v>430</v>
      </c>
      <c r="AU627" s="241" t="s">
        <v>85</v>
      </c>
      <c r="AY627" s="16" t="s">
        <v>190</v>
      </c>
      <c r="BE627" s="242">
        <f>IF(N627="základní",J627,0)</f>
        <v>0</v>
      </c>
      <c r="BF627" s="242">
        <f>IF(N627="snížená",J627,0)</f>
        <v>0</v>
      </c>
      <c r="BG627" s="242">
        <f>IF(N627="zákl. přenesená",J627,0)</f>
        <v>0</v>
      </c>
      <c r="BH627" s="242">
        <f>IF(N627="sníž. přenesená",J627,0)</f>
        <v>0</v>
      </c>
      <c r="BI627" s="242">
        <f>IF(N627="nulová",J627,0)</f>
        <v>0</v>
      </c>
      <c r="BJ627" s="16" t="s">
        <v>83</v>
      </c>
      <c r="BK627" s="242">
        <f>ROUND(I627*H627,2)</f>
        <v>0</v>
      </c>
      <c r="BL627" s="16" t="s">
        <v>990</v>
      </c>
      <c r="BM627" s="241" t="s">
        <v>3607</v>
      </c>
    </row>
    <row r="628" spans="2:65" s="1" customFormat="1" ht="16.5" customHeight="1">
      <c r="B628" s="37"/>
      <c r="C628" s="230" t="s">
        <v>1368</v>
      </c>
      <c r="D628" s="230" t="s">
        <v>192</v>
      </c>
      <c r="E628" s="231" t="s">
        <v>3608</v>
      </c>
      <c r="F628" s="232" t="s">
        <v>3609</v>
      </c>
      <c r="G628" s="233" t="s">
        <v>427</v>
      </c>
      <c r="H628" s="234">
        <v>4</v>
      </c>
      <c r="I628" s="235"/>
      <c r="J628" s="236">
        <f>ROUND(I628*H628,2)</f>
        <v>0</v>
      </c>
      <c r="K628" s="232" t="s">
        <v>196</v>
      </c>
      <c r="L628" s="42"/>
      <c r="M628" s="237" t="s">
        <v>1</v>
      </c>
      <c r="N628" s="238" t="s">
        <v>41</v>
      </c>
      <c r="O628" s="85"/>
      <c r="P628" s="239">
        <f>O628*H628</f>
        <v>0</v>
      </c>
      <c r="Q628" s="239">
        <v>0</v>
      </c>
      <c r="R628" s="239">
        <f>Q628*H628</f>
        <v>0</v>
      </c>
      <c r="S628" s="239">
        <v>0</v>
      </c>
      <c r="T628" s="240">
        <f>S628*H628</f>
        <v>0</v>
      </c>
      <c r="AR628" s="241" t="s">
        <v>600</v>
      </c>
      <c r="AT628" s="241" t="s">
        <v>192</v>
      </c>
      <c r="AU628" s="241" t="s">
        <v>85</v>
      </c>
      <c r="AY628" s="16" t="s">
        <v>190</v>
      </c>
      <c r="BE628" s="242">
        <f>IF(N628="základní",J628,0)</f>
        <v>0</v>
      </c>
      <c r="BF628" s="242">
        <f>IF(N628="snížená",J628,0)</f>
        <v>0</v>
      </c>
      <c r="BG628" s="242">
        <f>IF(N628="zákl. přenesená",J628,0)</f>
        <v>0</v>
      </c>
      <c r="BH628" s="242">
        <f>IF(N628="sníž. přenesená",J628,0)</f>
        <v>0</v>
      </c>
      <c r="BI628" s="242">
        <f>IF(N628="nulová",J628,0)</f>
        <v>0</v>
      </c>
      <c r="BJ628" s="16" t="s">
        <v>83</v>
      </c>
      <c r="BK628" s="242">
        <f>ROUND(I628*H628,2)</f>
        <v>0</v>
      </c>
      <c r="BL628" s="16" t="s">
        <v>600</v>
      </c>
      <c r="BM628" s="241" t="s">
        <v>3610</v>
      </c>
    </row>
    <row r="629" spans="2:63" s="11" customFormat="1" ht="22.8" customHeight="1">
      <c r="B629" s="214"/>
      <c r="C629" s="215"/>
      <c r="D629" s="216" t="s">
        <v>75</v>
      </c>
      <c r="E629" s="228" t="s">
        <v>3611</v>
      </c>
      <c r="F629" s="228" t="s">
        <v>3612</v>
      </c>
      <c r="G629" s="215"/>
      <c r="H629" s="215"/>
      <c r="I629" s="218"/>
      <c r="J629" s="229">
        <f>BK629</f>
        <v>0</v>
      </c>
      <c r="K629" s="215"/>
      <c r="L629" s="220"/>
      <c r="M629" s="221"/>
      <c r="N629" s="222"/>
      <c r="O629" s="222"/>
      <c r="P629" s="223">
        <f>SUM(P630:P671)</f>
        <v>0</v>
      </c>
      <c r="Q629" s="222"/>
      <c r="R629" s="223">
        <f>SUM(R630:R671)</f>
        <v>10.15922</v>
      </c>
      <c r="S629" s="222"/>
      <c r="T629" s="224">
        <f>SUM(T630:T671)</f>
        <v>0</v>
      </c>
      <c r="AR629" s="225" t="s">
        <v>197</v>
      </c>
      <c r="AT629" s="226" t="s">
        <v>75</v>
      </c>
      <c r="AU629" s="226" t="s">
        <v>83</v>
      </c>
      <c r="AY629" s="225" t="s">
        <v>190</v>
      </c>
      <c r="BK629" s="227">
        <f>SUM(BK630:BK671)</f>
        <v>0</v>
      </c>
    </row>
    <row r="630" spans="2:65" s="1" customFormat="1" ht="16.5" customHeight="1">
      <c r="B630" s="37"/>
      <c r="C630" s="230" t="s">
        <v>1373</v>
      </c>
      <c r="D630" s="230" t="s">
        <v>192</v>
      </c>
      <c r="E630" s="231" t="s">
        <v>3613</v>
      </c>
      <c r="F630" s="232" t="s">
        <v>3614</v>
      </c>
      <c r="G630" s="233" t="s">
        <v>427</v>
      </c>
      <c r="H630" s="234">
        <v>6</v>
      </c>
      <c r="I630" s="235"/>
      <c r="J630" s="236">
        <f>ROUND(I630*H630,2)</f>
        <v>0</v>
      </c>
      <c r="K630" s="232" t="s">
        <v>196</v>
      </c>
      <c r="L630" s="42"/>
      <c r="M630" s="237" t="s">
        <v>1</v>
      </c>
      <c r="N630" s="238" t="s">
        <v>41</v>
      </c>
      <c r="O630" s="85"/>
      <c r="P630" s="239">
        <f>O630*H630</f>
        <v>0</v>
      </c>
      <c r="Q630" s="239">
        <v>0</v>
      </c>
      <c r="R630" s="239">
        <f>Q630*H630</f>
        <v>0</v>
      </c>
      <c r="S630" s="239">
        <v>0</v>
      </c>
      <c r="T630" s="240">
        <f>S630*H630</f>
        <v>0</v>
      </c>
      <c r="AR630" s="241" t="s">
        <v>600</v>
      </c>
      <c r="AT630" s="241" t="s">
        <v>192</v>
      </c>
      <c r="AU630" s="241" t="s">
        <v>85</v>
      </c>
      <c r="AY630" s="16" t="s">
        <v>190</v>
      </c>
      <c r="BE630" s="242">
        <f>IF(N630="základní",J630,0)</f>
        <v>0</v>
      </c>
      <c r="BF630" s="242">
        <f>IF(N630="snížená",J630,0)</f>
        <v>0</v>
      </c>
      <c r="BG630" s="242">
        <f>IF(N630="zákl. přenesená",J630,0)</f>
        <v>0</v>
      </c>
      <c r="BH630" s="242">
        <f>IF(N630="sníž. přenesená",J630,0)</f>
        <v>0</v>
      </c>
      <c r="BI630" s="242">
        <f>IF(N630="nulová",J630,0)</f>
        <v>0</v>
      </c>
      <c r="BJ630" s="16" t="s">
        <v>83</v>
      </c>
      <c r="BK630" s="242">
        <f>ROUND(I630*H630,2)</f>
        <v>0</v>
      </c>
      <c r="BL630" s="16" t="s">
        <v>600</v>
      </c>
      <c r="BM630" s="241" t="s">
        <v>3615</v>
      </c>
    </row>
    <row r="631" spans="2:51" s="13" customFormat="1" ht="12">
      <c r="B631" s="254"/>
      <c r="C631" s="255"/>
      <c r="D631" s="245" t="s">
        <v>199</v>
      </c>
      <c r="E631" s="256" t="s">
        <v>1</v>
      </c>
      <c r="F631" s="257" t="s">
        <v>3616</v>
      </c>
      <c r="G631" s="255"/>
      <c r="H631" s="258">
        <v>6</v>
      </c>
      <c r="I631" s="259"/>
      <c r="J631" s="255"/>
      <c r="K631" s="255"/>
      <c r="L631" s="260"/>
      <c r="M631" s="261"/>
      <c r="N631" s="262"/>
      <c r="O631" s="262"/>
      <c r="P631" s="262"/>
      <c r="Q631" s="262"/>
      <c r="R631" s="262"/>
      <c r="S631" s="262"/>
      <c r="T631" s="263"/>
      <c r="AT631" s="264" t="s">
        <v>199</v>
      </c>
      <c r="AU631" s="264" t="s">
        <v>85</v>
      </c>
      <c r="AV631" s="13" t="s">
        <v>85</v>
      </c>
      <c r="AW631" s="13" t="s">
        <v>32</v>
      </c>
      <c r="AX631" s="13" t="s">
        <v>76</v>
      </c>
      <c r="AY631" s="264" t="s">
        <v>190</v>
      </c>
    </row>
    <row r="632" spans="2:65" s="1" customFormat="1" ht="24" customHeight="1">
      <c r="B632" s="37"/>
      <c r="C632" s="230" t="s">
        <v>1377</v>
      </c>
      <c r="D632" s="230" t="s">
        <v>192</v>
      </c>
      <c r="E632" s="231" t="s">
        <v>3617</v>
      </c>
      <c r="F632" s="232" t="s">
        <v>3618</v>
      </c>
      <c r="G632" s="233" t="s">
        <v>427</v>
      </c>
      <c r="H632" s="234">
        <v>12</v>
      </c>
      <c r="I632" s="235"/>
      <c r="J632" s="236">
        <f>ROUND(I632*H632,2)</f>
        <v>0</v>
      </c>
      <c r="K632" s="232" t="s">
        <v>196</v>
      </c>
      <c r="L632" s="42"/>
      <c r="M632" s="237" t="s">
        <v>1</v>
      </c>
      <c r="N632" s="238" t="s">
        <v>41</v>
      </c>
      <c r="O632" s="85"/>
      <c r="P632" s="239">
        <f>O632*H632</f>
        <v>0</v>
      </c>
      <c r="Q632" s="239">
        <v>0</v>
      </c>
      <c r="R632" s="239">
        <f>Q632*H632</f>
        <v>0</v>
      </c>
      <c r="S632" s="239">
        <v>0</v>
      </c>
      <c r="T632" s="240">
        <f>S632*H632</f>
        <v>0</v>
      </c>
      <c r="AR632" s="241" t="s">
        <v>600</v>
      </c>
      <c r="AT632" s="241" t="s">
        <v>192</v>
      </c>
      <c r="AU632" s="241" t="s">
        <v>85</v>
      </c>
      <c r="AY632" s="16" t="s">
        <v>190</v>
      </c>
      <c r="BE632" s="242">
        <f>IF(N632="základní",J632,0)</f>
        <v>0</v>
      </c>
      <c r="BF632" s="242">
        <f>IF(N632="snížená",J632,0)</f>
        <v>0</v>
      </c>
      <c r="BG632" s="242">
        <f>IF(N632="zákl. přenesená",J632,0)</f>
        <v>0</v>
      </c>
      <c r="BH632" s="242">
        <f>IF(N632="sníž. přenesená",J632,0)</f>
        <v>0</v>
      </c>
      <c r="BI632" s="242">
        <f>IF(N632="nulová",J632,0)</f>
        <v>0</v>
      </c>
      <c r="BJ632" s="16" t="s">
        <v>83</v>
      </c>
      <c r="BK632" s="242">
        <f>ROUND(I632*H632,2)</f>
        <v>0</v>
      </c>
      <c r="BL632" s="16" t="s">
        <v>600</v>
      </c>
      <c r="BM632" s="241" t="s">
        <v>3619</v>
      </c>
    </row>
    <row r="633" spans="2:51" s="13" customFormat="1" ht="12">
      <c r="B633" s="254"/>
      <c r="C633" s="255"/>
      <c r="D633" s="245" t="s">
        <v>199</v>
      </c>
      <c r="E633" s="256" t="s">
        <v>1</v>
      </c>
      <c r="F633" s="257" t="s">
        <v>3620</v>
      </c>
      <c r="G633" s="255"/>
      <c r="H633" s="258">
        <v>12</v>
      </c>
      <c r="I633" s="259"/>
      <c r="J633" s="255"/>
      <c r="K633" s="255"/>
      <c r="L633" s="260"/>
      <c r="M633" s="261"/>
      <c r="N633" s="262"/>
      <c r="O633" s="262"/>
      <c r="P633" s="262"/>
      <c r="Q633" s="262"/>
      <c r="R633" s="262"/>
      <c r="S633" s="262"/>
      <c r="T633" s="263"/>
      <c r="AT633" s="264" t="s">
        <v>199</v>
      </c>
      <c r="AU633" s="264" t="s">
        <v>85</v>
      </c>
      <c r="AV633" s="13" t="s">
        <v>85</v>
      </c>
      <c r="AW633" s="13" t="s">
        <v>32</v>
      </c>
      <c r="AX633" s="13" t="s">
        <v>76</v>
      </c>
      <c r="AY633" s="264" t="s">
        <v>190</v>
      </c>
    </row>
    <row r="634" spans="2:65" s="1" customFormat="1" ht="16.5" customHeight="1">
      <c r="B634" s="37"/>
      <c r="C634" s="265" t="s">
        <v>1382</v>
      </c>
      <c r="D634" s="265" t="s">
        <v>430</v>
      </c>
      <c r="E634" s="266" t="s">
        <v>3621</v>
      </c>
      <c r="F634" s="267" t="s">
        <v>3622</v>
      </c>
      <c r="G634" s="268" t="s">
        <v>398</v>
      </c>
      <c r="H634" s="269">
        <v>870</v>
      </c>
      <c r="I634" s="270"/>
      <c r="J634" s="271">
        <f>ROUND(I634*H634,2)</f>
        <v>0</v>
      </c>
      <c r="K634" s="267" t="s">
        <v>445</v>
      </c>
      <c r="L634" s="272"/>
      <c r="M634" s="273" t="s">
        <v>1</v>
      </c>
      <c r="N634" s="274" t="s">
        <v>41</v>
      </c>
      <c r="O634" s="85"/>
      <c r="P634" s="239">
        <f>O634*H634</f>
        <v>0</v>
      </c>
      <c r="Q634" s="239">
        <v>0</v>
      </c>
      <c r="R634" s="239">
        <f>Q634*H634</f>
        <v>0</v>
      </c>
      <c r="S634" s="239">
        <v>0</v>
      </c>
      <c r="T634" s="240">
        <f>S634*H634</f>
        <v>0</v>
      </c>
      <c r="AR634" s="241" t="s">
        <v>990</v>
      </c>
      <c r="AT634" s="241" t="s">
        <v>430</v>
      </c>
      <c r="AU634" s="241" t="s">
        <v>85</v>
      </c>
      <c r="AY634" s="16" t="s">
        <v>190</v>
      </c>
      <c r="BE634" s="242">
        <f>IF(N634="základní",J634,0)</f>
        <v>0</v>
      </c>
      <c r="BF634" s="242">
        <f>IF(N634="snížená",J634,0)</f>
        <v>0</v>
      </c>
      <c r="BG634" s="242">
        <f>IF(N634="zákl. přenesená",J634,0)</f>
        <v>0</v>
      </c>
      <c r="BH634" s="242">
        <f>IF(N634="sníž. přenesená",J634,0)</f>
        <v>0</v>
      </c>
      <c r="BI634" s="242">
        <f>IF(N634="nulová",J634,0)</f>
        <v>0</v>
      </c>
      <c r="BJ634" s="16" t="s">
        <v>83</v>
      </c>
      <c r="BK634" s="242">
        <f>ROUND(I634*H634,2)</f>
        <v>0</v>
      </c>
      <c r="BL634" s="16" t="s">
        <v>990</v>
      </c>
      <c r="BM634" s="241" t="s">
        <v>3623</v>
      </c>
    </row>
    <row r="635" spans="2:51" s="13" customFormat="1" ht="12">
      <c r="B635" s="254"/>
      <c r="C635" s="255"/>
      <c r="D635" s="245" t="s">
        <v>199</v>
      </c>
      <c r="E635" s="256" t="s">
        <v>1</v>
      </c>
      <c r="F635" s="257" t="s">
        <v>3624</v>
      </c>
      <c r="G635" s="255"/>
      <c r="H635" s="258">
        <v>669.6</v>
      </c>
      <c r="I635" s="259"/>
      <c r="J635" s="255"/>
      <c r="K635" s="255"/>
      <c r="L635" s="260"/>
      <c r="M635" s="261"/>
      <c r="N635" s="262"/>
      <c r="O635" s="262"/>
      <c r="P635" s="262"/>
      <c r="Q635" s="262"/>
      <c r="R635" s="262"/>
      <c r="S635" s="262"/>
      <c r="T635" s="263"/>
      <c r="AT635" s="264" t="s">
        <v>199</v>
      </c>
      <c r="AU635" s="264" t="s">
        <v>85</v>
      </c>
      <c r="AV635" s="13" t="s">
        <v>85</v>
      </c>
      <c r="AW635" s="13" t="s">
        <v>32</v>
      </c>
      <c r="AX635" s="13" t="s">
        <v>76</v>
      </c>
      <c r="AY635" s="264" t="s">
        <v>190</v>
      </c>
    </row>
    <row r="636" spans="2:51" s="13" customFormat="1" ht="12">
      <c r="B636" s="254"/>
      <c r="C636" s="255"/>
      <c r="D636" s="245" t="s">
        <v>199</v>
      </c>
      <c r="E636" s="256" t="s">
        <v>1</v>
      </c>
      <c r="F636" s="257" t="s">
        <v>3625</v>
      </c>
      <c r="G636" s="255"/>
      <c r="H636" s="258">
        <v>200.4</v>
      </c>
      <c r="I636" s="259"/>
      <c r="J636" s="255"/>
      <c r="K636" s="255"/>
      <c r="L636" s="260"/>
      <c r="M636" s="261"/>
      <c r="N636" s="262"/>
      <c r="O636" s="262"/>
      <c r="P636" s="262"/>
      <c r="Q636" s="262"/>
      <c r="R636" s="262"/>
      <c r="S636" s="262"/>
      <c r="T636" s="263"/>
      <c r="AT636" s="264" t="s">
        <v>199</v>
      </c>
      <c r="AU636" s="264" t="s">
        <v>85</v>
      </c>
      <c r="AV636" s="13" t="s">
        <v>85</v>
      </c>
      <c r="AW636" s="13" t="s">
        <v>32</v>
      </c>
      <c r="AX636" s="13" t="s">
        <v>76</v>
      </c>
      <c r="AY636" s="264" t="s">
        <v>190</v>
      </c>
    </row>
    <row r="637" spans="2:65" s="1" customFormat="1" ht="24" customHeight="1">
      <c r="B637" s="37"/>
      <c r="C637" s="230" t="s">
        <v>1386</v>
      </c>
      <c r="D637" s="230" t="s">
        <v>192</v>
      </c>
      <c r="E637" s="231" t="s">
        <v>3626</v>
      </c>
      <c r="F637" s="232" t="s">
        <v>3627</v>
      </c>
      <c r="G637" s="233" t="s">
        <v>398</v>
      </c>
      <c r="H637" s="234">
        <v>870</v>
      </c>
      <c r="I637" s="235"/>
      <c r="J637" s="236">
        <f>ROUND(I637*H637,2)</f>
        <v>0</v>
      </c>
      <c r="K637" s="232" t="s">
        <v>196</v>
      </c>
      <c r="L637" s="42"/>
      <c r="M637" s="237" t="s">
        <v>1</v>
      </c>
      <c r="N637" s="238" t="s">
        <v>41</v>
      </c>
      <c r="O637" s="85"/>
      <c r="P637" s="239">
        <f>O637*H637</f>
        <v>0</v>
      </c>
      <c r="Q637" s="239">
        <v>0</v>
      </c>
      <c r="R637" s="239">
        <f>Q637*H637</f>
        <v>0</v>
      </c>
      <c r="S637" s="239">
        <v>0</v>
      </c>
      <c r="T637" s="240">
        <f>S637*H637</f>
        <v>0</v>
      </c>
      <c r="AR637" s="241" t="s">
        <v>600</v>
      </c>
      <c r="AT637" s="241" t="s">
        <v>192</v>
      </c>
      <c r="AU637" s="241" t="s">
        <v>85</v>
      </c>
      <c r="AY637" s="16" t="s">
        <v>190</v>
      </c>
      <c r="BE637" s="242">
        <f>IF(N637="základní",J637,0)</f>
        <v>0</v>
      </c>
      <c r="BF637" s="242">
        <f>IF(N637="snížená",J637,0)</f>
        <v>0</v>
      </c>
      <c r="BG637" s="242">
        <f>IF(N637="zákl. přenesená",J637,0)</f>
        <v>0</v>
      </c>
      <c r="BH637" s="242">
        <f>IF(N637="sníž. přenesená",J637,0)</f>
        <v>0</v>
      </c>
      <c r="BI637" s="242">
        <f>IF(N637="nulová",J637,0)</f>
        <v>0</v>
      </c>
      <c r="BJ637" s="16" t="s">
        <v>83</v>
      </c>
      <c r="BK637" s="242">
        <f>ROUND(I637*H637,2)</f>
        <v>0</v>
      </c>
      <c r="BL637" s="16" t="s">
        <v>600</v>
      </c>
      <c r="BM637" s="241" t="s">
        <v>3628</v>
      </c>
    </row>
    <row r="638" spans="2:65" s="1" customFormat="1" ht="24" customHeight="1">
      <c r="B638" s="37"/>
      <c r="C638" s="230" t="s">
        <v>1392</v>
      </c>
      <c r="D638" s="230" t="s">
        <v>192</v>
      </c>
      <c r="E638" s="231" t="s">
        <v>3629</v>
      </c>
      <c r="F638" s="232" t="s">
        <v>3630</v>
      </c>
      <c r="G638" s="233" t="s">
        <v>398</v>
      </c>
      <c r="H638" s="234">
        <v>60</v>
      </c>
      <c r="I638" s="235"/>
      <c r="J638" s="236">
        <f>ROUND(I638*H638,2)</f>
        <v>0</v>
      </c>
      <c r="K638" s="232" t="s">
        <v>196</v>
      </c>
      <c r="L638" s="42"/>
      <c r="M638" s="237" t="s">
        <v>1</v>
      </c>
      <c r="N638" s="238" t="s">
        <v>41</v>
      </c>
      <c r="O638" s="85"/>
      <c r="P638" s="239">
        <f>O638*H638</f>
        <v>0</v>
      </c>
      <c r="Q638" s="239">
        <v>0</v>
      </c>
      <c r="R638" s="239">
        <f>Q638*H638</f>
        <v>0</v>
      </c>
      <c r="S638" s="239">
        <v>0</v>
      </c>
      <c r="T638" s="240">
        <f>S638*H638</f>
        <v>0</v>
      </c>
      <c r="AR638" s="241" t="s">
        <v>600</v>
      </c>
      <c r="AT638" s="241" t="s">
        <v>192</v>
      </c>
      <c r="AU638" s="241" t="s">
        <v>85</v>
      </c>
      <c r="AY638" s="16" t="s">
        <v>190</v>
      </c>
      <c r="BE638" s="242">
        <f>IF(N638="základní",J638,0)</f>
        <v>0</v>
      </c>
      <c r="BF638" s="242">
        <f>IF(N638="snížená",J638,0)</f>
        <v>0</v>
      </c>
      <c r="BG638" s="242">
        <f>IF(N638="zákl. přenesená",J638,0)</f>
        <v>0</v>
      </c>
      <c r="BH638" s="242">
        <f>IF(N638="sníž. přenesená",J638,0)</f>
        <v>0</v>
      </c>
      <c r="BI638" s="242">
        <f>IF(N638="nulová",J638,0)</f>
        <v>0</v>
      </c>
      <c r="BJ638" s="16" t="s">
        <v>83</v>
      </c>
      <c r="BK638" s="242">
        <f>ROUND(I638*H638,2)</f>
        <v>0</v>
      </c>
      <c r="BL638" s="16" t="s">
        <v>600</v>
      </c>
      <c r="BM638" s="241" t="s">
        <v>3631</v>
      </c>
    </row>
    <row r="639" spans="2:51" s="13" customFormat="1" ht="12">
      <c r="B639" s="254"/>
      <c r="C639" s="255"/>
      <c r="D639" s="245" t="s">
        <v>199</v>
      </c>
      <c r="E639" s="256" t="s">
        <v>1</v>
      </c>
      <c r="F639" s="257" t="s">
        <v>3632</v>
      </c>
      <c r="G639" s="255"/>
      <c r="H639" s="258">
        <v>60</v>
      </c>
      <c r="I639" s="259"/>
      <c r="J639" s="255"/>
      <c r="K639" s="255"/>
      <c r="L639" s="260"/>
      <c r="M639" s="261"/>
      <c r="N639" s="262"/>
      <c r="O639" s="262"/>
      <c r="P639" s="262"/>
      <c r="Q639" s="262"/>
      <c r="R639" s="262"/>
      <c r="S639" s="262"/>
      <c r="T639" s="263"/>
      <c r="AT639" s="264" t="s">
        <v>199</v>
      </c>
      <c r="AU639" s="264" t="s">
        <v>85</v>
      </c>
      <c r="AV639" s="13" t="s">
        <v>85</v>
      </c>
      <c r="AW639" s="13" t="s">
        <v>32</v>
      </c>
      <c r="AX639" s="13" t="s">
        <v>76</v>
      </c>
      <c r="AY639" s="264" t="s">
        <v>190</v>
      </c>
    </row>
    <row r="640" spans="2:65" s="1" customFormat="1" ht="24" customHeight="1">
      <c r="B640" s="37"/>
      <c r="C640" s="230" t="s">
        <v>1398</v>
      </c>
      <c r="D640" s="230" t="s">
        <v>192</v>
      </c>
      <c r="E640" s="231" t="s">
        <v>3633</v>
      </c>
      <c r="F640" s="232" t="s">
        <v>3634</v>
      </c>
      <c r="G640" s="233" t="s">
        <v>398</v>
      </c>
      <c r="H640" s="234">
        <v>558</v>
      </c>
      <c r="I640" s="235"/>
      <c r="J640" s="236">
        <f>ROUND(I640*H640,2)</f>
        <v>0</v>
      </c>
      <c r="K640" s="232" t="s">
        <v>196</v>
      </c>
      <c r="L640" s="42"/>
      <c r="M640" s="237" t="s">
        <v>1</v>
      </c>
      <c r="N640" s="238" t="s">
        <v>41</v>
      </c>
      <c r="O640" s="85"/>
      <c r="P640" s="239">
        <f>O640*H640</f>
        <v>0</v>
      </c>
      <c r="Q640" s="239">
        <v>0</v>
      </c>
      <c r="R640" s="239">
        <f>Q640*H640</f>
        <v>0</v>
      </c>
      <c r="S640" s="239">
        <v>0</v>
      </c>
      <c r="T640" s="240">
        <f>S640*H640</f>
        <v>0</v>
      </c>
      <c r="AR640" s="241" t="s">
        <v>600</v>
      </c>
      <c r="AT640" s="241" t="s">
        <v>192</v>
      </c>
      <c r="AU640" s="241" t="s">
        <v>85</v>
      </c>
      <c r="AY640" s="16" t="s">
        <v>190</v>
      </c>
      <c r="BE640" s="242">
        <f>IF(N640="základní",J640,0)</f>
        <v>0</v>
      </c>
      <c r="BF640" s="242">
        <f>IF(N640="snížená",J640,0)</f>
        <v>0</v>
      </c>
      <c r="BG640" s="242">
        <f>IF(N640="zákl. přenesená",J640,0)</f>
        <v>0</v>
      </c>
      <c r="BH640" s="242">
        <f>IF(N640="sníž. přenesená",J640,0)</f>
        <v>0</v>
      </c>
      <c r="BI640" s="242">
        <f>IF(N640="nulová",J640,0)</f>
        <v>0</v>
      </c>
      <c r="BJ640" s="16" t="s">
        <v>83</v>
      </c>
      <c r="BK640" s="242">
        <f>ROUND(I640*H640,2)</f>
        <v>0</v>
      </c>
      <c r="BL640" s="16" t="s">
        <v>600</v>
      </c>
      <c r="BM640" s="241" t="s">
        <v>3635</v>
      </c>
    </row>
    <row r="641" spans="2:51" s="13" customFormat="1" ht="12">
      <c r="B641" s="254"/>
      <c r="C641" s="255"/>
      <c r="D641" s="245" t="s">
        <v>199</v>
      </c>
      <c r="E641" s="256" t="s">
        <v>1</v>
      </c>
      <c r="F641" s="257" t="s">
        <v>3636</v>
      </c>
      <c r="G641" s="255"/>
      <c r="H641" s="258">
        <v>558</v>
      </c>
      <c r="I641" s="259"/>
      <c r="J641" s="255"/>
      <c r="K641" s="255"/>
      <c r="L641" s="260"/>
      <c r="M641" s="261"/>
      <c r="N641" s="262"/>
      <c r="O641" s="262"/>
      <c r="P641" s="262"/>
      <c r="Q641" s="262"/>
      <c r="R641" s="262"/>
      <c r="S641" s="262"/>
      <c r="T641" s="263"/>
      <c r="AT641" s="264" t="s">
        <v>199</v>
      </c>
      <c r="AU641" s="264" t="s">
        <v>85</v>
      </c>
      <c r="AV641" s="13" t="s">
        <v>85</v>
      </c>
      <c r="AW641" s="13" t="s">
        <v>32</v>
      </c>
      <c r="AX641" s="13" t="s">
        <v>76</v>
      </c>
      <c r="AY641" s="264" t="s">
        <v>190</v>
      </c>
    </row>
    <row r="642" spans="2:65" s="1" customFormat="1" ht="24" customHeight="1">
      <c r="B642" s="37"/>
      <c r="C642" s="265" t="s">
        <v>1403</v>
      </c>
      <c r="D642" s="265" t="s">
        <v>430</v>
      </c>
      <c r="E642" s="266" t="s">
        <v>3637</v>
      </c>
      <c r="F642" s="267" t="s">
        <v>3638</v>
      </c>
      <c r="G642" s="268" t="s">
        <v>3639</v>
      </c>
      <c r="H642" s="269">
        <v>2</v>
      </c>
      <c r="I642" s="270"/>
      <c r="J642" s="271">
        <f>ROUND(I642*H642,2)</f>
        <v>0</v>
      </c>
      <c r="K642" s="267" t="s">
        <v>445</v>
      </c>
      <c r="L642" s="272"/>
      <c r="M642" s="273" t="s">
        <v>1</v>
      </c>
      <c r="N642" s="274" t="s">
        <v>41</v>
      </c>
      <c r="O642" s="85"/>
      <c r="P642" s="239">
        <f>O642*H642</f>
        <v>0</v>
      </c>
      <c r="Q642" s="239">
        <v>0</v>
      </c>
      <c r="R642" s="239">
        <f>Q642*H642</f>
        <v>0</v>
      </c>
      <c r="S642" s="239">
        <v>0</v>
      </c>
      <c r="T642" s="240">
        <f>S642*H642</f>
        <v>0</v>
      </c>
      <c r="AR642" s="241" t="s">
        <v>990</v>
      </c>
      <c r="AT642" s="241" t="s">
        <v>430</v>
      </c>
      <c r="AU642" s="241" t="s">
        <v>85</v>
      </c>
      <c r="AY642" s="16" t="s">
        <v>190</v>
      </c>
      <c r="BE642" s="242">
        <f>IF(N642="základní",J642,0)</f>
        <v>0</v>
      </c>
      <c r="BF642" s="242">
        <f>IF(N642="snížená",J642,0)</f>
        <v>0</v>
      </c>
      <c r="BG642" s="242">
        <f>IF(N642="zákl. přenesená",J642,0)</f>
        <v>0</v>
      </c>
      <c r="BH642" s="242">
        <f>IF(N642="sníž. přenesená",J642,0)</f>
        <v>0</v>
      </c>
      <c r="BI642" s="242">
        <f>IF(N642="nulová",J642,0)</f>
        <v>0</v>
      </c>
      <c r="BJ642" s="16" t="s">
        <v>83</v>
      </c>
      <c r="BK642" s="242">
        <f>ROUND(I642*H642,2)</f>
        <v>0</v>
      </c>
      <c r="BL642" s="16" t="s">
        <v>990</v>
      </c>
      <c r="BM642" s="241" t="s">
        <v>3640</v>
      </c>
    </row>
    <row r="643" spans="2:51" s="13" customFormat="1" ht="12">
      <c r="B643" s="254"/>
      <c r="C643" s="255"/>
      <c r="D643" s="245" t="s">
        <v>199</v>
      </c>
      <c r="E643" s="256" t="s">
        <v>1</v>
      </c>
      <c r="F643" s="257" t="s">
        <v>3641</v>
      </c>
      <c r="G643" s="255"/>
      <c r="H643" s="258">
        <v>2</v>
      </c>
      <c r="I643" s="259"/>
      <c r="J643" s="255"/>
      <c r="K643" s="255"/>
      <c r="L643" s="260"/>
      <c r="M643" s="261"/>
      <c r="N643" s="262"/>
      <c r="O643" s="262"/>
      <c r="P643" s="262"/>
      <c r="Q643" s="262"/>
      <c r="R643" s="262"/>
      <c r="S643" s="262"/>
      <c r="T643" s="263"/>
      <c r="AT643" s="264" t="s">
        <v>199</v>
      </c>
      <c r="AU643" s="264" t="s">
        <v>85</v>
      </c>
      <c r="AV643" s="13" t="s">
        <v>85</v>
      </c>
      <c r="AW643" s="13" t="s">
        <v>32</v>
      </c>
      <c r="AX643" s="13" t="s">
        <v>76</v>
      </c>
      <c r="AY643" s="264" t="s">
        <v>190</v>
      </c>
    </row>
    <row r="644" spans="2:65" s="1" customFormat="1" ht="24" customHeight="1">
      <c r="B644" s="37"/>
      <c r="C644" s="265" t="s">
        <v>1407</v>
      </c>
      <c r="D644" s="265" t="s">
        <v>430</v>
      </c>
      <c r="E644" s="266" t="s">
        <v>3642</v>
      </c>
      <c r="F644" s="267" t="s">
        <v>3643</v>
      </c>
      <c r="G644" s="268" t="s">
        <v>3639</v>
      </c>
      <c r="H644" s="269">
        <v>2</v>
      </c>
      <c r="I644" s="270"/>
      <c r="J644" s="271">
        <f>ROUND(I644*H644,2)</f>
        <v>0</v>
      </c>
      <c r="K644" s="267" t="s">
        <v>445</v>
      </c>
      <c r="L644" s="272"/>
      <c r="M644" s="273" t="s">
        <v>1</v>
      </c>
      <c r="N644" s="274" t="s">
        <v>41</v>
      </c>
      <c r="O644" s="85"/>
      <c r="P644" s="239">
        <f>O644*H644</f>
        <v>0</v>
      </c>
      <c r="Q644" s="239">
        <v>0</v>
      </c>
      <c r="R644" s="239">
        <f>Q644*H644</f>
        <v>0</v>
      </c>
      <c r="S644" s="239">
        <v>0</v>
      </c>
      <c r="T644" s="240">
        <f>S644*H644</f>
        <v>0</v>
      </c>
      <c r="AR644" s="241" t="s">
        <v>990</v>
      </c>
      <c r="AT644" s="241" t="s">
        <v>430</v>
      </c>
      <c r="AU644" s="241" t="s">
        <v>85</v>
      </c>
      <c r="AY644" s="16" t="s">
        <v>190</v>
      </c>
      <c r="BE644" s="242">
        <f>IF(N644="základní",J644,0)</f>
        <v>0</v>
      </c>
      <c r="BF644" s="242">
        <f>IF(N644="snížená",J644,0)</f>
        <v>0</v>
      </c>
      <c r="BG644" s="242">
        <f>IF(N644="zákl. přenesená",J644,0)</f>
        <v>0</v>
      </c>
      <c r="BH644" s="242">
        <f>IF(N644="sníž. přenesená",J644,0)</f>
        <v>0</v>
      </c>
      <c r="BI644" s="242">
        <f>IF(N644="nulová",J644,0)</f>
        <v>0</v>
      </c>
      <c r="BJ644" s="16" t="s">
        <v>83</v>
      </c>
      <c r="BK644" s="242">
        <f>ROUND(I644*H644,2)</f>
        <v>0</v>
      </c>
      <c r="BL644" s="16" t="s">
        <v>990</v>
      </c>
      <c r="BM644" s="241" t="s">
        <v>3644</v>
      </c>
    </row>
    <row r="645" spans="2:51" s="13" customFormat="1" ht="12">
      <c r="B645" s="254"/>
      <c r="C645" s="255"/>
      <c r="D645" s="245" t="s">
        <v>199</v>
      </c>
      <c r="E645" s="256" t="s">
        <v>1</v>
      </c>
      <c r="F645" s="257" t="s">
        <v>3645</v>
      </c>
      <c r="G645" s="255"/>
      <c r="H645" s="258">
        <v>2</v>
      </c>
      <c r="I645" s="259"/>
      <c r="J645" s="255"/>
      <c r="K645" s="255"/>
      <c r="L645" s="260"/>
      <c r="M645" s="261"/>
      <c r="N645" s="262"/>
      <c r="O645" s="262"/>
      <c r="P645" s="262"/>
      <c r="Q645" s="262"/>
      <c r="R645" s="262"/>
      <c r="S645" s="262"/>
      <c r="T645" s="263"/>
      <c r="AT645" s="264" t="s">
        <v>199</v>
      </c>
      <c r="AU645" s="264" t="s">
        <v>85</v>
      </c>
      <c r="AV645" s="13" t="s">
        <v>85</v>
      </c>
      <c r="AW645" s="13" t="s">
        <v>32</v>
      </c>
      <c r="AX645" s="13" t="s">
        <v>76</v>
      </c>
      <c r="AY645" s="264" t="s">
        <v>190</v>
      </c>
    </row>
    <row r="646" spans="2:65" s="1" customFormat="1" ht="24" customHeight="1">
      <c r="B646" s="37"/>
      <c r="C646" s="230" t="s">
        <v>1413</v>
      </c>
      <c r="D646" s="230" t="s">
        <v>192</v>
      </c>
      <c r="E646" s="231" t="s">
        <v>3646</v>
      </c>
      <c r="F646" s="232" t="s">
        <v>3647</v>
      </c>
      <c r="G646" s="233" t="s">
        <v>427</v>
      </c>
      <c r="H646" s="234">
        <v>12</v>
      </c>
      <c r="I646" s="235"/>
      <c r="J646" s="236">
        <f>ROUND(I646*H646,2)</f>
        <v>0</v>
      </c>
      <c r="K646" s="232" t="s">
        <v>196</v>
      </c>
      <c r="L646" s="42"/>
      <c r="M646" s="237" t="s">
        <v>1</v>
      </c>
      <c r="N646" s="238" t="s">
        <v>41</v>
      </c>
      <c r="O646" s="85"/>
      <c r="P646" s="239">
        <f>O646*H646</f>
        <v>0</v>
      </c>
      <c r="Q646" s="239">
        <v>0</v>
      </c>
      <c r="R646" s="239">
        <f>Q646*H646</f>
        <v>0</v>
      </c>
      <c r="S646" s="239">
        <v>0</v>
      </c>
      <c r="T646" s="240">
        <f>S646*H646</f>
        <v>0</v>
      </c>
      <c r="AR646" s="241" t="s">
        <v>600</v>
      </c>
      <c r="AT646" s="241" t="s">
        <v>192</v>
      </c>
      <c r="AU646" s="241" t="s">
        <v>85</v>
      </c>
      <c r="AY646" s="16" t="s">
        <v>190</v>
      </c>
      <c r="BE646" s="242">
        <f>IF(N646="základní",J646,0)</f>
        <v>0</v>
      </c>
      <c r="BF646" s="242">
        <f>IF(N646="snížená",J646,0)</f>
        <v>0</v>
      </c>
      <c r="BG646" s="242">
        <f>IF(N646="zákl. přenesená",J646,0)</f>
        <v>0</v>
      </c>
      <c r="BH646" s="242">
        <f>IF(N646="sníž. přenesená",J646,0)</f>
        <v>0</v>
      </c>
      <c r="BI646" s="242">
        <f>IF(N646="nulová",J646,0)</f>
        <v>0</v>
      </c>
      <c r="BJ646" s="16" t="s">
        <v>83</v>
      </c>
      <c r="BK646" s="242">
        <f>ROUND(I646*H646,2)</f>
        <v>0</v>
      </c>
      <c r="BL646" s="16" t="s">
        <v>600</v>
      </c>
      <c r="BM646" s="241" t="s">
        <v>3648</v>
      </c>
    </row>
    <row r="647" spans="2:51" s="13" customFormat="1" ht="12">
      <c r="B647" s="254"/>
      <c r="C647" s="255"/>
      <c r="D647" s="245" t="s">
        <v>199</v>
      </c>
      <c r="E647" s="256" t="s">
        <v>1</v>
      </c>
      <c r="F647" s="257" t="s">
        <v>3649</v>
      </c>
      <c r="G647" s="255"/>
      <c r="H647" s="258">
        <v>6</v>
      </c>
      <c r="I647" s="259"/>
      <c r="J647" s="255"/>
      <c r="K647" s="255"/>
      <c r="L647" s="260"/>
      <c r="M647" s="261"/>
      <c r="N647" s="262"/>
      <c r="O647" s="262"/>
      <c r="P647" s="262"/>
      <c r="Q647" s="262"/>
      <c r="R647" s="262"/>
      <c r="S647" s="262"/>
      <c r="T647" s="263"/>
      <c r="AT647" s="264" t="s">
        <v>199</v>
      </c>
      <c r="AU647" s="264" t="s">
        <v>85</v>
      </c>
      <c r="AV647" s="13" t="s">
        <v>85</v>
      </c>
      <c r="AW647" s="13" t="s">
        <v>32</v>
      </c>
      <c r="AX647" s="13" t="s">
        <v>76</v>
      </c>
      <c r="AY647" s="264" t="s">
        <v>190</v>
      </c>
    </row>
    <row r="648" spans="2:51" s="13" customFormat="1" ht="12">
      <c r="B648" s="254"/>
      <c r="C648" s="255"/>
      <c r="D648" s="245" t="s">
        <v>199</v>
      </c>
      <c r="E648" s="256" t="s">
        <v>1</v>
      </c>
      <c r="F648" s="257" t="s">
        <v>3650</v>
      </c>
      <c r="G648" s="255"/>
      <c r="H648" s="258">
        <v>6</v>
      </c>
      <c r="I648" s="259"/>
      <c r="J648" s="255"/>
      <c r="K648" s="255"/>
      <c r="L648" s="260"/>
      <c r="M648" s="261"/>
      <c r="N648" s="262"/>
      <c r="O648" s="262"/>
      <c r="P648" s="262"/>
      <c r="Q648" s="262"/>
      <c r="R648" s="262"/>
      <c r="S648" s="262"/>
      <c r="T648" s="263"/>
      <c r="AT648" s="264" t="s">
        <v>199</v>
      </c>
      <c r="AU648" s="264" t="s">
        <v>85</v>
      </c>
      <c r="AV648" s="13" t="s">
        <v>85</v>
      </c>
      <c r="AW648" s="13" t="s">
        <v>32</v>
      </c>
      <c r="AX648" s="13" t="s">
        <v>76</v>
      </c>
      <c r="AY648" s="264" t="s">
        <v>190</v>
      </c>
    </row>
    <row r="649" spans="2:65" s="1" customFormat="1" ht="16.5" customHeight="1">
      <c r="B649" s="37"/>
      <c r="C649" s="265" t="s">
        <v>1419</v>
      </c>
      <c r="D649" s="265" t="s">
        <v>430</v>
      </c>
      <c r="E649" s="266" t="s">
        <v>3651</v>
      </c>
      <c r="F649" s="267" t="s">
        <v>3652</v>
      </c>
      <c r="G649" s="268" t="s">
        <v>1708</v>
      </c>
      <c r="H649" s="269">
        <v>32</v>
      </c>
      <c r="I649" s="270"/>
      <c r="J649" s="271">
        <f>ROUND(I649*H649,2)</f>
        <v>0</v>
      </c>
      <c r="K649" s="267" t="s">
        <v>445</v>
      </c>
      <c r="L649" s="272"/>
      <c r="M649" s="273" t="s">
        <v>1</v>
      </c>
      <c r="N649" s="274" t="s">
        <v>41</v>
      </c>
      <c r="O649" s="85"/>
      <c r="P649" s="239">
        <f>O649*H649</f>
        <v>0</v>
      </c>
      <c r="Q649" s="239">
        <v>0</v>
      </c>
      <c r="R649" s="239">
        <f>Q649*H649</f>
        <v>0</v>
      </c>
      <c r="S649" s="239">
        <v>0</v>
      </c>
      <c r="T649" s="240">
        <f>S649*H649</f>
        <v>0</v>
      </c>
      <c r="AR649" s="241" t="s">
        <v>1682</v>
      </c>
      <c r="AT649" s="241" t="s">
        <v>430</v>
      </c>
      <c r="AU649" s="241" t="s">
        <v>85</v>
      </c>
      <c r="AY649" s="16" t="s">
        <v>190</v>
      </c>
      <c r="BE649" s="242">
        <f>IF(N649="základní",J649,0)</f>
        <v>0</v>
      </c>
      <c r="BF649" s="242">
        <f>IF(N649="snížená",J649,0)</f>
        <v>0</v>
      </c>
      <c r="BG649" s="242">
        <f>IF(N649="zákl. přenesená",J649,0)</f>
        <v>0</v>
      </c>
      <c r="BH649" s="242">
        <f>IF(N649="sníž. přenesená",J649,0)</f>
        <v>0</v>
      </c>
      <c r="BI649" s="242">
        <f>IF(N649="nulová",J649,0)</f>
        <v>0</v>
      </c>
      <c r="BJ649" s="16" t="s">
        <v>83</v>
      </c>
      <c r="BK649" s="242">
        <f>ROUND(I649*H649,2)</f>
        <v>0</v>
      </c>
      <c r="BL649" s="16" t="s">
        <v>600</v>
      </c>
      <c r="BM649" s="241" t="s">
        <v>3653</v>
      </c>
    </row>
    <row r="650" spans="2:51" s="13" customFormat="1" ht="12">
      <c r="B650" s="254"/>
      <c r="C650" s="255"/>
      <c r="D650" s="245" t="s">
        <v>199</v>
      </c>
      <c r="E650" s="256" t="s">
        <v>1</v>
      </c>
      <c r="F650" s="257" t="s">
        <v>3654</v>
      </c>
      <c r="G650" s="255"/>
      <c r="H650" s="258">
        <v>32</v>
      </c>
      <c r="I650" s="259"/>
      <c r="J650" s="255"/>
      <c r="K650" s="255"/>
      <c r="L650" s="260"/>
      <c r="M650" s="261"/>
      <c r="N650" s="262"/>
      <c r="O650" s="262"/>
      <c r="P650" s="262"/>
      <c r="Q650" s="262"/>
      <c r="R650" s="262"/>
      <c r="S650" s="262"/>
      <c r="T650" s="263"/>
      <c r="AT650" s="264" t="s">
        <v>199</v>
      </c>
      <c r="AU650" s="264" t="s">
        <v>85</v>
      </c>
      <c r="AV650" s="13" t="s">
        <v>85</v>
      </c>
      <c r="AW650" s="13" t="s">
        <v>32</v>
      </c>
      <c r="AX650" s="13" t="s">
        <v>76</v>
      </c>
      <c r="AY650" s="264" t="s">
        <v>190</v>
      </c>
    </row>
    <row r="651" spans="2:65" s="1" customFormat="1" ht="16.5" customHeight="1">
      <c r="B651" s="37"/>
      <c r="C651" s="265" t="s">
        <v>1424</v>
      </c>
      <c r="D651" s="265" t="s">
        <v>430</v>
      </c>
      <c r="E651" s="266" t="s">
        <v>3655</v>
      </c>
      <c r="F651" s="267" t="s">
        <v>3656</v>
      </c>
      <c r="G651" s="268" t="s">
        <v>1708</v>
      </c>
      <c r="H651" s="269">
        <v>6</v>
      </c>
      <c r="I651" s="270"/>
      <c r="J651" s="271">
        <f>ROUND(I651*H651,2)</f>
        <v>0</v>
      </c>
      <c r="K651" s="267" t="s">
        <v>445</v>
      </c>
      <c r="L651" s="272"/>
      <c r="M651" s="273" t="s">
        <v>1</v>
      </c>
      <c r="N651" s="274" t="s">
        <v>41</v>
      </c>
      <c r="O651" s="85"/>
      <c r="P651" s="239">
        <f>O651*H651</f>
        <v>0</v>
      </c>
      <c r="Q651" s="239">
        <v>0</v>
      </c>
      <c r="R651" s="239">
        <f>Q651*H651</f>
        <v>0</v>
      </c>
      <c r="S651" s="239">
        <v>0</v>
      </c>
      <c r="T651" s="240">
        <f>S651*H651</f>
        <v>0</v>
      </c>
      <c r="AR651" s="241" t="s">
        <v>1682</v>
      </c>
      <c r="AT651" s="241" t="s">
        <v>430</v>
      </c>
      <c r="AU651" s="241" t="s">
        <v>85</v>
      </c>
      <c r="AY651" s="16" t="s">
        <v>190</v>
      </c>
      <c r="BE651" s="242">
        <f>IF(N651="základní",J651,0)</f>
        <v>0</v>
      </c>
      <c r="BF651" s="242">
        <f>IF(N651="snížená",J651,0)</f>
        <v>0</v>
      </c>
      <c r="BG651" s="242">
        <f>IF(N651="zákl. přenesená",J651,0)</f>
        <v>0</v>
      </c>
      <c r="BH651" s="242">
        <f>IF(N651="sníž. přenesená",J651,0)</f>
        <v>0</v>
      </c>
      <c r="BI651" s="242">
        <f>IF(N651="nulová",J651,0)</f>
        <v>0</v>
      </c>
      <c r="BJ651" s="16" t="s">
        <v>83</v>
      </c>
      <c r="BK651" s="242">
        <f>ROUND(I651*H651,2)</f>
        <v>0</v>
      </c>
      <c r="BL651" s="16" t="s">
        <v>600</v>
      </c>
      <c r="BM651" s="241" t="s">
        <v>3657</v>
      </c>
    </row>
    <row r="652" spans="2:51" s="13" customFormat="1" ht="12">
      <c r="B652" s="254"/>
      <c r="C652" s="255"/>
      <c r="D652" s="245" t="s">
        <v>199</v>
      </c>
      <c r="E652" s="256" t="s">
        <v>1</v>
      </c>
      <c r="F652" s="257" t="s">
        <v>3658</v>
      </c>
      <c r="G652" s="255"/>
      <c r="H652" s="258">
        <v>6</v>
      </c>
      <c r="I652" s="259"/>
      <c r="J652" s="255"/>
      <c r="K652" s="255"/>
      <c r="L652" s="260"/>
      <c r="M652" s="261"/>
      <c r="N652" s="262"/>
      <c r="O652" s="262"/>
      <c r="P652" s="262"/>
      <c r="Q652" s="262"/>
      <c r="R652" s="262"/>
      <c r="S652" s="262"/>
      <c r="T652" s="263"/>
      <c r="AT652" s="264" t="s">
        <v>199</v>
      </c>
      <c r="AU652" s="264" t="s">
        <v>85</v>
      </c>
      <c r="AV652" s="13" t="s">
        <v>85</v>
      </c>
      <c r="AW652" s="13" t="s">
        <v>32</v>
      </c>
      <c r="AX652" s="13" t="s">
        <v>76</v>
      </c>
      <c r="AY652" s="264" t="s">
        <v>190</v>
      </c>
    </row>
    <row r="653" spans="2:65" s="1" customFormat="1" ht="24" customHeight="1">
      <c r="B653" s="37"/>
      <c r="C653" s="230" t="s">
        <v>1429</v>
      </c>
      <c r="D653" s="230" t="s">
        <v>192</v>
      </c>
      <c r="E653" s="231" t="s">
        <v>3659</v>
      </c>
      <c r="F653" s="232" t="s">
        <v>3660</v>
      </c>
      <c r="G653" s="233" t="s">
        <v>427</v>
      </c>
      <c r="H653" s="234">
        <v>1</v>
      </c>
      <c r="I653" s="235"/>
      <c r="J653" s="236">
        <f>ROUND(I653*H653,2)</f>
        <v>0</v>
      </c>
      <c r="K653" s="232" t="s">
        <v>196</v>
      </c>
      <c r="L653" s="42"/>
      <c r="M653" s="237" t="s">
        <v>1</v>
      </c>
      <c r="N653" s="238" t="s">
        <v>41</v>
      </c>
      <c r="O653" s="85"/>
      <c r="P653" s="239">
        <f>O653*H653</f>
        <v>0</v>
      </c>
      <c r="Q653" s="239">
        <v>0</v>
      </c>
      <c r="R653" s="239">
        <f>Q653*H653</f>
        <v>0</v>
      </c>
      <c r="S653" s="239">
        <v>0</v>
      </c>
      <c r="T653" s="240">
        <f>S653*H653</f>
        <v>0</v>
      </c>
      <c r="AR653" s="241" t="s">
        <v>600</v>
      </c>
      <c r="AT653" s="241" t="s">
        <v>192</v>
      </c>
      <c r="AU653" s="241" t="s">
        <v>85</v>
      </c>
      <c r="AY653" s="16" t="s">
        <v>190</v>
      </c>
      <c r="BE653" s="242">
        <f>IF(N653="základní",J653,0)</f>
        <v>0</v>
      </c>
      <c r="BF653" s="242">
        <f>IF(N653="snížená",J653,0)</f>
        <v>0</v>
      </c>
      <c r="BG653" s="242">
        <f>IF(N653="zákl. přenesená",J653,0)</f>
        <v>0</v>
      </c>
      <c r="BH653" s="242">
        <f>IF(N653="sníž. přenesená",J653,0)</f>
        <v>0</v>
      </c>
      <c r="BI653" s="242">
        <f>IF(N653="nulová",J653,0)</f>
        <v>0</v>
      </c>
      <c r="BJ653" s="16" t="s">
        <v>83</v>
      </c>
      <c r="BK653" s="242">
        <f>ROUND(I653*H653,2)</f>
        <v>0</v>
      </c>
      <c r="BL653" s="16" t="s">
        <v>600</v>
      </c>
      <c r="BM653" s="241" t="s">
        <v>3661</v>
      </c>
    </row>
    <row r="654" spans="2:65" s="1" customFormat="1" ht="16.5" customHeight="1">
      <c r="B654" s="37"/>
      <c r="C654" s="265" t="s">
        <v>1437</v>
      </c>
      <c r="D654" s="265" t="s">
        <v>430</v>
      </c>
      <c r="E654" s="266" t="s">
        <v>3662</v>
      </c>
      <c r="F654" s="267" t="s">
        <v>3663</v>
      </c>
      <c r="G654" s="268" t="s">
        <v>398</v>
      </c>
      <c r="H654" s="269">
        <v>20</v>
      </c>
      <c r="I654" s="270"/>
      <c r="J654" s="271">
        <f>ROUND(I654*H654,2)</f>
        <v>0</v>
      </c>
      <c r="K654" s="267" t="s">
        <v>445</v>
      </c>
      <c r="L654" s="272"/>
      <c r="M654" s="273" t="s">
        <v>1</v>
      </c>
      <c r="N654" s="274" t="s">
        <v>41</v>
      </c>
      <c r="O654" s="85"/>
      <c r="P654" s="239">
        <f>O654*H654</f>
        <v>0</v>
      </c>
      <c r="Q654" s="239">
        <v>0</v>
      </c>
      <c r="R654" s="239">
        <f>Q654*H654</f>
        <v>0</v>
      </c>
      <c r="S654" s="239">
        <v>0</v>
      </c>
      <c r="T654" s="240">
        <f>S654*H654</f>
        <v>0</v>
      </c>
      <c r="AR654" s="241" t="s">
        <v>990</v>
      </c>
      <c r="AT654" s="241" t="s">
        <v>430</v>
      </c>
      <c r="AU654" s="241" t="s">
        <v>85</v>
      </c>
      <c r="AY654" s="16" t="s">
        <v>190</v>
      </c>
      <c r="BE654" s="242">
        <f>IF(N654="základní",J654,0)</f>
        <v>0</v>
      </c>
      <c r="BF654" s="242">
        <f>IF(N654="snížená",J654,0)</f>
        <v>0</v>
      </c>
      <c r="BG654" s="242">
        <f>IF(N654="zákl. přenesená",J654,0)</f>
        <v>0</v>
      </c>
      <c r="BH654" s="242">
        <f>IF(N654="sníž. přenesená",J654,0)</f>
        <v>0</v>
      </c>
      <c r="BI654" s="242">
        <f>IF(N654="nulová",J654,0)</f>
        <v>0</v>
      </c>
      <c r="BJ654" s="16" t="s">
        <v>83</v>
      </c>
      <c r="BK654" s="242">
        <f>ROUND(I654*H654,2)</f>
        <v>0</v>
      </c>
      <c r="BL654" s="16" t="s">
        <v>990</v>
      </c>
      <c r="BM654" s="241" t="s">
        <v>3664</v>
      </c>
    </row>
    <row r="655" spans="2:51" s="13" customFormat="1" ht="12">
      <c r="B655" s="254"/>
      <c r="C655" s="255"/>
      <c r="D655" s="245" t="s">
        <v>199</v>
      </c>
      <c r="E655" s="256" t="s">
        <v>1</v>
      </c>
      <c r="F655" s="257" t="s">
        <v>3665</v>
      </c>
      <c r="G655" s="255"/>
      <c r="H655" s="258">
        <v>20</v>
      </c>
      <c r="I655" s="259"/>
      <c r="J655" s="255"/>
      <c r="K655" s="255"/>
      <c r="L655" s="260"/>
      <c r="M655" s="261"/>
      <c r="N655" s="262"/>
      <c r="O655" s="262"/>
      <c r="P655" s="262"/>
      <c r="Q655" s="262"/>
      <c r="R655" s="262"/>
      <c r="S655" s="262"/>
      <c r="T655" s="263"/>
      <c r="AT655" s="264" t="s">
        <v>199</v>
      </c>
      <c r="AU655" s="264" t="s">
        <v>85</v>
      </c>
      <c r="AV655" s="13" t="s">
        <v>85</v>
      </c>
      <c r="AW655" s="13" t="s">
        <v>32</v>
      </c>
      <c r="AX655" s="13" t="s">
        <v>76</v>
      </c>
      <c r="AY655" s="264" t="s">
        <v>190</v>
      </c>
    </row>
    <row r="656" spans="2:65" s="1" customFormat="1" ht="24" customHeight="1">
      <c r="B656" s="37"/>
      <c r="C656" s="230" t="s">
        <v>1442</v>
      </c>
      <c r="D656" s="230" t="s">
        <v>192</v>
      </c>
      <c r="E656" s="231" t="s">
        <v>3666</v>
      </c>
      <c r="F656" s="232" t="s">
        <v>3667</v>
      </c>
      <c r="G656" s="233" t="s">
        <v>398</v>
      </c>
      <c r="H656" s="234">
        <v>20</v>
      </c>
      <c r="I656" s="235"/>
      <c r="J656" s="236">
        <f>ROUND(I656*H656,2)</f>
        <v>0</v>
      </c>
      <c r="K656" s="232" t="s">
        <v>196</v>
      </c>
      <c r="L656" s="42"/>
      <c r="M656" s="237" t="s">
        <v>1</v>
      </c>
      <c r="N656" s="238" t="s">
        <v>41</v>
      </c>
      <c r="O656" s="85"/>
      <c r="P656" s="239">
        <f>O656*H656</f>
        <v>0</v>
      </c>
      <c r="Q656" s="239">
        <v>0</v>
      </c>
      <c r="R656" s="239">
        <f>Q656*H656</f>
        <v>0</v>
      </c>
      <c r="S656" s="239">
        <v>0</v>
      </c>
      <c r="T656" s="240">
        <f>S656*H656</f>
        <v>0</v>
      </c>
      <c r="AR656" s="241" t="s">
        <v>600</v>
      </c>
      <c r="AT656" s="241" t="s">
        <v>192</v>
      </c>
      <c r="AU656" s="241" t="s">
        <v>85</v>
      </c>
      <c r="AY656" s="16" t="s">
        <v>190</v>
      </c>
      <c r="BE656" s="242">
        <f>IF(N656="základní",J656,0)</f>
        <v>0</v>
      </c>
      <c r="BF656" s="242">
        <f>IF(N656="snížená",J656,0)</f>
        <v>0</v>
      </c>
      <c r="BG656" s="242">
        <f>IF(N656="zákl. přenesená",J656,0)</f>
        <v>0</v>
      </c>
      <c r="BH656" s="242">
        <f>IF(N656="sníž. přenesená",J656,0)</f>
        <v>0</v>
      </c>
      <c r="BI656" s="242">
        <f>IF(N656="nulová",J656,0)</f>
        <v>0</v>
      </c>
      <c r="BJ656" s="16" t="s">
        <v>83</v>
      </c>
      <c r="BK656" s="242">
        <f>ROUND(I656*H656,2)</f>
        <v>0</v>
      </c>
      <c r="BL656" s="16" t="s">
        <v>600</v>
      </c>
      <c r="BM656" s="241" t="s">
        <v>3668</v>
      </c>
    </row>
    <row r="657" spans="2:65" s="1" customFormat="1" ht="24" customHeight="1">
      <c r="B657" s="37"/>
      <c r="C657" s="265" t="s">
        <v>1447</v>
      </c>
      <c r="D657" s="265" t="s">
        <v>430</v>
      </c>
      <c r="E657" s="266" t="s">
        <v>3669</v>
      </c>
      <c r="F657" s="267" t="s">
        <v>3670</v>
      </c>
      <c r="G657" s="268" t="s">
        <v>1708</v>
      </c>
      <c r="H657" s="269">
        <v>50</v>
      </c>
      <c r="I657" s="270"/>
      <c r="J657" s="271">
        <f>ROUND(I657*H657,2)</f>
        <v>0</v>
      </c>
      <c r="K657" s="267" t="s">
        <v>445</v>
      </c>
      <c r="L657" s="272"/>
      <c r="M657" s="273" t="s">
        <v>1</v>
      </c>
      <c r="N657" s="274" t="s">
        <v>41</v>
      </c>
      <c r="O657" s="85"/>
      <c r="P657" s="239">
        <f>O657*H657</f>
        <v>0</v>
      </c>
      <c r="Q657" s="239">
        <v>0</v>
      </c>
      <c r="R657" s="239">
        <f>Q657*H657</f>
        <v>0</v>
      </c>
      <c r="S657" s="239">
        <v>0</v>
      </c>
      <c r="T657" s="240">
        <f>S657*H657</f>
        <v>0</v>
      </c>
      <c r="AR657" s="241" t="s">
        <v>1682</v>
      </c>
      <c r="AT657" s="241" t="s">
        <v>430</v>
      </c>
      <c r="AU657" s="241" t="s">
        <v>85</v>
      </c>
      <c r="AY657" s="16" t="s">
        <v>190</v>
      </c>
      <c r="BE657" s="242">
        <f>IF(N657="základní",J657,0)</f>
        <v>0</v>
      </c>
      <c r="BF657" s="242">
        <f>IF(N657="snížená",J657,0)</f>
        <v>0</v>
      </c>
      <c r="BG657" s="242">
        <f>IF(N657="zákl. přenesená",J657,0)</f>
        <v>0</v>
      </c>
      <c r="BH657" s="242">
        <f>IF(N657="sníž. přenesená",J657,0)</f>
        <v>0</v>
      </c>
      <c r="BI657" s="242">
        <f>IF(N657="nulová",J657,0)</f>
        <v>0</v>
      </c>
      <c r="BJ657" s="16" t="s">
        <v>83</v>
      </c>
      <c r="BK657" s="242">
        <f>ROUND(I657*H657,2)</f>
        <v>0</v>
      </c>
      <c r="BL657" s="16" t="s">
        <v>600</v>
      </c>
      <c r="BM657" s="241" t="s">
        <v>3671</v>
      </c>
    </row>
    <row r="658" spans="2:51" s="13" customFormat="1" ht="12">
      <c r="B658" s="254"/>
      <c r="C658" s="255"/>
      <c r="D658" s="245" t="s">
        <v>199</v>
      </c>
      <c r="E658" s="256" t="s">
        <v>1</v>
      </c>
      <c r="F658" s="257" t="s">
        <v>3672</v>
      </c>
      <c r="G658" s="255"/>
      <c r="H658" s="258">
        <v>50</v>
      </c>
      <c r="I658" s="259"/>
      <c r="J658" s="255"/>
      <c r="K658" s="255"/>
      <c r="L658" s="260"/>
      <c r="M658" s="261"/>
      <c r="N658" s="262"/>
      <c r="O658" s="262"/>
      <c r="P658" s="262"/>
      <c r="Q658" s="262"/>
      <c r="R658" s="262"/>
      <c r="S658" s="262"/>
      <c r="T658" s="263"/>
      <c r="AT658" s="264" t="s">
        <v>199</v>
      </c>
      <c r="AU658" s="264" t="s">
        <v>85</v>
      </c>
      <c r="AV658" s="13" t="s">
        <v>85</v>
      </c>
      <c r="AW658" s="13" t="s">
        <v>32</v>
      </c>
      <c r="AX658" s="13" t="s">
        <v>76</v>
      </c>
      <c r="AY658" s="264" t="s">
        <v>190</v>
      </c>
    </row>
    <row r="659" spans="2:65" s="1" customFormat="1" ht="24" customHeight="1">
      <c r="B659" s="37"/>
      <c r="C659" s="230" t="s">
        <v>1453</v>
      </c>
      <c r="D659" s="230" t="s">
        <v>192</v>
      </c>
      <c r="E659" s="231" t="s">
        <v>3673</v>
      </c>
      <c r="F659" s="232" t="s">
        <v>3674</v>
      </c>
      <c r="G659" s="233" t="s">
        <v>398</v>
      </c>
      <c r="H659" s="234">
        <v>50</v>
      </c>
      <c r="I659" s="235"/>
      <c r="J659" s="236">
        <f>ROUND(I659*H659,2)</f>
        <v>0</v>
      </c>
      <c r="K659" s="232" t="s">
        <v>445</v>
      </c>
      <c r="L659" s="42"/>
      <c r="M659" s="237" t="s">
        <v>1</v>
      </c>
      <c r="N659" s="238" t="s">
        <v>41</v>
      </c>
      <c r="O659" s="85"/>
      <c r="P659" s="239">
        <f>O659*H659</f>
        <v>0</v>
      </c>
      <c r="Q659" s="239">
        <v>9E-05</v>
      </c>
      <c r="R659" s="239">
        <f>Q659*H659</f>
        <v>0.0045000000000000005</v>
      </c>
      <c r="S659" s="239">
        <v>0</v>
      </c>
      <c r="T659" s="240">
        <f>S659*H659</f>
        <v>0</v>
      </c>
      <c r="AR659" s="241" t="s">
        <v>600</v>
      </c>
      <c r="AT659" s="241" t="s">
        <v>192</v>
      </c>
      <c r="AU659" s="241" t="s">
        <v>85</v>
      </c>
      <c r="AY659" s="16" t="s">
        <v>190</v>
      </c>
      <c r="BE659" s="242">
        <f>IF(N659="základní",J659,0)</f>
        <v>0</v>
      </c>
      <c r="BF659" s="242">
        <f>IF(N659="snížená",J659,0)</f>
        <v>0</v>
      </c>
      <c r="BG659" s="242">
        <f>IF(N659="zákl. přenesená",J659,0)</f>
        <v>0</v>
      </c>
      <c r="BH659" s="242">
        <f>IF(N659="sníž. přenesená",J659,0)</f>
        <v>0</v>
      </c>
      <c r="BI659" s="242">
        <f>IF(N659="nulová",J659,0)</f>
        <v>0</v>
      </c>
      <c r="BJ659" s="16" t="s">
        <v>83</v>
      </c>
      <c r="BK659" s="242">
        <f>ROUND(I659*H659,2)</f>
        <v>0</v>
      </c>
      <c r="BL659" s="16" t="s">
        <v>600</v>
      </c>
      <c r="BM659" s="241" t="s">
        <v>3675</v>
      </c>
    </row>
    <row r="660" spans="2:65" s="1" customFormat="1" ht="16.5" customHeight="1">
      <c r="B660" s="37"/>
      <c r="C660" s="230" t="s">
        <v>1460</v>
      </c>
      <c r="D660" s="230" t="s">
        <v>192</v>
      </c>
      <c r="E660" s="231" t="s">
        <v>3676</v>
      </c>
      <c r="F660" s="232" t="s">
        <v>3677</v>
      </c>
      <c r="G660" s="233" t="s">
        <v>398</v>
      </c>
      <c r="H660" s="234">
        <v>50</v>
      </c>
      <c r="I660" s="235"/>
      <c r="J660" s="236">
        <f>ROUND(I660*H660,2)</f>
        <v>0</v>
      </c>
      <c r="K660" s="232" t="s">
        <v>196</v>
      </c>
      <c r="L660" s="42"/>
      <c r="M660" s="237" t="s">
        <v>1</v>
      </c>
      <c r="N660" s="238" t="s">
        <v>41</v>
      </c>
      <c r="O660" s="85"/>
      <c r="P660" s="239">
        <f>O660*H660</f>
        <v>0</v>
      </c>
      <c r="Q660" s="239">
        <v>9E-05</v>
      </c>
      <c r="R660" s="239">
        <f>Q660*H660</f>
        <v>0.0045000000000000005</v>
      </c>
      <c r="S660" s="239">
        <v>0</v>
      </c>
      <c r="T660" s="240">
        <f>S660*H660</f>
        <v>0</v>
      </c>
      <c r="AR660" s="241" t="s">
        <v>600</v>
      </c>
      <c r="AT660" s="241" t="s">
        <v>192</v>
      </c>
      <c r="AU660" s="241" t="s">
        <v>85</v>
      </c>
      <c r="AY660" s="16" t="s">
        <v>190</v>
      </c>
      <c r="BE660" s="242">
        <f>IF(N660="základní",J660,0)</f>
        <v>0</v>
      </c>
      <c r="BF660" s="242">
        <f>IF(N660="snížená",J660,0)</f>
        <v>0</v>
      </c>
      <c r="BG660" s="242">
        <f>IF(N660="zákl. přenesená",J660,0)</f>
        <v>0</v>
      </c>
      <c r="BH660" s="242">
        <f>IF(N660="sníž. přenesená",J660,0)</f>
        <v>0</v>
      </c>
      <c r="BI660" s="242">
        <f>IF(N660="nulová",J660,0)</f>
        <v>0</v>
      </c>
      <c r="BJ660" s="16" t="s">
        <v>83</v>
      </c>
      <c r="BK660" s="242">
        <f>ROUND(I660*H660,2)</f>
        <v>0</v>
      </c>
      <c r="BL660" s="16" t="s">
        <v>600</v>
      </c>
      <c r="BM660" s="241" t="s">
        <v>3678</v>
      </c>
    </row>
    <row r="661" spans="2:51" s="13" customFormat="1" ht="12">
      <c r="B661" s="254"/>
      <c r="C661" s="255"/>
      <c r="D661" s="245" t="s">
        <v>199</v>
      </c>
      <c r="E661" s="256" t="s">
        <v>1</v>
      </c>
      <c r="F661" s="257" t="s">
        <v>3672</v>
      </c>
      <c r="G661" s="255"/>
      <c r="H661" s="258">
        <v>50</v>
      </c>
      <c r="I661" s="259"/>
      <c r="J661" s="255"/>
      <c r="K661" s="255"/>
      <c r="L661" s="260"/>
      <c r="M661" s="261"/>
      <c r="N661" s="262"/>
      <c r="O661" s="262"/>
      <c r="P661" s="262"/>
      <c r="Q661" s="262"/>
      <c r="R661" s="262"/>
      <c r="S661" s="262"/>
      <c r="T661" s="263"/>
      <c r="AT661" s="264" t="s">
        <v>199</v>
      </c>
      <c r="AU661" s="264" t="s">
        <v>85</v>
      </c>
      <c r="AV661" s="13" t="s">
        <v>85</v>
      </c>
      <c r="AW661" s="13" t="s">
        <v>32</v>
      </c>
      <c r="AX661" s="13" t="s">
        <v>76</v>
      </c>
      <c r="AY661" s="264" t="s">
        <v>190</v>
      </c>
    </row>
    <row r="662" spans="2:65" s="1" customFormat="1" ht="24" customHeight="1">
      <c r="B662" s="37"/>
      <c r="C662" s="230" t="s">
        <v>1465</v>
      </c>
      <c r="D662" s="230" t="s">
        <v>192</v>
      </c>
      <c r="E662" s="231" t="s">
        <v>3679</v>
      </c>
      <c r="F662" s="232" t="s">
        <v>3680</v>
      </c>
      <c r="G662" s="233" t="s">
        <v>3536</v>
      </c>
      <c r="H662" s="234">
        <v>0.025</v>
      </c>
      <c r="I662" s="235"/>
      <c r="J662" s="236">
        <f>ROUND(I662*H662,2)</f>
        <v>0</v>
      </c>
      <c r="K662" s="232" t="s">
        <v>196</v>
      </c>
      <c r="L662" s="42"/>
      <c r="M662" s="237" t="s">
        <v>1</v>
      </c>
      <c r="N662" s="238" t="s">
        <v>41</v>
      </c>
      <c r="O662" s="85"/>
      <c r="P662" s="239">
        <f>O662*H662</f>
        <v>0</v>
      </c>
      <c r="Q662" s="239">
        <v>0.0088</v>
      </c>
      <c r="R662" s="239">
        <f>Q662*H662</f>
        <v>0.00022000000000000003</v>
      </c>
      <c r="S662" s="239">
        <v>0</v>
      </c>
      <c r="T662" s="240">
        <f>S662*H662</f>
        <v>0</v>
      </c>
      <c r="AR662" s="241" t="s">
        <v>600</v>
      </c>
      <c r="AT662" s="241" t="s">
        <v>192</v>
      </c>
      <c r="AU662" s="241" t="s">
        <v>85</v>
      </c>
      <c r="AY662" s="16" t="s">
        <v>190</v>
      </c>
      <c r="BE662" s="242">
        <f>IF(N662="základní",J662,0)</f>
        <v>0</v>
      </c>
      <c r="BF662" s="242">
        <f>IF(N662="snížená",J662,0)</f>
        <v>0</v>
      </c>
      <c r="BG662" s="242">
        <f>IF(N662="zákl. přenesená",J662,0)</f>
        <v>0</v>
      </c>
      <c r="BH662" s="242">
        <f>IF(N662="sníž. přenesená",J662,0)</f>
        <v>0</v>
      </c>
      <c r="BI662" s="242">
        <f>IF(N662="nulová",J662,0)</f>
        <v>0</v>
      </c>
      <c r="BJ662" s="16" t="s">
        <v>83</v>
      </c>
      <c r="BK662" s="242">
        <f>ROUND(I662*H662,2)</f>
        <v>0</v>
      </c>
      <c r="BL662" s="16" t="s">
        <v>600</v>
      </c>
      <c r="BM662" s="241" t="s">
        <v>3681</v>
      </c>
    </row>
    <row r="663" spans="2:51" s="13" customFormat="1" ht="12">
      <c r="B663" s="254"/>
      <c r="C663" s="255"/>
      <c r="D663" s="245" t="s">
        <v>199</v>
      </c>
      <c r="E663" s="256" t="s">
        <v>1</v>
      </c>
      <c r="F663" s="257" t="s">
        <v>3682</v>
      </c>
      <c r="G663" s="255"/>
      <c r="H663" s="258">
        <v>0.025</v>
      </c>
      <c r="I663" s="259"/>
      <c r="J663" s="255"/>
      <c r="K663" s="255"/>
      <c r="L663" s="260"/>
      <c r="M663" s="261"/>
      <c r="N663" s="262"/>
      <c r="O663" s="262"/>
      <c r="P663" s="262"/>
      <c r="Q663" s="262"/>
      <c r="R663" s="262"/>
      <c r="S663" s="262"/>
      <c r="T663" s="263"/>
      <c r="AT663" s="264" t="s">
        <v>199</v>
      </c>
      <c r="AU663" s="264" t="s">
        <v>85</v>
      </c>
      <c r="AV663" s="13" t="s">
        <v>85</v>
      </c>
      <c r="AW663" s="13" t="s">
        <v>32</v>
      </c>
      <c r="AX663" s="13" t="s">
        <v>76</v>
      </c>
      <c r="AY663" s="264" t="s">
        <v>190</v>
      </c>
    </row>
    <row r="664" spans="2:65" s="1" customFormat="1" ht="24" customHeight="1">
      <c r="B664" s="37"/>
      <c r="C664" s="230" t="s">
        <v>1470</v>
      </c>
      <c r="D664" s="230" t="s">
        <v>192</v>
      </c>
      <c r="E664" s="231" t="s">
        <v>3683</v>
      </c>
      <c r="F664" s="232" t="s">
        <v>3684</v>
      </c>
      <c r="G664" s="233" t="s">
        <v>398</v>
      </c>
      <c r="H664" s="234">
        <v>25</v>
      </c>
      <c r="I664" s="235"/>
      <c r="J664" s="236">
        <f>ROUND(I664*H664,2)</f>
        <v>0</v>
      </c>
      <c r="K664" s="232" t="s">
        <v>196</v>
      </c>
      <c r="L664" s="42"/>
      <c r="M664" s="237" t="s">
        <v>1</v>
      </c>
      <c r="N664" s="238" t="s">
        <v>41</v>
      </c>
      <c r="O664" s="85"/>
      <c r="P664" s="239">
        <f>O664*H664</f>
        <v>0</v>
      </c>
      <c r="Q664" s="239">
        <v>0</v>
      </c>
      <c r="R664" s="239">
        <f>Q664*H664</f>
        <v>0</v>
      </c>
      <c r="S664" s="239">
        <v>0</v>
      </c>
      <c r="T664" s="240">
        <f>S664*H664</f>
        <v>0</v>
      </c>
      <c r="AR664" s="241" t="s">
        <v>600</v>
      </c>
      <c r="AT664" s="241" t="s">
        <v>192</v>
      </c>
      <c r="AU664" s="241" t="s">
        <v>85</v>
      </c>
      <c r="AY664" s="16" t="s">
        <v>190</v>
      </c>
      <c r="BE664" s="242">
        <f>IF(N664="základní",J664,0)</f>
        <v>0</v>
      </c>
      <c r="BF664" s="242">
        <f>IF(N664="snížená",J664,0)</f>
        <v>0</v>
      </c>
      <c r="BG664" s="242">
        <f>IF(N664="zákl. přenesená",J664,0)</f>
        <v>0</v>
      </c>
      <c r="BH664" s="242">
        <f>IF(N664="sníž. přenesená",J664,0)</f>
        <v>0</v>
      </c>
      <c r="BI664" s="242">
        <f>IF(N664="nulová",J664,0)</f>
        <v>0</v>
      </c>
      <c r="BJ664" s="16" t="s">
        <v>83</v>
      </c>
      <c r="BK664" s="242">
        <f>ROUND(I664*H664,2)</f>
        <v>0</v>
      </c>
      <c r="BL664" s="16" t="s">
        <v>600</v>
      </c>
      <c r="BM664" s="241" t="s">
        <v>3685</v>
      </c>
    </row>
    <row r="665" spans="2:65" s="1" customFormat="1" ht="24" customHeight="1">
      <c r="B665" s="37"/>
      <c r="C665" s="230" t="s">
        <v>1476</v>
      </c>
      <c r="D665" s="230" t="s">
        <v>192</v>
      </c>
      <c r="E665" s="231" t="s">
        <v>3686</v>
      </c>
      <c r="F665" s="232" t="s">
        <v>3687</v>
      </c>
      <c r="G665" s="233" t="s">
        <v>398</v>
      </c>
      <c r="H665" s="234">
        <v>50</v>
      </c>
      <c r="I665" s="235"/>
      <c r="J665" s="236">
        <f>ROUND(I665*H665,2)</f>
        <v>0</v>
      </c>
      <c r="K665" s="232" t="s">
        <v>196</v>
      </c>
      <c r="L665" s="42"/>
      <c r="M665" s="237" t="s">
        <v>1</v>
      </c>
      <c r="N665" s="238" t="s">
        <v>41</v>
      </c>
      <c r="O665" s="85"/>
      <c r="P665" s="239">
        <f>O665*H665</f>
        <v>0</v>
      </c>
      <c r="Q665" s="239">
        <v>0.203</v>
      </c>
      <c r="R665" s="239">
        <f>Q665*H665</f>
        <v>10.15</v>
      </c>
      <c r="S665" s="239">
        <v>0</v>
      </c>
      <c r="T665" s="240">
        <f>S665*H665</f>
        <v>0</v>
      </c>
      <c r="AR665" s="241" t="s">
        <v>600</v>
      </c>
      <c r="AT665" s="241" t="s">
        <v>192</v>
      </c>
      <c r="AU665" s="241" t="s">
        <v>85</v>
      </c>
      <c r="AY665" s="16" t="s">
        <v>190</v>
      </c>
      <c r="BE665" s="242">
        <f>IF(N665="základní",J665,0)</f>
        <v>0</v>
      </c>
      <c r="BF665" s="242">
        <f>IF(N665="snížená",J665,0)</f>
        <v>0</v>
      </c>
      <c r="BG665" s="242">
        <f>IF(N665="zákl. přenesená",J665,0)</f>
        <v>0</v>
      </c>
      <c r="BH665" s="242">
        <f>IF(N665="sníž. přenesená",J665,0)</f>
        <v>0</v>
      </c>
      <c r="BI665" s="242">
        <f>IF(N665="nulová",J665,0)</f>
        <v>0</v>
      </c>
      <c r="BJ665" s="16" t="s">
        <v>83</v>
      </c>
      <c r="BK665" s="242">
        <f>ROUND(I665*H665,2)</f>
        <v>0</v>
      </c>
      <c r="BL665" s="16" t="s">
        <v>600</v>
      </c>
      <c r="BM665" s="241" t="s">
        <v>3688</v>
      </c>
    </row>
    <row r="666" spans="2:51" s="13" customFormat="1" ht="12">
      <c r="B666" s="254"/>
      <c r="C666" s="255"/>
      <c r="D666" s="245" t="s">
        <v>199</v>
      </c>
      <c r="E666" s="256" t="s">
        <v>1</v>
      </c>
      <c r="F666" s="257" t="s">
        <v>3672</v>
      </c>
      <c r="G666" s="255"/>
      <c r="H666" s="258">
        <v>50</v>
      </c>
      <c r="I666" s="259"/>
      <c r="J666" s="255"/>
      <c r="K666" s="255"/>
      <c r="L666" s="260"/>
      <c r="M666" s="261"/>
      <c r="N666" s="262"/>
      <c r="O666" s="262"/>
      <c r="P666" s="262"/>
      <c r="Q666" s="262"/>
      <c r="R666" s="262"/>
      <c r="S666" s="262"/>
      <c r="T666" s="263"/>
      <c r="AT666" s="264" t="s">
        <v>199</v>
      </c>
      <c r="AU666" s="264" t="s">
        <v>85</v>
      </c>
      <c r="AV666" s="13" t="s">
        <v>85</v>
      </c>
      <c r="AW666" s="13" t="s">
        <v>32</v>
      </c>
      <c r="AX666" s="13" t="s">
        <v>76</v>
      </c>
      <c r="AY666" s="264" t="s">
        <v>190</v>
      </c>
    </row>
    <row r="667" spans="2:65" s="1" customFormat="1" ht="24" customHeight="1">
      <c r="B667" s="37"/>
      <c r="C667" s="230" t="s">
        <v>1481</v>
      </c>
      <c r="D667" s="230" t="s">
        <v>192</v>
      </c>
      <c r="E667" s="231" t="s">
        <v>3689</v>
      </c>
      <c r="F667" s="232" t="s">
        <v>3690</v>
      </c>
      <c r="G667" s="233" t="s">
        <v>398</v>
      </c>
      <c r="H667" s="234">
        <v>25</v>
      </c>
      <c r="I667" s="235"/>
      <c r="J667" s="236">
        <f>ROUND(I667*H667,2)</f>
        <v>0</v>
      </c>
      <c r="K667" s="232" t="s">
        <v>196</v>
      </c>
      <c r="L667" s="42"/>
      <c r="M667" s="237" t="s">
        <v>1</v>
      </c>
      <c r="N667" s="238" t="s">
        <v>41</v>
      </c>
      <c r="O667" s="85"/>
      <c r="P667" s="239">
        <f>O667*H667</f>
        <v>0</v>
      </c>
      <c r="Q667" s="239">
        <v>0</v>
      </c>
      <c r="R667" s="239">
        <f>Q667*H667</f>
        <v>0</v>
      </c>
      <c r="S667" s="239">
        <v>0</v>
      </c>
      <c r="T667" s="240">
        <f>S667*H667</f>
        <v>0</v>
      </c>
      <c r="AR667" s="241" t="s">
        <v>600</v>
      </c>
      <c r="AT667" s="241" t="s">
        <v>192</v>
      </c>
      <c r="AU667" s="241" t="s">
        <v>85</v>
      </c>
      <c r="AY667" s="16" t="s">
        <v>190</v>
      </c>
      <c r="BE667" s="242">
        <f>IF(N667="základní",J667,0)</f>
        <v>0</v>
      </c>
      <c r="BF667" s="242">
        <f>IF(N667="snížená",J667,0)</f>
        <v>0</v>
      </c>
      <c r="BG667" s="242">
        <f>IF(N667="zákl. přenesená",J667,0)</f>
        <v>0</v>
      </c>
      <c r="BH667" s="242">
        <f>IF(N667="sníž. přenesená",J667,0)</f>
        <v>0</v>
      </c>
      <c r="BI667" s="242">
        <f>IF(N667="nulová",J667,0)</f>
        <v>0</v>
      </c>
      <c r="BJ667" s="16" t="s">
        <v>83</v>
      </c>
      <c r="BK667" s="242">
        <f>ROUND(I667*H667,2)</f>
        <v>0</v>
      </c>
      <c r="BL667" s="16" t="s">
        <v>600</v>
      </c>
      <c r="BM667" s="241" t="s">
        <v>3691</v>
      </c>
    </row>
    <row r="668" spans="2:65" s="1" customFormat="1" ht="16.5" customHeight="1">
      <c r="B668" s="37"/>
      <c r="C668" s="230" t="s">
        <v>1486</v>
      </c>
      <c r="D668" s="230" t="s">
        <v>192</v>
      </c>
      <c r="E668" s="231" t="s">
        <v>3692</v>
      </c>
      <c r="F668" s="232" t="s">
        <v>3693</v>
      </c>
      <c r="G668" s="233" t="s">
        <v>195</v>
      </c>
      <c r="H668" s="234">
        <v>3</v>
      </c>
      <c r="I668" s="235"/>
      <c r="J668" s="236">
        <f>ROUND(I668*H668,2)</f>
        <v>0</v>
      </c>
      <c r="K668" s="232" t="s">
        <v>196</v>
      </c>
      <c r="L668" s="42"/>
      <c r="M668" s="237" t="s">
        <v>1</v>
      </c>
      <c r="N668" s="238" t="s">
        <v>41</v>
      </c>
      <c r="O668" s="85"/>
      <c r="P668" s="239">
        <f>O668*H668</f>
        <v>0</v>
      </c>
      <c r="Q668" s="239">
        <v>0</v>
      </c>
      <c r="R668" s="239">
        <f>Q668*H668</f>
        <v>0</v>
      </c>
      <c r="S668" s="239">
        <v>0</v>
      </c>
      <c r="T668" s="240">
        <f>S668*H668</f>
        <v>0</v>
      </c>
      <c r="AR668" s="241" t="s">
        <v>600</v>
      </c>
      <c r="AT668" s="241" t="s">
        <v>192</v>
      </c>
      <c r="AU668" s="241" t="s">
        <v>85</v>
      </c>
      <c r="AY668" s="16" t="s">
        <v>190</v>
      </c>
      <c r="BE668" s="242">
        <f>IF(N668="základní",J668,0)</f>
        <v>0</v>
      </c>
      <c r="BF668" s="242">
        <f>IF(N668="snížená",J668,0)</f>
        <v>0</v>
      </c>
      <c r="BG668" s="242">
        <f>IF(N668="zákl. přenesená",J668,0)</f>
        <v>0</v>
      </c>
      <c r="BH668" s="242">
        <f>IF(N668="sníž. přenesená",J668,0)</f>
        <v>0</v>
      </c>
      <c r="BI668" s="242">
        <f>IF(N668="nulová",J668,0)</f>
        <v>0</v>
      </c>
      <c r="BJ668" s="16" t="s">
        <v>83</v>
      </c>
      <c r="BK668" s="242">
        <f>ROUND(I668*H668,2)</f>
        <v>0</v>
      </c>
      <c r="BL668" s="16" t="s">
        <v>600</v>
      </c>
      <c r="BM668" s="241" t="s">
        <v>3694</v>
      </c>
    </row>
    <row r="669" spans="2:51" s="13" customFormat="1" ht="12">
      <c r="B669" s="254"/>
      <c r="C669" s="255"/>
      <c r="D669" s="245" t="s">
        <v>199</v>
      </c>
      <c r="E669" s="256" t="s">
        <v>1</v>
      </c>
      <c r="F669" s="257" t="s">
        <v>3695</v>
      </c>
      <c r="G669" s="255"/>
      <c r="H669" s="258">
        <v>3</v>
      </c>
      <c r="I669" s="259"/>
      <c r="J669" s="255"/>
      <c r="K669" s="255"/>
      <c r="L669" s="260"/>
      <c r="M669" s="261"/>
      <c r="N669" s="262"/>
      <c r="O669" s="262"/>
      <c r="P669" s="262"/>
      <c r="Q669" s="262"/>
      <c r="R669" s="262"/>
      <c r="S669" s="262"/>
      <c r="T669" s="263"/>
      <c r="AT669" s="264" t="s">
        <v>199</v>
      </c>
      <c r="AU669" s="264" t="s">
        <v>85</v>
      </c>
      <c r="AV669" s="13" t="s">
        <v>85</v>
      </c>
      <c r="AW669" s="13" t="s">
        <v>32</v>
      </c>
      <c r="AX669" s="13" t="s">
        <v>76</v>
      </c>
      <c r="AY669" s="264" t="s">
        <v>190</v>
      </c>
    </row>
    <row r="670" spans="2:65" s="1" customFormat="1" ht="16.5" customHeight="1">
      <c r="B670" s="37"/>
      <c r="C670" s="230" t="s">
        <v>1491</v>
      </c>
      <c r="D670" s="230" t="s">
        <v>192</v>
      </c>
      <c r="E670" s="231" t="s">
        <v>3696</v>
      </c>
      <c r="F670" s="232" t="s">
        <v>3697</v>
      </c>
      <c r="G670" s="233" t="s">
        <v>255</v>
      </c>
      <c r="H670" s="234">
        <v>15</v>
      </c>
      <c r="I670" s="235"/>
      <c r="J670" s="236">
        <f>ROUND(I670*H670,2)</f>
        <v>0</v>
      </c>
      <c r="K670" s="232" t="s">
        <v>196</v>
      </c>
      <c r="L670" s="42"/>
      <c r="M670" s="237" t="s">
        <v>1</v>
      </c>
      <c r="N670" s="238" t="s">
        <v>41</v>
      </c>
      <c r="O670" s="85"/>
      <c r="P670" s="239">
        <f>O670*H670</f>
        <v>0</v>
      </c>
      <c r="Q670" s="239">
        <v>0</v>
      </c>
      <c r="R670" s="239">
        <f>Q670*H670</f>
        <v>0</v>
      </c>
      <c r="S670" s="239">
        <v>0</v>
      </c>
      <c r="T670" s="240">
        <f>S670*H670</f>
        <v>0</v>
      </c>
      <c r="AR670" s="241" t="s">
        <v>600</v>
      </c>
      <c r="AT670" s="241" t="s">
        <v>192</v>
      </c>
      <c r="AU670" s="241" t="s">
        <v>85</v>
      </c>
      <c r="AY670" s="16" t="s">
        <v>190</v>
      </c>
      <c r="BE670" s="242">
        <f>IF(N670="základní",J670,0)</f>
        <v>0</v>
      </c>
      <c r="BF670" s="242">
        <f>IF(N670="snížená",J670,0)</f>
        <v>0</v>
      </c>
      <c r="BG670" s="242">
        <f>IF(N670="zákl. přenesená",J670,0)</f>
        <v>0</v>
      </c>
      <c r="BH670" s="242">
        <f>IF(N670="sníž. přenesená",J670,0)</f>
        <v>0</v>
      </c>
      <c r="BI670" s="242">
        <f>IF(N670="nulová",J670,0)</f>
        <v>0</v>
      </c>
      <c r="BJ670" s="16" t="s">
        <v>83</v>
      </c>
      <c r="BK670" s="242">
        <f>ROUND(I670*H670,2)</f>
        <v>0</v>
      </c>
      <c r="BL670" s="16" t="s">
        <v>600</v>
      </c>
      <c r="BM670" s="241" t="s">
        <v>3698</v>
      </c>
    </row>
    <row r="671" spans="2:51" s="13" customFormat="1" ht="12">
      <c r="B671" s="254"/>
      <c r="C671" s="255"/>
      <c r="D671" s="245" t="s">
        <v>199</v>
      </c>
      <c r="E671" s="256" t="s">
        <v>1</v>
      </c>
      <c r="F671" s="257" t="s">
        <v>3699</v>
      </c>
      <c r="G671" s="255"/>
      <c r="H671" s="258">
        <v>15</v>
      </c>
      <c r="I671" s="259"/>
      <c r="J671" s="255"/>
      <c r="K671" s="255"/>
      <c r="L671" s="260"/>
      <c r="M671" s="261"/>
      <c r="N671" s="262"/>
      <c r="O671" s="262"/>
      <c r="P671" s="262"/>
      <c r="Q671" s="262"/>
      <c r="R671" s="262"/>
      <c r="S671" s="262"/>
      <c r="T671" s="263"/>
      <c r="AT671" s="264" t="s">
        <v>199</v>
      </c>
      <c r="AU671" s="264" t="s">
        <v>85</v>
      </c>
      <c r="AV671" s="13" t="s">
        <v>85</v>
      </c>
      <c r="AW671" s="13" t="s">
        <v>32</v>
      </c>
      <c r="AX671" s="13" t="s">
        <v>76</v>
      </c>
      <c r="AY671" s="264" t="s">
        <v>190</v>
      </c>
    </row>
    <row r="672" spans="2:63" s="11" customFormat="1" ht="22.8" customHeight="1">
      <c r="B672" s="214"/>
      <c r="C672" s="215"/>
      <c r="D672" s="216" t="s">
        <v>75</v>
      </c>
      <c r="E672" s="228" t="s">
        <v>3700</v>
      </c>
      <c r="F672" s="228" t="s">
        <v>3701</v>
      </c>
      <c r="G672" s="215"/>
      <c r="H672" s="215"/>
      <c r="I672" s="218"/>
      <c r="J672" s="229">
        <f>BK672</f>
        <v>0</v>
      </c>
      <c r="K672" s="215"/>
      <c r="L672" s="220"/>
      <c r="M672" s="221"/>
      <c r="N672" s="222"/>
      <c r="O672" s="222"/>
      <c r="P672" s="223">
        <f>SUM(P673:P676)</f>
        <v>0</v>
      </c>
      <c r="Q672" s="222"/>
      <c r="R672" s="223">
        <f>SUM(R673:R676)</f>
        <v>0</v>
      </c>
      <c r="S672" s="222"/>
      <c r="T672" s="224">
        <f>SUM(T673:T676)</f>
        <v>0</v>
      </c>
      <c r="AR672" s="225" t="s">
        <v>197</v>
      </c>
      <c r="AT672" s="226" t="s">
        <v>75</v>
      </c>
      <c r="AU672" s="226" t="s">
        <v>83</v>
      </c>
      <c r="AY672" s="225" t="s">
        <v>190</v>
      </c>
      <c r="BK672" s="227">
        <f>SUM(BK673:BK676)</f>
        <v>0</v>
      </c>
    </row>
    <row r="673" spans="2:65" s="1" customFormat="1" ht="24" customHeight="1">
      <c r="B673" s="37"/>
      <c r="C673" s="230" t="s">
        <v>1503</v>
      </c>
      <c r="D673" s="230" t="s">
        <v>192</v>
      </c>
      <c r="E673" s="231" t="s">
        <v>3702</v>
      </c>
      <c r="F673" s="232" t="s">
        <v>3703</v>
      </c>
      <c r="G673" s="233" t="s">
        <v>427</v>
      </c>
      <c r="H673" s="234">
        <v>3</v>
      </c>
      <c r="I673" s="235"/>
      <c r="J673" s="236">
        <f>ROUND(I673*H673,2)</f>
        <v>0</v>
      </c>
      <c r="K673" s="232" t="s">
        <v>196</v>
      </c>
      <c r="L673" s="42"/>
      <c r="M673" s="237" t="s">
        <v>1</v>
      </c>
      <c r="N673" s="238" t="s">
        <v>41</v>
      </c>
      <c r="O673" s="85"/>
      <c r="P673" s="239">
        <f>O673*H673</f>
        <v>0</v>
      </c>
      <c r="Q673" s="239">
        <v>0</v>
      </c>
      <c r="R673" s="239">
        <f>Q673*H673</f>
        <v>0</v>
      </c>
      <c r="S673" s="239">
        <v>0</v>
      </c>
      <c r="T673" s="240">
        <f>S673*H673</f>
        <v>0</v>
      </c>
      <c r="AR673" s="241" t="s">
        <v>600</v>
      </c>
      <c r="AT673" s="241" t="s">
        <v>192</v>
      </c>
      <c r="AU673" s="241" t="s">
        <v>85</v>
      </c>
      <c r="AY673" s="16" t="s">
        <v>190</v>
      </c>
      <c r="BE673" s="242">
        <f>IF(N673="základní",J673,0)</f>
        <v>0</v>
      </c>
      <c r="BF673" s="242">
        <f>IF(N673="snížená",J673,0)</f>
        <v>0</v>
      </c>
      <c r="BG673" s="242">
        <f>IF(N673="zákl. přenesená",J673,0)</f>
        <v>0</v>
      </c>
      <c r="BH673" s="242">
        <f>IF(N673="sníž. přenesená",J673,0)</f>
        <v>0</v>
      </c>
      <c r="BI673" s="242">
        <f>IF(N673="nulová",J673,0)</f>
        <v>0</v>
      </c>
      <c r="BJ673" s="16" t="s">
        <v>83</v>
      </c>
      <c r="BK673" s="242">
        <f>ROUND(I673*H673,2)</f>
        <v>0</v>
      </c>
      <c r="BL673" s="16" t="s">
        <v>600</v>
      </c>
      <c r="BM673" s="241" t="s">
        <v>3704</v>
      </c>
    </row>
    <row r="674" spans="2:51" s="13" customFormat="1" ht="12">
      <c r="B674" s="254"/>
      <c r="C674" s="255"/>
      <c r="D674" s="245" t="s">
        <v>199</v>
      </c>
      <c r="E674" s="256" t="s">
        <v>1</v>
      </c>
      <c r="F674" s="257" t="s">
        <v>3705</v>
      </c>
      <c r="G674" s="255"/>
      <c r="H674" s="258">
        <v>3</v>
      </c>
      <c r="I674" s="259"/>
      <c r="J674" s="255"/>
      <c r="K674" s="255"/>
      <c r="L674" s="260"/>
      <c r="M674" s="261"/>
      <c r="N674" s="262"/>
      <c r="O674" s="262"/>
      <c r="P674" s="262"/>
      <c r="Q674" s="262"/>
      <c r="R674" s="262"/>
      <c r="S674" s="262"/>
      <c r="T674" s="263"/>
      <c r="AT674" s="264" t="s">
        <v>199</v>
      </c>
      <c r="AU674" s="264" t="s">
        <v>85</v>
      </c>
      <c r="AV674" s="13" t="s">
        <v>85</v>
      </c>
      <c r="AW674" s="13" t="s">
        <v>32</v>
      </c>
      <c r="AX674" s="13" t="s">
        <v>76</v>
      </c>
      <c r="AY674" s="264" t="s">
        <v>190</v>
      </c>
    </row>
    <row r="675" spans="2:65" s="1" customFormat="1" ht="24" customHeight="1">
      <c r="B675" s="37"/>
      <c r="C675" s="230" t="s">
        <v>1507</v>
      </c>
      <c r="D675" s="230" t="s">
        <v>192</v>
      </c>
      <c r="E675" s="231" t="s">
        <v>3706</v>
      </c>
      <c r="F675" s="232" t="s">
        <v>3707</v>
      </c>
      <c r="G675" s="233" t="s">
        <v>427</v>
      </c>
      <c r="H675" s="234">
        <v>3</v>
      </c>
      <c r="I675" s="235"/>
      <c r="J675" s="236">
        <f>ROUND(I675*H675,2)</f>
        <v>0</v>
      </c>
      <c r="K675" s="232" t="s">
        <v>196</v>
      </c>
      <c r="L675" s="42"/>
      <c r="M675" s="237" t="s">
        <v>1</v>
      </c>
      <c r="N675" s="238" t="s">
        <v>41</v>
      </c>
      <c r="O675" s="85"/>
      <c r="P675" s="239">
        <f>O675*H675</f>
        <v>0</v>
      </c>
      <c r="Q675" s="239">
        <v>0</v>
      </c>
      <c r="R675" s="239">
        <f>Q675*H675</f>
        <v>0</v>
      </c>
      <c r="S675" s="239">
        <v>0</v>
      </c>
      <c r="T675" s="240">
        <f>S675*H675</f>
        <v>0</v>
      </c>
      <c r="AR675" s="241" t="s">
        <v>600</v>
      </c>
      <c r="AT675" s="241" t="s">
        <v>192</v>
      </c>
      <c r="AU675" s="241" t="s">
        <v>85</v>
      </c>
      <c r="AY675" s="16" t="s">
        <v>190</v>
      </c>
      <c r="BE675" s="242">
        <f>IF(N675="základní",J675,0)</f>
        <v>0</v>
      </c>
      <c r="BF675" s="242">
        <f>IF(N675="snížená",J675,0)</f>
        <v>0</v>
      </c>
      <c r="BG675" s="242">
        <f>IF(N675="zákl. přenesená",J675,0)</f>
        <v>0</v>
      </c>
      <c r="BH675" s="242">
        <f>IF(N675="sníž. přenesená",J675,0)</f>
        <v>0</v>
      </c>
      <c r="BI675" s="242">
        <f>IF(N675="nulová",J675,0)</f>
        <v>0</v>
      </c>
      <c r="BJ675" s="16" t="s">
        <v>83</v>
      </c>
      <c r="BK675" s="242">
        <f>ROUND(I675*H675,2)</f>
        <v>0</v>
      </c>
      <c r="BL675" s="16" t="s">
        <v>600</v>
      </c>
      <c r="BM675" s="241" t="s">
        <v>3708</v>
      </c>
    </row>
    <row r="676" spans="2:51" s="13" customFormat="1" ht="12">
      <c r="B676" s="254"/>
      <c r="C676" s="255"/>
      <c r="D676" s="245" t="s">
        <v>199</v>
      </c>
      <c r="E676" s="256" t="s">
        <v>1</v>
      </c>
      <c r="F676" s="257" t="s">
        <v>3709</v>
      </c>
      <c r="G676" s="255"/>
      <c r="H676" s="258">
        <v>3</v>
      </c>
      <c r="I676" s="259"/>
      <c r="J676" s="255"/>
      <c r="K676" s="255"/>
      <c r="L676" s="260"/>
      <c r="M676" s="261"/>
      <c r="N676" s="262"/>
      <c r="O676" s="262"/>
      <c r="P676" s="262"/>
      <c r="Q676" s="262"/>
      <c r="R676" s="262"/>
      <c r="S676" s="262"/>
      <c r="T676" s="263"/>
      <c r="AT676" s="264" t="s">
        <v>199</v>
      </c>
      <c r="AU676" s="264" t="s">
        <v>85</v>
      </c>
      <c r="AV676" s="13" t="s">
        <v>85</v>
      </c>
      <c r="AW676" s="13" t="s">
        <v>32</v>
      </c>
      <c r="AX676" s="13" t="s">
        <v>76</v>
      </c>
      <c r="AY676" s="264" t="s">
        <v>190</v>
      </c>
    </row>
    <row r="677" spans="2:63" s="11" customFormat="1" ht="22.8" customHeight="1">
      <c r="B677" s="214"/>
      <c r="C677" s="215"/>
      <c r="D677" s="216" t="s">
        <v>75</v>
      </c>
      <c r="E677" s="228" t="s">
        <v>3710</v>
      </c>
      <c r="F677" s="228" t="s">
        <v>3711</v>
      </c>
      <c r="G677" s="215"/>
      <c r="H677" s="215"/>
      <c r="I677" s="218"/>
      <c r="J677" s="229">
        <f>BK677</f>
        <v>0</v>
      </c>
      <c r="K677" s="215"/>
      <c r="L677" s="220"/>
      <c r="M677" s="221"/>
      <c r="N677" s="222"/>
      <c r="O677" s="222"/>
      <c r="P677" s="223">
        <f>SUM(P678:P698)</f>
        <v>0</v>
      </c>
      <c r="Q677" s="222"/>
      <c r="R677" s="223">
        <f>SUM(R678:R698)</f>
        <v>0</v>
      </c>
      <c r="S677" s="222"/>
      <c r="T677" s="224">
        <f>SUM(T678:T698)</f>
        <v>0</v>
      </c>
      <c r="AR677" s="225" t="s">
        <v>197</v>
      </c>
      <c r="AT677" s="226" t="s">
        <v>75</v>
      </c>
      <c r="AU677" s="226" t="s">
        <v>83</v>
      </c>
      <c r="AY677" s="225" t="s">
        <v>190</v>
      </c>
      <c r="BK677" s="227">
        <f>SUM(BK678:BK698)</f>
        <v>0</v>
      </c>
    </row>
    <row r="678" spans="2:65" s="1" customFormat="1" ht="24" customHeight="1">
      <c r="B678" s="37"/>
      <c r="C678" s="230" t="s">
        <v>1515</v>
      </c>
      <c r="D678" s="230" t="s">
        <v>192</v>
      </c>
      <c r="E678" s="231" t="s">
        <v>3617</v>
      </c>
      <c r="F678" s="232" t="s">
        <v>3618</v>
      </c>
      <c r="G678" s="233" t="s">
        <v>427</v>
      </c>
      <c r="H678" s="234">
        <v>18</v>
      </c>
      <c r="I678" s="235"/>
      <c r="J678" s="236">
        <f>ROUND(I678*H678,2)</f>
        <v>0</v>
      </c>
      <c r="K678" s="232" t="s">
        <v>196</v>
      </c>
      <c r="L678" s="42"/>
      <c r="M678" s="237" t="s">
        <v>1</v>
      </c>
      <c r="N678" s="238" t="s">
        <v>41</v>
      </c>
      <c r="O678" s="85"/>
      <c r="P678" s="239">
        <f>O678*H678</f>
        <v>0</v>
      </c>
      <c r="Q678" s="239">
        <v>0</v>
      </c>
      <c r="R678" s="239">
        <f>Q678*H678</f>
        <v>0</v>
      </c>
      <c r="S678" s="239">
        <v>0</v>
      </c>
      <c r="T678" s="240">
        <f>S678*H678</f>
        <v>0</v>
      </c>
      <c r="AR678" s="241" t="s">
        <v>600</v>
      </c>
      <c r="AT678" s="241" t="s">
        <v>192</v>
      </c>
      <c r="AU678" s="241" t="s">
        <v>85</v>
      </c>
      <c r="AY678" s="16" t="s">
        <v>190</v>
      </c>
      <c r="BE678" s="242">
        <f>IF(N678="základní",J678,0)</f>
        <v>0</v>
      </c>
      <c r="BF678" s="242">
        <f>IF(N678="snížená",J678,0)</f>
        <v>0</v>
      </c>
      <c r="BG678" s="242">
        <f>IF(N678="zákl. přenesená",J678,0)</f>
        <v>0</v>
      </c>
      <c r="BH678" s="242">
        <f>IF(N678="sníž. přenesená",J678,0)</f>
        <v>0</v>
      </c>
      <c r="BI678" s="242">
        <f>IF(N678="nulová",J678,0)</f>
        <v>0</v>
      </c>
      <c r="BJ678" s="16" t="s">
        <v>83</v>
      </c>
      <c r="BK678" s="242">
        <f>ROUND(I678*H678,2)</f>
        <v>0</v>
      </c>
      <c r="BL678" s="16" t="s">
        <v>600</v>
      </c>
      <c r="BM678" s="241" t="s">
        <v>3712</v>
      </c>
    </row>
    <row r="679" spans="2:51" s="13" customFormat="1" ht="12">
      <c r="B679" s="254"/>
      <c r="C679" s="255"/>
      <c r="D679" s="245" t="s">
        <v>199</v>
      </c>
      <c r="E679" s="256" t="s">
        <v>1</v>
      </c>
      <c r="F679" s="257" t="s">
        <v>3713</v>
      </c>
      <c r="G679" s="255"/>
      <c r="H679" s="258">
        <v>18</v>
      </c>
      <c r="I679" s="259"/>
      <c r="J679" s="255"/>
      <c r="K679" s="255"/>
      <c r="L679" s="260"/>
      <c r="M679" s="261"/>
      <c r="N679" s="262"/>
      <c r="O679" s="262"/>
      <c r="P679" s="262"/>
      <c r="Q679" s="262"/>
      <c r="R679" s="262"/>
      <c r="S679" s="262"/>
      <c r="T679" s="263"/>
      <c r="AT679" s="264" t="s">
        <v>199</v>
      </c>
      <c r="AU679" s="264" t="s">
        <v>85</v>
      </c>
      <c r="AV679" s="13" t="s">
        <v>85</v>
      </c>
      <c r="AW679" s="13" t="s">
        <v>32</v>
      </c>
      <c r="AX679" s="13" t="s">
        <v>76</v>
      </c>
      <c r="AY679" s="264" t="s">
        <v>190</v>
      </c>
    </row>
    <row r="680" spans="2:65" s="1" customFormat="1" ht="24" customHeight="1">
      <c r="B680" s="37"/>
      <c r="C680" s="230" t="s">
        <v>1521</v>
      </c>
      <c r="D680" s="230" t="s">
        <v>192</v>
      </c>
      <c r="E680" s="231" t="s">
        <v>3714</v>
      </c>
      <c r="F680" s="232" t="s">
        <v>3715</v>
      </c>
      <c r="G680" s="233" t="s">
        <v>427</v>
      </c>
      <c r="H680" s="234">
        <v>6</v>
      </c>
      <c r="I680" s="235"/>
      <c r="J680" s="236">
        <f>ROUND(I680*H680,2)</f>
        <v>0</v>
      </c>
      <c r="K680" s="232" t="s">
        <v>196</v>
      </c>
      <c r="L680" s="42"/>
      <c r="M680" s="237" t="s">
        <v>1</v>
      </c>
      <c r="N680" s="238" t="s">
        <v>41</v>
      </c>
      <c r="O680" s="85"/>
      <c r="P680" s="239">
        <f>O680*H680</f>
        <v>0</v>
      </c>
      <c r="Q680" s="239">
        <v>0</v>
      </c>
      <c r="R680" s="239">
        <f>Q680*H680</f>
        <v>0</v>
      </c>
      <c r="S680" s="239">
        <v>0</v>
      </c>
      <c r="T680" s="240">
        <f>S680*H680</f>
        <v>0</v>
      </c>
      <c r="AR680" s="241" t="s">
        <v>272</v>
      </c>
      <c r="AT680" s="241" t="s">
        <v>192</v>
      </c>
      <c r="AU680" s="241" t="s">
        <v>85</v>
      </c>
      <c r="AY680" s="16" t="s">
        <v>190</v>
      </c>
      <c r="BE680" s="242">
        <f>IF(N680="základní",J680,0)</f>
        <v>0</v>
      </c>
      <c r="BF680" s="242">
        <f>IF(N680="snížená",J680,0)</f>
        <v>0</v>
      </c>
      <c r="BG680" s="242">
        <f>IF(N680="zákl. přenesená",J680,0)</f>
        <v>0</v>
      </c>
      <c r="BH680" s="242">
        <f>IF(N680="sníž. přenesená",J680,0)</f>
        <v>0</v>
      </c>
      <c r="BI680" s="242">
        <f>IF(N680="nulová",J680,0)</f>
        <v>0</v>
      </c>
      <c r="BJ680" s="16" t="s">
        <v>83</v>
      </c>
      <c r="BK680" s="242">
        <f>ROUND(I680*H680,2)</f>
        <v>0</v>
      </c>
      <c r="BL680" s="16" t="s">
        <v>272</v>
      </c>
      <c r="BM680" s="241" t="s">
        <v>3716</v>
      </c>
    </row>
    <row r="681" spans="2:51" s="13" customFormat="1" ht="12">
      <c r="B681" s="254"/>
      <c r="C681" s="255"/>
      <c r="D681" s="245" t="s">
        <v>199</v>
      </c>
      <c r="E681" s="256" t="s">
        <v>1</v>
      </c>
      <c r="F681" s="257" t="s">
        <v>3717</v>
      </c>
      <c r="G681" s="255"/>
      <c r="H681" s="258">
        <v>6</v>
      </c>
      <c r="I681" s="259"/>
      <c r="J681" s="255"/>
      <c r="K681" s="255"/>
      <c r="L681" s="260"/>
      <c r="M681" s="261"/>
      <c r="N681" s="262"/>
      <c r="O681" s="262"/>
      <c r="P681" s="262"/>
      <c r="Q681" s="262"/>
      <c r="R681" s="262"/>
      <c r="S681" s="262"/>
      <c r="T681" s="263"/>
      <c r="AT681" s="264" t="s">
        <v>199</v>
      </c>
      <c r="AU681" s="264" t="s">
        <v>85</v>
      </c>
      <c r="AV681" s="13" t="s">
        <v>85</v>
      </c>
      <c r="AW681" s="13" t="s">
        <v>32</v>
      </c>
      <c r="AX681" s="13" t="s">
        <v>76</v>
      </c>
      <c r="AY681" s="264" t="s">
        <v>190</v>
      </c>
    </row>
    <row r="682" spans="2:65" s="1" customFormat="1" ht="16.5" customHeight="1">
      <c r="B682" s="37"/>
      <c r="C682" s="265" t="s">
        <v>1527</v>
      </c>
      <c r="D682" s="265" t="s">
        <v>430</v>
      </c>
      <c r="E682" s="266" t="s">
        <v>3621</v>
      </c>
      <c r="F682" s="267" t="s">
        <v>3622</v>
      </c>
      <c r="G682" s="268" t="s">
        <v>398</v>
      </c>
      <c r="H682" s="269">
        <v>216</v>
      </c>
      <c r="I682" s="270"/>
      <c r="J682" s="271">
        <f>ROUND(I682*H682,2)</f>
        <v>0</v>
      </c>
      <c r="K682" s="267" t="s">
        <v>445</v>
      </c>
      <c r="L682" s="272"/>
      <c r="M682" s="273" t="s">
        <v>1</v>
      </c>
      <c r="N682" s="274" t="s">
        <v>41</v>
      </c>
      <c r="O682" s="85"/>
      <c r="P682" s="239">
        <f>O682*H682</f>
        <v>0</v>
      </c>
      <c r="Q682" s="239">
        <v>0</v>
      </c>
      <c r="R682" s="239">
        <f>Q682*H682</f>
        <v>0</v>
      </c>
      <c r="S682" s="239">
        <v>0</v>
      </c>
      <c r="T682" s="240">
        <f>S682*H682</f>
        <v>0</v>
      </c>
      <c r="AR682" s="241" t="s">
        <v>990</v>
      </c>
      <c r="AT682" s="241" t="s">
        <v>430</v>
      </c>
      <c r="AU682" s="241" t="s">
        <v>85</v>
      </c>
      <c r="AY682" s="16" t="s">
        <v>190</v>
      </c>
      <c r="BE682" s="242">
        <f>IF(N682="základní",J682,0)</f>
        <v>0</v>
      </c>
      <c r="BF682" s="242">
        <f>IF(N682="snížená",J682,0)</f>
        <v>0</v>
      </c>
      <c r="BG682" s="242">
        <f>IF(N682="zákl. přenesená",J682,0)</f>
        <v>0</v>
      </c>
      <c r="BH682" s="242">
        <f>IF(N682="sníž. přenesená",J682,0)</f>
        <v>0</v>
      </c>
      <c r="BI682" s="242">
        <f>IF(N682="nulová",J682,0)</f>
        <v>0</v>
      </c>
      <c r="BJ682" s="16" t="s">
        <v>83</v>
      </c>
      <c r="BK682" s="242">
        <f>ROUND(I682*H682,2)</f>
        <v>0</v>
      </c>
      <c r="BL682" s="16" t="s">
        <v>990</v>
      </c>
      <c r="BM682" s="241" t="s">
        <v>3718</v>
      </c>
    </row>
    <row r="683" spans="2:51" s="13" customFormat="1" ht="12">
      <c r="B683" s="254"/>
      <c r="C683" s="255"/>
      <c r="D683" s="245" t="s">
        <v>199</v>
      </c>
      <c r="E683" s="256" t="s">
        <v>1</v>
      </c>
      <c r="F683" s="257" t="s">
        <v>3719</v>
      </c>
      <c r="G683" s="255"/>
      <c r="H683" s="258">
        <v>165.6</v>
      </c>
      <c r="I683" s="259"/>
      <c r="J683" s="255"/>
      <c r="K683" s="255"/>
      <c r="L683" s="260"/>
      <c r="M683" s="261"/>
      <c r="N683" s="262"/>
      <c r="O683" s="262"/>
      <c r="P683" s="262"/>
      <c r="Q683" s="262"/>
      <c r="R683" s="262"/>
      <c r="S683" s="262"/>
      <c r="T683" s="263"/>
      <c r="AT683" s="264" t="s">
        <v>199</v>
      </c>
      <c r="AU683" s="264" t="s">
        <v>85</v>
      </c>
      <c r="AV683" s="13" t="s">
        <v>85</v>
      </c>
      <c r="AW683" s="13" t="s">
        <v>32</v>
      </c>
      <c r="AX683" s="13" t="s">
        <v>76</v>
      </c>
      <c r="AY683" s="264" t="s">
        <v>190</v>
      </c>
    </row>
    <row r="684" spans="2:51" s="13" customFormat="1" ht="12">
      <c r="B684" s="254"/>
      <c r="C684" s="255"/>
      <c r="D684" s="245" t="s">
        <v>199</v>
      </c>
      <c r="E684" s="256" t="s">
        <v>1</v>
      </c>
      <c r="F684" s="257" t="s">
        <v>3720</v>
      </c>
      <c r="G684" s="255"/>
      <c r="H684" s="258">
        <v>50.4</v>
      </c>
      <c r="I684" s="259"/>
      <c r="J684" s="255"/>
      <c r="K684" s="255"/>
      <c r="L684" s="260"/>
      <c r="M684" s="261"/>
      <c r="N684" s="262"/>
      <c r="O684" s="262"/>
      <c r="P684" s="262"/>
      <c r="Q684" s="262"/>
      <c r="R684" s="262"/>
      <c r="S684" s="262"/>
      <c r="T684" s="263"/>
      <c r="AT684" s="264" t="s">
        <v>199</v>
      </c>
      <c r="AU684" s="264" t="s">
        <v>85</v>
      </c>
      <c r="AV684" s="13" t="s">
        <v>85</v>
      </c>
      <c r="AW684" s="13" t="s">
        <v>32</v>
      </c>
      <c r="AX684" s="13" t="s">
        <v>76</v>
      </c>
      <c r="AY684" s="264" t="s">
        <v>190</v>
      </c>
    </row>
    <row r="685" spans="2:65" s="1" customFormat="1" ht="24" customHeight="1">
      <c r="B685" s="37"/>
      <c r="C685" s="230" t="s">
        <v>1534</v>
      </c>
      <c r="D685" s="230" t="s">
        <v>192</v>
      </c>
      <c r="E685" s="231" t="s">
        <v>3626</v>
      </c>
      <c r="F685" s="232" t="s">
        <v>3627</v>
      </c>
      <c r="G685" s="233" t="s">
        <v>398</v>
      </c>
      <c r="H685" s="234">
        <v>216</v>
      </c>
      <c r="I685" s="235"/>
      <c r="J685" s="236">
        <f>ROUND(I685*H685,2)</f>
        <v>0</v>
      </c>
      <c r="K685" s="232" t="s">
        <v>196</v>
      </c>
      <c r="L685" s="42"/>
      <c r="M685" s="237" t="s">
        <v>1</v>
      </c>
      <c r="N685" s="238" t="s">
        <v>41</v>
      </c>
      <c r="O685" s="85"/>
      <c r="P685" s="239">
        <f>O685*H685</f>
        <v>0</v>
      </c>
      <c r="Q685" s="239">
        <v>0</v>
      </c>
      <c r="R685" s="239">
        <f>Q685*H685</f>
        <v>0</v>
      </c>
      <c r="S685" s="239">
        <v>0</v>
      </c>
      <c r="T685" s="240">
        <f>S685*H685</f>
        <v>0</v>
      </c>
      <c r="AR685" s="241" t="s">
        <v>600</v>
      </c>
      <c r="AT685" s="241" t="s">
        <v>192</v>
      </c>
      <c r="AU685" s="241" t="s">
        <v>85</v>
      </c>
      <c r="AY685" s="16" t="s">
        <v>190</v>
      </c>
      <c r="BE685" s="242">
        <f>IF(N685="základní",J685,0)</f>
        <v>0</v>
      </c>
      <c r="BF685" s="242">
        <f>IF(N685="snížená",J685,0)</f>
        <v>0</v>
      </c>
      <c r="BG685" s="242">
        <f>IF(N685="zákl. přenesená",J685,0)</f>
        <v>0</v>
      </c>
      <c r="BH685" s="242">
        <f>IF(N685="sníž. přenesená",J685,0)</f>
        <v>0</v>
      </c>
      <c r="BI685" s="242">
        <f>IF(N685="nulová",J685,0)</f>
        <v>0</v>
      </c>
      <c r="BJ685" s="16" t="s">
        <v>83</v>
      </c>
      <c r="BK685" s="242">
        <f>ROUND(I685*H685,2)</f>
        <v>0</v>
      </c>
      <c r="BL685" s="16" t="s">
        <v>600</v>
      </c>
      <c r="BM685" s="241" t="s">
        <v>3721</v>
      </c>
    </row>
    <row r="686" spans="2:65" s="1" customFormat="1" ht="24" customHeight="1">
      <c r="B686" s="37"/>
      <c r="C686" s="265" t="s">
        <v>1538</v>
      </c>
      <c r="D686" s="265" t="s">
        <v>430</v>
      </c>
      <c r="E686" s="266" t="s">
        <v>3637</v>
      </c>
      <c r="F686" s="267" t="s">
        <v>3638</v>
      </c>
      <c r="G686" s="268" t="s">
        <v>3639</v>
      </c>
      <c r="H686" s="269">
        <v>3</v>
      </c>
      <c r="I686" s="270"/>
      <c r="J686" s="271">
        <f>ROUND(I686*H686,2)</f>
        <v>0</v>
      </c>
      <c r="K686" s="267" t="s">
        <v>445</v>
      </c>
      <c r="L686" s="272"/>
      <c r="M686" s="273" t="s">
        <v>1</v>
      </c>
      <c r="N686" s="274" t="s">
        <v>41</v>
      </c>
      <c r="O686" s="85"/>
      <c r="P686" s="239">
        <f>O686*H686</f>
        <v>0</v>
      </c>
      <c r="Q686" s="239">
        <v>0</v>
      </c>
      <c r="R686" s="239">
        <f>Q686*H686</f>
        <v>0</v>
      </c>
      <c r="S686" s="239">
        <v>0</v>
      </c>
      <c r="T686" s="240">
        <f>S686*H686</f>
        <v>0</v>
      </c>
      <c r="AR686" s="241" t="s">
        <v>990</v>
      </c>
      <c r="AT686" s="241" t="s">
        <v>430</v>
      </c>
      <c r="AU686" s="241" t="s">
        <v>85</v>
      </c>
      <c r="AY686" s="16" t="s">
        <v>190</v>
      </c>
      <c r="BE686" s="242">
        <f>IF(N686="základní",J686,0)</f>
        <v>0</v>
      </c>
      <c r="BF686" s="242">
        <f>IF(N686="snížená",J686,0)</f>
        <v>0</v>
      </c>
      <c r="BG686" s="242">
        <f>IF(N686="zákl. přenesená",J686,0)</f>
        <v>0</v>
      </c>
      <c r="BH686" s="242">
        <f>IF(N686="sníž. přenesená",J686,0)</f>
        <v>0</v>
      </c>
      <c r="BI686" s="242">
        <f>IF(N686="nulová",J686,0)</f>
        <v>0</v>
      </c>
      <c r="BJ686" s="16" t="s">
        <v>83</v>
      </c>
      <c r="BK686" s="242">
        <f>ROUND(I686*H686,2)</f>
        <v>0</v>
      </c>
      <c r="BL686" s="16" t="s">
        <v>990</v>
      </c>
      <c r="BM686" s="241" t="s">
        <v>3722</v>
      </c>
    </row>
    <row r="687" spans="2:51" s="13" customFormat="1" ht="12">
      <c r="B687" s="254"/>
      <c r="C687" s="255"/>
      <c r="D687" s="245" t="s">
        <v>199</v>
      </c>
      <c r="E687" s="256" t="s">
        <v>1</v>
      </c>
      <c r="F687" s="257" t="s">
        <v>3723</v>
      </c>
      <c r="G687" s="255"/>
      <c r="H687" s="258">
        <v>3</v>
      </c>
      <c r="I687" s="259"/>
      <c r="J687" s="255"/>
      <c r="K687" s="255"/>
      <c r="L687" s="260"/>
      <c r="M687" s="261"/>
      <c r="N687" s="262"/>
      <c r="O687" s="262"/>
      <c r="P687" s="262"/>
      <c r="Q687" s="262"/>
      <c r="R687" s="262"/>
      <c r="S687" s="262"/>
      <c r="T687" s="263"/>
      <c r="AT687" s="264" t="s">
        <v>199</v>
      </c>
      <c r="AU687" s="264" t="s">
        <v>85</v>
      </c>
      <c r="AV687" s="13" t="s">
        <v>85</v>
      </c>
      <c r="AW687" s="13" t="s">
        <v>32</v>
      </c>
      <c r="AX687" s="13" t="s">
        <v>76</v>
      </c>
      <c r="AY687" s="264" t="s">
        <v>190</v>
      </c>
    </row>
    <row r="688" spans="2:65" s="1" customFormat="1" ht="24" customHeight="1">
      <c r="B688" s="37"/>
      <c r="C688" s="265" t="s">
        <v>1542</v>
      </c>
      <c r="D688" s="265" t="s">
        <v>430</v>
      </c>
      <c r="E688" s="266" t="s">
        <v>3642</v>
      </c>
      <c r="F688" s="267" t="s">
        <v>3643</v>
      </c>
      <c r="G688" s="268" t="s">
        <v>3639</v>
      </c>
      <c r="H688" s="269">
        <v>3</v>
      </c>
      <c r="I688" s="270"/>
      <c r="J688" s="271">
        <f>ROUND(I688*H688,2)</f>
        <v>0</v>
      </c>
      <c r="K688" s="267" t="s">
        <v>445</v>
      </c>
      <c r="L688" s="272"/>
      <c r="M688" s="273" t="s">
        <v>1</v>
      </c>
      <c r="N688" s="274" t="s">
        <v>41</v>
      </c>
      <c r="O688" s="85"/>
      <c r="P688" s="239">
        <f>O688*H688</f>
        <v>0</v>
      </c>
      <c r="Q688" s="239">
        <v>0</v>
      </c>
      <c r="R688" s="239">
        <f>Q688*H688</f>
        <v>0</v>
      </c>
      <c r="S688" s="239">
        <v>0</v>
      </c>
      <c r="T688" s="240">
        <f>S688*H688</f>
        <v>0</v>
      </c>
      <c r="AR688" s="241" t="s">
        <v>990</v>
      </c>
      <c r="AT688" s="241" t="s">
        <v>430</v>
      </c>
      <c r="AU688" s="241" t="s">
        <v>85</v>
      </c>
      <c r="AY688" s="16" t="s">
        <v>190</v>
      </c>
      <c r="BE688" s="242">
        <f>IF(N688="základní",J688,0)</f>
        <v>0</v>
      </c>
      <c r="BF688" s="242">
        <f>IF(N688="snížená",J688,0)</f>
        <v>0</v>
      </c>
      <c r="BG688" s="242">
        <f>IF(N688="zákl. přenesená",J688,0)</f>
        <v>0</v>
      </c>
      <c r="BH688" s="242">
        <f>IF(N688="sníž. přenesená",J688,0)</f>
        <v>0</v>
      </c>
      <c r="BI688" s="242">
        <f>IF(N688="nulová",J688,0)</f>
        <v>0</v>
      </c>
      <c r="BJ688" s="16" t="s">
        <v>83</v>
      </c>
      <c r="BK688" s="242">
        <f>ROUND(I688*H688,2)</f>
        <v>0</v>
      </c>
      <c r="BL688" s="16" t="s">
        <v>990</v>
      </c>
      <c r="BM688" s="241" t="s">
        <v>3724</v>
      </c>
    </row>
    <row r="689" spans="2:51" s="13" customFormat="1" ht="12">
      <c r="B689" s="254"/>
      <c r="C689" s="255"/>
      <c r="D689" s="245" t="s">
        <v>199</v>
      </c>
      <c r="E689" s="256" t="s">
        <v>1</v>
      </c>
      <c r="F689" s="257" t="s">
        <v>3725</v>
      </c>
      <c r="G689" s="255"/>
      <c r="H689" s="258">
        <v>3</v>
      </c>
      <c r="I689" s="259"/>
      <c r="J689" s="255"/>
      <c r="K689" s="255"/>
      <c r="L689" s="260"/>
      <c r="M689" s="261"/>
      <c r="N689" s="262"/>
      <c r="O689" s="262"/>
      <c r="P689" s="262"/>
      <c r="Q689" s="262"/>
      <c r="R689" s="262"/>
      <c r="S689" s="262"/>
      <c r="T689" s="263"/>
      <c r="AT689" s="264" t="s">
        <v>199</v>
      </c>
      <c r="AU689" s="264" t="s">
        <v>85</v>
      </c>
      <c r="AV689" s="13" t="s">
        <v>85</v>
      </c>
      <c r="AW689" s="13" t="s">
        <v>32</v>
      </c>
      <c r="AX689" s="13" t="s">
        <v>76</v>
      </c>
      <c r="AY689" s="264" t="s">
        <v>190</v>
      </c>
    </row>
    <row r="690" spans="2:65" s="1" customFormat="1" ht="24" customHeight="1">
      <c r="B690" s="37"/>
      <c r="C690" s="230" t="s">
        <v>1546</v>
      </c>
      <c r="D690" s="230" t="s">
        <v>192</v>
      </c>
      <c r="E690" s="231" t="s">
        <v>3646</v>
      </c>
      <c r="F690" s="232" t="s">
        <v>3647</v>
      </c>
      <c r="G690" s="233" t="s">
        <v>427</v>
      </c>
      <c r="H690" s="234">
        <v>18</v>
      </c>
      <c r="I690" s="235"/>
      <c r="J690" s="236">
        <f>ROUND(I690*H690,2)</f>
        <v>0</v>
      </c>
      <c r="K690" s="232" t="s">
        <v>196</v>
      </c>
      <c r="L690" s="42"/>
      <c r="M690" s="237" t="s">
        <v>1</v>
      </c>
      <c r="N690" s="238" t="s">
        <v>41</v>
      </c>
      <c r="O690" s="85"/>
      <c r="P690" s="239">
        <f>O690*H690</f>
        <v>0</v>
      </c>
      <c r="Q690" s="239">
        <v>0</v>
      </c>
      <c r="R690" s="239">
        <f>Q690*H690</f>
        <v>0</v>
      </c>
      <c r="S690" s="239">
        <v>0</v>
      </c>
      <c r="T690" s="240">
        <f>S690*H690</f>
        <v>0</v>
      </c>
      <c r="AR690" s="241" t="s">
        <v>600</v>
      </c>
      <c r="AT690" s="241" t="s">
        <v>192</v>
      </c>
      <c r="AU690" s="241" t="s">
        <v>85</v>
      </c>
      <c r="AY690" s="16" t="s">
        <v>190</v>
      </c>
      <c r="BE690" s="242">
        <f>IF(N690="základní",J690,0)</f>
        <v>0</v>
      </c>
      <c r="BF690" s="242">
        <f>IF(N690="snížená",J690,0)</f>
        <v>0</v>
      </c>
      <c r="BG690" s="242">
        <f>IF(N690="zákl. přenesená",J690,0)</f>
        <v>0</v>
      </c>
      <c r="BH690" s="242">
        <f>IF(N690="sníž. přenesená",J690,0)</f>
        <v>0</v>
      </c>
      <c r="BI690" s="242">
        <f>IF(N690="nulová",J690,0)</f>
        <v>0</v>
      </c>
      <c r="BJ690" s="16" t="s">
        <v>83</v>
      </c>
      <c r="BK690" s="242">
        <f>ROUND(I690*H690,2)</f>
        <v>0</v>
      </c>
      <c r="BL690" s="16" t="s">
        <v>600</v>
      </c>
      <c r="BM690" s="241" t="s">
        <v>3726</v>
      </c>
    </row>
    <row r="691" spans="2:51" s="13" customFormat="1" ht="12">
      <c r="B691" s="254"/>
      <c r="C691" s="255"/>
      <c r="D691" s="245" t="s">
        <v>199</v>
      </c>
      <c r="E691" s="256" t="s">
        <v>1</v>
      </c>
      <c r="F691" s="257" t="s">
        <v>3727</v>
      </c>
      <c r="G691" s="255"/>
      <c r="H691" s="258">
        <v>9</v>
      </c>
      <c r="I691" s="259"/>
      <c r="J691" s="255"/>
      <c r="K691" s="255"/>
      <c r="L691" s="260"/>
      <c r="M691" s="261"/>
      <c r="N691" s="262"/>
      <c r="O691" s="262"/>
      <c r="P691" s="262"/>
      <c r="Q691" s="262"/>
      <c r="R691" s="262"/>
      <c r="S691" s="262"/>
      <c r="T691" s="263"/>
      <c r="AT691" s="264" t="s">
        <v>199</v>
      </c>
      <c r="AU691" s="264" t="s">
        <v>85</v>
      </c>
      <c r="AV691" s="13" t="s">
        <v>85</v>
      </c>
      <c r="AW691" s="13" t="s">
        <v>32</v>
      </c>
      <c r="AX691" s="13" t="s">
        <v>76</v>
      </c>
      <c r="AY691" s="264" t="s">
        <v>190</v>
      </c>
    </row>
    <row r="692" spans="2:51" s="13" customFormat="1" ht="12">
      <c r="B692" s="254"/>
      <c r="C692" s="255"/>
      <c r="D692" s="245" t="s">
        <v>199</v>
      </c>
      <c r="E692" s="256" t="s">
        <v>1</v>
      </c>
      <c r="F692" s="257" t="s">
        <v>3728</v>
      </c>
      <c r="G692" s="255"/>
      <c r="H692" s="258">
        <v>9</v>
      </c>
      <c r="I692" s="259"/>
      <c r="J692" s="255"/>
      <c r="K692" s="255"/>
      <c r="L692" s="260"/>
      <c r="M692" s="261"/>
      <c r="N692" s="262"/>
      <c r="O692" s="262"/>
      <c r="P692" s="262"/>
      <c r="Q692" s="262"/>
      <c r="R692" s="262"/>
      <c r="S692" s="262"/>
      <c r="T692" s="263"/>
      <c r="AT692" s="264" t="s">
        <v>199</v>
      </c>
      <c r="AU692" s="264" t="s">
        <v>85</v>
      </c>
      <c r="AV692" s="13" t="s">
        <v>85</v>
      </c>
      <c r="AW692" s="13" t="s">
        <v>32</v>
      </c>
      <c r="AX692" s="13" t="s">
        <v>76</v>
      </c>
      <c r="AY692" s="264" t="s">
        <v>190</v>
      </c>
    </row>
    <row r="693" spans="2:65" s="1" customFormat="1" ht="16.5" customHeight="1">
      <c r="B693" s="37"/>
      <c r="C693" s="265" t="s">
        <v>1568</v>
      </c>
      <c r="D693" s="265" t="s">
        <v>430</v>
      </c>
      <c r="E693" s="266" t="s">
        <v>3729</v>
      </c>
      <c r="F693" s="267" t="s">
        <v>3730</v>
      </c>
      <c r="G693" s="268" t="s">
        <v>3639</v>
      </c>
      <c r="H693" s="269">
        <v>1</v>
      </c>
      <c r="I693" s="270"/>
      <c r="J693" s="271">
        <f>ROUND(I693*H693,2)</f>
        <v>0</v>
      </c>
      <c r="K693" s="267" t="s">
        <v>445</v>
      </c>
      <c r="L693" s="272"/>
      <c r="M693" s="273" t="s">
        <v>1</v>
      </c>
      <c r="N693" s="274" t="s">
        <v>41</v>
      </c>
      <c r="O693" s="85"/>
      <c r="P693" s="239">
        <f>O693*H693</f>
        <v>0</v>
      </c>
      <c r="Q693" s="239">
        <v>0</v>
      </c>
      <c r="R693" s="239">
        <f>Q693*H693</f>
        <v>0</v>
      </c>
      <c r="S693" s="239">
        <v>0</v>
      </c>
      <c r="T693" s="240">
        <f>S693*H693</f>
        <v>0</v>
      </c>
      <c r="AR693" s="241" t="s">
        <v>990</v>
      </c>
      <c r="AT693" s="241" t="s">
        <v>430</v>
      </c>
      <c r="AU693" s="241" t="s">
        <v>85</v>
      </c>
      <c r="AY693" s="16" t="s">
        <v>190</v>
      </c>
      <c r="BE693" s="242">
        <f>IF(N693="základní",J693,0)</f>
        <v>0</v>
      </c>
      <c r="BF693" s="242">
        <f>IF(N693="snížená",J693,0)</f>
        <v>0</v>
      </c>
      <c r="BG693" s="242">
        <f>IF(N693="zákl. přenesená",J693,0)</f>
        <v>0</v>
      </c>
      <c r="BH693" s="242">
        <f>IF(N693="sníž. přenesená",J693,0)</f>
        <v>0</v>
      </c>
      <c r="BI693" s="242">
        <f>IF(N693="nulová",J693,0)</f>
        <v>0</v>
      </c>
      <c r="BJ693" s="16" t="s">
        <v>83</v>
      </c>
      <c r="BK693" s="242">
        <f>ROUND(I693*H693,2)</f>
        <v>0</v>
      </c>
      <c r="BL693" s="16" t="s">
        <v>990</v>
      </c>
      <c r="BM693" s="241" t="s">
        <v>3731</v>
      </c>
    </row>
    <row r="694" spans="2:51" s="13" customFormat="1" ht="12">
      <c r="B694" s="254"/>
      <c r="C694" s="255"/>
      <c r="D694" s="245" t="s">
        <v>199</v>
      </c>
      <c r="E694" s="256" t="s">
        <v>1</v>
      </c>
      <c r="F694" s="257" t="s">
        <v>3732</v>
      </c>
      <c r="G694" s="255"/>
      <c r="H694" s="258">
        <v>1</v>
      </c>
      <c r="I694" s="259"/>
      <c r="J694" s="255"/>
      <c r="K694" s="255"/>
      <c r="L694" s="260"/>
      <c r="M694" s="261"/>
      <c r="N694" s="262"/>
      <c r="O694" s="262"/>
      <c r="P694" s="262"/>
      <c r="Q694" s="262"/>
      <c r="R694" s="262"/>
      <c r="S694" s="262"/>
      <c r="T694" s="263"/>
      <c r="AT694" s="264" t="s">
        <v>199</v>
      </c>
      <c r="AU694" s="264" t="s">
        <v>85</v>
      </c>
      <c r="AV694" s="13" t="s">
        <v>85</v>
      </c>
      <c r="AW694" s="13" t="s">
        <v>32</v>
      </c>
      <c r="AX694" s="13" t="s">
        <v>76</v>
      </c>
      <c r="AY694" s="264" t="s">
        <v>190</v>
      </c>
    </row>
    <row r="695" spans="2:65" s="1" customFormat="1" ht="24" customHeight="1">
      <c r="B695" s="37"/>
      <c r="C695" s="265" t="s">
        <v>1572</v>
      </c>
      <c r="D695" s="265" t="s">
        <v>430</v>
      </c>
      <c r="E695" s="266" t="s">
        <v>3733</v>
      </c>
      <c r="F695" s="267" t="s">
        <v>3734</v>
      </c>
      <c r="G695" s="268" t="s">
        <v>3639</v>
      </c>
      <c r="H695" s="269">
        <v>1</v>
      </c>
      <c r="I695" s="270"/>
      <c r="J695" s="271">
        <f>ROUND(I695*H695,2)</f>
        <v>0</v>
      </c>
      <c r="K695" s="267" t="s">
        <v>445</v>
      </c>
      <c r="L695" s="272"/>
      <c r="M695" s="273" t="s">
        <v>1</v>
      </c>
      <c r="N695" s="274" t="s">
        <v>41</v>
      </c>
      <c r="O695" s="85"/>
      <c r="P695" s="239">
        <f>O695*H695</f>
        <v>0</v>
      </c>
      <c r="Q695" s="239">
        <v>0</v>
      </c>
      <c r="R695" s="239">
        <f>Q695*H695</f>
        <v>0</v>
      </c>
      <c r="S695" s="239">
        <v>0</v>
      </c>
      <c r="T695" s="240">
        <f>S695*H695</f>
        <v>0</v>
      </c>
      <c r="AR695" s="241" t="s">
        <v>990</v>
      </c>
      <c r="AT695" s="241" t="s">
        <v>430</v>
      </c>
      <c r="AU695" s="241" t="s">
        <v>85</v>
      </c>
      <c r="AY695" s="16" t="s">
        <v>190</v>
      </c>
      <c r="BE695" s="242">
        <f>IF(N695="základní",J695,0)</f>
        <v>0</v>
      </c>
      <c r="BF695" s="242">
        <f>IF(N695="snížená",J695,0)</f>
        <v>0</v>
      </c>
      <c r="BG695" s="242">
        <f>IF(N695="zákl. přenesená",J695,0)</f>
        <v>0</v>
      </c>
      <c r="BH695" s="242">
        <f>IF(N695="sníž. přenesená",J695,0)</f>
        <v>0</v>
      </c>
      <c r="BI695" s="242">
        <f>IF(N695="nulová",J695,0)</f>
        <v>0</v>
      </c>
      <c r="BJ695" s="16" t="s">
        <v>83</v>
      </c>
      <c r="BK695" s="242">
        <f>ROUND(I695*H695,2)</f>
        <v>0</v>
      </c>
      <c r="BL695" s="16" t="s">
        <v>990</v>
      </c>
      <c r="BM695" s="241" t="s">
        <v>3735</v>
      </c>
    </row>
    <row r="696" spans="2:51" s="13" customFormat="1" ht="12">
      <c r="B696" s="254"/>
      <c r="C696" s="255"/>
      <c r="D696" s="245" t="s">
        <v>199</v>
      </c>
      <c r="E696" s="256" t="s">
        <v>1</v>
      </c>
      <c r="F696" s="257" t="s">
        <v>3736</v>
      </c>
      <c r="G696" s="255"/>
      <c r="H696" s="258">
        <v>1</v>
      </c>
      <c r="I696" s="259"/>
      <c r="J696" s="255"/>
      <c r="K696" s="255"/>
      <c r="L696" s="260"/>
      <c r="M696" s="261"/>
      <c r="N696" s="262"/>
      <c r="O696" s="262"/>
      <c r="P696" s="262"/>
      <c r="Q696" s="262"/>
      <c r="R696" s="262"/>
      <c r="S696" s="262"/>
      <c r="T696" s="263"/>
      <c r="AT696" s="264" t="s">
        <v>199</v>
      </c>
      <c r="AU696" s="264" t="s">
        <v>85</v>
      </c>
      <c r="AV696" s="13" t="s">
        <v>85</v>
      </c>
      <c r="AW696" s="13" t="s">
        <v>32</v>
      </c>
      <c r="AX696" s="13" t="s">
        <v>76</v>
      </c>
      <c r="AY696" s="264" t="s">
        <v>190</v>
      </c>
    </row>
    <row r="697" spans="2:65" s="1" customFormat="1" ht="24" customHeight="1">
      <c r="B697" s="37"/>
      <c r="C697" s="265" t="s">
        <v>1576</v>
      </c>
      <c r="D697" s="265" t="s">
        <v>430</v>
      </c>
      <c r="E697" s="266" t="s">
        <v>3737</v>
      </c>
      <c r="F697" s="267" t="s">
        <v>3738</v>
      </c>
      <c r="G697" s="268" t="s">
        <v>1708</v>
      </c>
      <c r="H697" s="269">
        <v>1</v>
      </c>
      <c r="I697" s="270"/>
      <c r="J697" s="271">
        <f>ROUND(I697*H697,2)</f>
        <v>0</v>
      </c>
      <c r="K697" s="267" t="s">
        <v>1</v>
      </c>
      <c r="L697" s="272"/>
      <c r="M697" s="273" t="s">
        <v>1</v>
      </c>
      <c r="N697" s="274" t="s">
        <v>41</v>
      </c>
      <c r="O697" s="85"/>
      <c r="P697" s="239">
        <f>O697*H697</f>
        <v>0</v>
      </c>
      <c r="Q697" s="239">
        <v>0</v>
      </c>
      <c r="R697" s="239">
        <f>Q697*H697</f>
        <v>0</v>
      </c>
      <c r="S697" s="239">
        <v>0</v>
      </c>
      <c r="T697" s="240">
        <f>S697*H697</f>
        <v>0</v>
      </c>
      <c r="AR697" s="241" t="s">
        <v>390</v>
      </c>
      <c r="AT697" s="241" t="s">
        <v>430</v>
      </c>
      <c r="AU697" s="241" t="s">
        <v>85</v>
      </c>
      <c r="AY697" s="16" t="s">
        <v>190</v>
      </c>
      <c r="BE697" s="242">
        <f>IF(N697="základní",J697,0)</f>
        <v>0</v>
      </c>
      <c r="BF697" s="242">
        <f>IF(N697="snížená",J697,0)</f>
        <v>0</v>
      </c>
      <c r="BG697" s="242">
        <f>IF(N697="zákl. přenesená",J697,0)</f>
        <v>0</v>
      </c>
      <c r="BH697" s="242">
        <f>IF(N697="sníž. přenesená",J697,0)</f>
        <v>0</v>
      </c>
      <c r="BI697" s="242">
        <f>IF(N697="nulová",J697,0)</f>
        <v>0</v>
      </c>
      <c r="BJ697" s="16" t="s">
        <v>83</v>
      </c>
      <c r="BK697" s="242">
        <f>ROUND(I697*H697,2)</f>
        <v>0</v>
      </c>
      <c r="BL697" s="16" t="s">
        <v>272</v>
      </c>
      <c r="BM697" s="241" t="s">
        <v>3739</v>
      </c>
    </row>
    <row r="698" spans="2:65" s="1" customFormat="1" ht="16.5" customHeight="1">
      <c r="B698" s="37"/>
      <c r="C698" s="230" t="s">
        <v>1581</v>
      </c>
      <c r="D698" s="230" t="s">
        <v>192</v>
      </c>
      <c r="E698" s="231" t="s">
        <v>3740</v>
      </c>
      <c r="F698" s="232" t="s">
        <v>3741</v>
      </c>
      <c r="G698" s="233" t="s">
        <v>1708</v>
      </c>
      <c r="H698" s="234">
        <v>1</v>
      </c>
      <c r="I698" s="235"/>
      <c r="J698" s="236">
        <f>ROUND(I698*H698,2)</f>
        <v>0</v>
      </c>
      <c r="K698" s="232" t="s">
        <v>1</v>
      </c>
      <c r="L698" s="42"/>
      <c r="M698" s="237" t="s">
        <v>1</v>
      </c>
      <c r="N698" s="238" t="s">
        <v>41</v>
      </c>
      <c r="O698" s="85"/>
      <c r="P698" s="239">
        <f>O698*H698</f>
        <v>0</v>
      </c>
      <c r="Q698" s="239">
        <v>0</v>
      </c>
      <c r="R698" s="239">
        <f>Q698*H698</f>
        <v>0</v>
      </c>
      <c r="S698" s="239">
        <v>0</v>
      </c>
      <c r="T698" s="240">
        <f>S698*H698</f>
        <v>0</v>
      </c>
      <c r="AR698" s="241" t="s">
        <v>272</v>
      </c>
      <c r="AT698" s="241" t="s">
        <v>192</v>
      </c>
      <c r="AU698" s="241" t="s">
        <v>85</v>
      </c>
      <c r="AY698" s="16" t="s">
        <v>190</v>
      </c>
      <c r="BE698" s="242">
        <f>IF(N698="základní",J698,0)</f>
        <v>0</v>
      </c>
      <c r="BF698" s="242">
        <f>IF(N698="snížená",J698,0)</f>
        <v>0</v>
      </c>
      <c r="BG698" s="242">
        <f>IF(N698="zákl. přenesená",J698,0)</f>
        <v>0</v>
      </c>
      <c r="BH698" s="242">
        <f>IF(N698="sníž. přenesená",J698,0)</f>
        <v>0</v>
      </c>
      <c r="BI698" s="242">
        <f>IF(N698="nulová",J698,0)</f>
        <v>0</v>
      </c>
      <c r="BJ698" s="16" t="s">
        <v>83</v>
      </c>
      <c r="BK698" s="242">
        <f>ROUND(I698*H698,2)</f>
        <v>0</v>
      </c>
      <c r="BL698" s="16" t="s">
        <v>272</v>
      </c>
      <c r="BM698" s="241" t="s">
        <v>3742</v>
      </c>
    </row>
    <row r="699" spans="2:63" s="11" customFormat="1" ht="22.8" customHeight="1">
      <c r="B699" s="214"/>
      <c r="C699" s="215"/>
      <c r="D699" s="216" t="s">
        <v>75</v>
      </c>
      <c r="E699" s="228" t="s">
        <v>3743</v>
      </c>
      <c r="F699" s="228" t="s">
        <v>3744</v>
      </c>
      <c r="G699" s="215"/>
      <c r="H699" s="215"/>
      <c r="I699" s="218"/>
      <c r="J699" s="229">
        <f>BK699</f>
        <v>0</v>
      </c>
      <c r="K699" s="215"/>
      <c r="L699" s="220"/>
      <c r="M699" s="221"/>
      <c r="N699" s="222"/>
      <c r="O699" s="222"/>
      <c r="P699" s="223">
        <f>SUM(P700:P714)</f>
        <v>0</v>
      </c>
      <c r="Q699" s="222"/>
      <c r="R699" s="223">
        <f>SUM(R700:R714)</f>
        <v>0</v>
      </c>
      <c r="S699" s="222"/>
      <c r="T699" s="224">
        <f>SUM(T700:T714)</f>
        <v>0</v>
      </c>
      <c r="AR699" s="225" t="s">
        <v>197</v>
      </c>
      <c r="AT699" s="226" t="s">
        <v>75</v>
      </c>
      <c r="AU699" s="226" t="s">
        <v>83</v>
      </c>
      <c r="AY699" s="225" t="s">
        <v>190</v>
      </c>
      <c r="BK699" s="227">
        <f>SUM(BK700:BK714)</f>
        <v>0</v>
      </c>
    </row>
    <row r="700" spans="2:65" s="1" customFormat="1" ht="24" customHeight="1">
      <c r="B700" s="37"/>
      <c r="C700" s="265" t="s">
        <v>1588</v>
      </c>
      <c r="D700" s="265" t="s">
        <v>430</v>
      </c>
      <c r="E700" s="266" t="s">
        <v>3745</v>
      </c>
      <c r="F700" s="267" t="s">
        <v>3746</v>
      </c>
      <c r="G700" s="268" t="s">
        <v>398</v>
      </c>
      <c r="H700" s="269">
        <v>122</v>
      </c>
      <c r="I700" s="270"/>
      <c r="J700" s="271">
        <f>ROUND(I700*H700,2)</f>
        <v>0</v>
      </c>
      <c r="K700" s="267" t="s">
        <v>445</v>
      </c>
      <c r="L700" s="272"/>
      <c r="M700" s="273" t="s">
        <v>1</v>
      </c>
      <c r="N700" s="274" t="s">
        <v>41</v>
      </c>
      <c r="O700" s="85"/>
      <c r="P700" s="239">
        <f>O700*H700</f>
        <v>0</v>
      </c>
      <c r="Q700" s="239">
        <v>0</v>
      </c>
      <c r="R700" s="239">
        <f>Q700*H700</f>
        <v>0</v>
      </c>
      <c r="S700" s="239">
        <v>0</v>
      </c>
      <c r="T700" s="240">
        <f>S700*H700</f>
        <v>0</v>
      </c>
      <c r="AR700" s="241" t="s">
        <v>990</v>
      </c>
      <c r="AT700" s="241" t="s">
        <v>430</v>
      </c>
      <c r="AU700" s="241" t="s">
        <v>85</v>
      </c>
      <c r="AY700" s="16" t="s">
        <v>190</v>
      </c>
      <c r="BE700" s="242">
        <f>IF(N700="základní",J700,0)</f>
        <v>0</v>
      </c>
      <c r="BF700" s="242">
        <f>IF(N700="snížená",J700,0)</f>
        <v>0</v>
      </c>
      <c r="BG700" s="242">
        <f>IF(N700="zákl. přenesená",J700,0)</f>
        <v>0</v>
      </c>
      <c r="BH700" s="242">
        <f>IF(N700="sníž. přenesená",J700,0)</f>
        <v>0</v>
      </c>
      <c r="BI700" s="242">
        <f>IF(N700="nulová",J700,0)</f>
        <v>0</v>
      </c>
      <c r="BJ700" s="16" t="s">
        <v>83</v>
      </c>
      <c r="BK700" s="242">
        <f>ROUND(I700*H700,2)</f>
        <v>0</v>
      </c>
      <c r="BL700" s="16" t="s">
        <v>990</v>
      </c>
      <c r="BM700" s="241" t="s">
        <v>3747</v>
      </c>
    </row>
    <row r="701" spans="2:51" s="13" customFormat="1" ht="12">
      <c r="B701" s="254"/>
      <c r="C701" s="255"/>
      <c r="D701" s="245" t="s">
        <v>199</v>
      </c>
      <c r="E701" s="256" t="s">
        <v>1</v>
      </c>
      <c r="F701" s="257" t="s">
        <v>3748</v>
      </c>
      <c r="G701" s="255"/>
      <c r="H701" s="258">
        <v>36</v>
      </c>
      <c r="I701" s="259"/>
      <c r="J701" s="255"/>
      <c r="K701" s="255"/>
      <c r="L701" s="260"/>
      <c r="M701" s="261"/>
      <c r="N701" s="262"/>
      <c r="O701" s="262"/>
      <c r="P701" s="262"/>
      <c r="Q701" s="262"/>
      <c r="R701" s="262"/>
      <c r="S701" s="262"/>
      <c r="T701" s="263"/>
      <c r="AT701" s="264" t="s">
        <v>199</v>
      </c>
      <c r="AU701" s="264" t="s">
        <v>85</v>
      </c>
      <c r="AV701" s="13" t="s">
        <v>85</v>
      </c>
      <c r="AW701" s="13" t="s">
        <v>32</v>
      </c>
      <c r="AX701" s="13" t="s">
        <v>76</v>
      </c>
      <c r="AY701" s="264" t="s">
        <v>190</v>
      </c>
    </row>
    <row r="702" spans="2:51" s="13" customFormat="1" ht="12">
      <c r="B702" s="254"/>
      <c r="C702" s="255"/>
      <c r="D702" s="245" t="s">
        <v>199</v>
      </c>
      <c r="E702" s="256" t="s">
        <v>1</v>
      </c>
      <c r="F702" s="257" t="s">
        <v>3749</v>
      </c>
      <c r="G702" s="255"/>
      <c r="H702" s="258">
        <v>46</v>
      </c>
      <c r="I702" s="259"/>
      <c r="J702" s="255"/>
      <c r="K702" s="255"/>
      <c r="L702" s="260"/>
      <c r="M702" s="261"/>
      <c r="N702" s="262"/>
      <c r="O702" s="262"/>
      <c r="P702" s="262"/>
      <c r="Q702" s="262"/>
      <c r="R702" s="262"/>
      <c r="S702" s="262"/>
      <c r="T702" s="263"/>
      <c r="AT702" s="264" t="s">
        <v>199</v>
      </c>
      <c r="AU702" s="264" t="s">
        <v>85</v>
      </c>
      <c r="AV702" s="13" t="s">
        <v>85</v>
      </c>
      <c r="AW702" s="13" t="s">
        <v>32</v>
      </c>
      <c r="AX702" s="13" t="s">
        <v>76</v>
      </c>
      <c r="AY702" s="264" t="s">
        <v>190</v>
      </c>
    </row>
    <row r="703" spans="2:51" s="13" customFormat="1" ht="12">
      <c r="B703" s="254"/>
      <c r="C703" s="255"/>
      <c r="D703" s="245" t="s">
        <v>199</v>
      </c>
      <c r="E703" s="256" t="s">
        <v>1</v>
      </c>
      <c r="F703" s="257" t="s">
        <v>3750</v>
      </c>
      <c r="G703" s="255"/>
      <c r="H703" s="258">
        <v>40</v>
      </c>
      <c r="I703" s="259"/>
      <c r="J703" s="255"/>
      <c r="K703" s="255"/>
      <c r="L703" s="260"/>
      <c r="M703" s="261"/>
      <c r="N703" s="262"/>
      <c r="O703" s="262"/>
      <c r="P703" s="262"/>
      <c r="Q703" s="262"/>
      <c r="R703" s="262"/>
      <c r="S703" s="262"/>
      <c r="T703" s="263"/>
      <c r="AT703" s="264" t="s">
        <v>199</v>
      </c>
      <c r="AU703" s="264" t="s">
        <v>85</v>
      </c>
      <c r="AV703" s="13" t="s">
        <v>85</v>
      </c>
      <c r="AW703" s="13" t="s">
        <v>32</v>
      </c>
      <c r="AX703" s="13" t="s">
        <v>76</v>
      </c>
      <c r="AY703" s="264" t="s">
        <v>190</v>
      </c>
    </row>
    <row r="704" spans="2:65" s="1" customFormat="1" ht="36" customHeight="1">
      <c r="B704" s="37"/>
      <c r="C704" s="230" t="s">
        <v>1593</v>
      </c>
      <c r="D704" s="230" t="s">
        <v>192</v>
      </c>
      <c r="E704" s="231" t="s">
        <v>3751</v>
      </c>
      <c r="F704" s="232" t="s">
        <v>3752</v>
      </c>
      <c r="G704" s="233" t="s">
        <v>3753</v>
      </c>
      <c r="H704" s="234">
        <v>122</v>
      </c>
      <c r="I704" s="235"/>
      <c r="J704" s="236">
        <f>ROUND(I704*H704,2)</f>
        <v>0</v>
      </c>
      <c r="K704" s="232" t="s">
        <v>445</v>
      </c>
      <c r="L704" s="42"/>
      <c r="M704" s="237" t="s">
        <v>1</v>
      </c>
      <c r="N704" s="238" t="s">
        <v>41</v>
      </c>
      <c r="O704" s="85"/>
      <c r="P704" s="239">
        <f>O704*H704</f>
        <v>0</v>
      </c>
      <c r="Q704" s="239">
        <v>0</v>
      </c>
      <c r="R704" s="239">
        <f>Q704*H704</f>
        <v>0</v>
      </c>
      <c r="S704" s="239">
        <v>0</v>
      </c>
      <c r="T704" s="240">
        <f>S704*H704</f>
        <v>0</v>
      </c>
      <c r="AR704" s="241" t="s">
        <v>600</v>
      </c>
      <c r="AT704" s="241" t="s">
        <v>192</v>
      </c>
      <c r="AU704" s="241" t="s">
        <v>85</v>
      </c>
      <c r="AY704" s="16" t="s">
        <v>190</v>
      </c>
      <c r="BE704" s="242">
        <f>IF(N704="základní",J704,0)</f>
        <v>0</v>
      </c>
      <c r="BF704" s="242">
        <f>IF(N704="snížená",J704,0)</f>
        <v>0</v>
      </c>
      <c r="BG704" s="242">
        <f>IF(N704="zákl. přenesená",J704,0)</f>
        <v>0</v>
      </c>
      <c r="BH704" s="242">
        <f>IF(N704="sníž. přenesená",J704,0)</f>
        <v>0</v>
      </c>
      <c r="BI704" s="242">
        <f>IF(N704="nulová",J704,0)</f>
        <v>0</v>
      </c>
      <c r="BJ704" s="16" t="s">
        <v>83</v>
      </c>
      <c r="BK704" s="242">
        <f>ROUND(I704*H704,2)</f>
        <v>0</v>
      </c>
      <c r="BL704" s="16" t="s">
        <v>600</v>
      </c>
      <c r="BM704" s="241" t="s">
        <v>3754</v>
      </c>
    </row>
    <row r="705" spans="2:65" s="1" customFormat="1" ht="24" customHeight="1">
      <c r="B705" s="37"/>
      <c r="C705" s="265" t="s">
        <v>1598</v>
      </c>
      <c r="D705" s="265" t="s">
        <v>430</v>
      </c>
      <c r="E705" s="266" t="s">
        <v>3755</v>
      </c>
      <c r="F705" s="267" t="s">
        <v>3756</v>
      </c>
      <c r="G705" s="268" t="s">
        <v>398</v>
      </c>
      <c r="H705" s="269">
        <v>660</v>
      </c>
      <c r="I705" s="270"/>
      <c r="J705" s="271">
        <f>ROUND(I705*H705,2)</f>
        <v>0</v>
      </c>
      <c r="K705" s="267" t="s">
        <v>445</v>
      </c>
      <c r="L705" s="272"/>
      <c r="M705" s="273" t="s">
        <v>1</v>
      </c>
      <c r="N705" s="274" t="s">
        <v>41</v>
      </c>
      <c r="O705" s="85"/>
      <c r="P705" s="239">
        <f>O705*H705</f>
        <v>0</v>
      </c>
      <c r="Q705" s="239">
        <v>0</v>
      </c>
      <c r="R705" s="239">
        <f>Q705*H705</f>
        <v>0</v>
      </c>
      <c r="S705" s="239">
        <v>0</v>
      </c>
      <c r="T705" s="240">
        <f>S705*H705</f>
        <v>0</v>
      </c>
      <c r="AR705" s="241" t="s">
        <v>990</v>
      </c>
      <c r="AT705" s="241" t="s">
        <v>430</v>
      </c>
      <c r="AU705" s="241" t="s">
        <v>85</v>
      </c>
      <c r="AY705" s="16" t="s">
        <v>190</v>
      </c>
      <c r="BE705" s="242">
        <f>IF(N705="základní",J705,0)</f>
        <v>0</v>
      </c>
      <c r="BF705" s="242">
        <f>IF(N705="snížená",J705,0)</f>
        <v>0</v>
      </c>
      <c r="BG705" s="242">
        <f>IF(N705="zákl. přenesená",J705,0)</f>
        <v>0</v>
      </c>
      <c r="BH705" s="242">
        <f>IF(N705="sníž. přenesená",J705,0)</f>
        <v>0</v>
      </c>
      <c r="BI705" s="242">
        <f>IF(N705="nulová",J705,0)</f>
        <v>0</v>
      </c>
      <c r="BJ705" s="16" t="s">
        <v>83</v>
      </c>
      <c r="BK705" s="242">
        <f>ROUND(I705*H705,2)</f>
        <v>0</v>
      </c>
      <c r="BL705" s="16" t="s">
        <v>990</v>
      </c>
      <c r="BM705" s="241" t="s">
        <v>3757</v>
      </c>
    </row>
    <row r="706" spans="2:51" s="13" customFormat="1" ht="12">
      <c r="B706" s="254"/>
      <c r="C706" s="255"/>
      <c r="D706" s="245" t="s">
        <v>199</v>
      </c>
      <c r="E706" s="256" t="s">
        <v>1</v>
      </c>
      <c r="F706" s="257" t="s">
        <v>3758</v>
      </c>
      <c r="G706" s="255"/>
      <c r="H706" s="258">
        <v>90</v>
      </c>
      <c r="I706" s="259"/>
      <c r="J706" s="255"/>
      <c r="K706" s="255"/>
      <c r="L706" s="260"/>
      <c r="M706" s="261"/>
      <c r="N706" s="262"/>
      <c r="O706" s="262"/>
      <c r="P706" s="262"/>
      <c r="Q706" s="262"/>
      <c r="R706" s="262"/>
      <c r="S706" s="262"/>
      <c r="T706" s="263"/>
      <c r="AT706" s="264" t="s">
        <v>199</v>
      </c>
      <c r="AU706" s="264" t="s">
        <v>85</v>
      </c>
      <c r="AV706" s="13" t="s">
        <v>85</v>
      </c>
      <c r="AW706" s="13" t="s">
        <v>32</v>
      </c>
      <c r="AX706" s="13" t="s">
        <v>76</v>
      </c>
      <c r="AY706" s="264" t="s">
        <v>190</v>
      </c>
    </row>
    <row r="707" spans="2:51" s="13" customFormat="1" ht="12">
      <c r="B707" s="254"/>
      <c r="C707" s="255"/>
      <c r="D707" s="245" t="s">
        <v>199</v>
      </c>
      <c r="E707" s="256" t="s">
        <v>1</v>
      </c>
      <c r="F707" s="257" t="s">
        <v>3759</v>
      </c>
      <c r="G707" s="255"/>
      <c r="H707" s="258">
        <v>70</v>
      </c>
      <c r="I707" s="259"/>
      <c r="J707" s="255"/>
      <c r="K707" s="255"/>
      <c r="L707" s="260"/>
      <c r="M707" s="261"/>
      <c r="N707" s="262"/>
      <c r="O707" s="262"/>
      <c r="P707" s="262"/>
      <c r="Q707" s="262"/>
      <c r="R707" s="262"/>
      <c r="S707" s="262"/>
      <c r="T707" s="263"/>
      <c r="AT707" s="264" t="s">
        <v>199</v>
      </c>
      <c r="AU707" s="264" t="s">
        <v>85</v>
      </c>
      <c r="AV707" s="13" t="s">
        <v>85</v>
      </c>
      <c r="AW707" s="13" t="s">
        <v>32</v>
      </c>
      <c r="AX707" s="13" t="s">
        <v>76</v>
      </c>
      <c r="AY707" s="264" t="s">
        <v>190</v>
      </c>
    </row>
    <row r="708" spans="2:51" s="13" customFormat="1" ht="12">
      <c r="B708" s="254"/>
      <c r="C708" s="255"/>
      <c r="D708" s="245" t="s">
        <v>199</v>
      </c>
      <c r="E708" s="256" t="s">
        <v>1</v>
      </c>
      <c r="F708" s="257" t="s">
        <v>3760</v>
      </c>
      <c r="G708" s="255"/>
      <c r="H708" s="258">
        <v>400</v>
      </c>
      <c r="I708" s="259"/>
      <c r="J708" s="255"/>
      <c r="K708" s="255"/>
      <c r="L708" s="260"/>
      <c r="M708" s="261"/>
      <c r="N708" s="262"/>
      <c r="O708" s="262"/>
      <c r="P708" s="262"/>
      <c r="Q708" s="262"/>
      <c r="R708" s="262"/>
      <c r="S708" s="262"/>
      <c r="T708" s="263"/>
      <c r="AT708" s="264" t="s">
        <v>199</v>
      </c>
      <c r="AU708" s="264" t="s">
        <v>85</v>
      </c>
      <c r="AV708" s="13" t="s">
        <v>85</v>
      </c>
      <c r="AW708" s="13" t="s">
        <v>32</v>
      </c>
      <c r="AX708" s="13" t="s">
        <v>76</v>
      </c>
      <c r="AY708" s="264" t="s">
        <v>190</v>
      </c>
    </row>
    <row r="709" spans="2:51" s="13" customFormat="1" ht="12">
      <c r="B709" s="254"/>
      <c r="C709" s="255"/>
      <c r="D709" s="245" t="s">
        <v>199</v>
      </c>
      <c r="E709" s="256" t="s">
        <v>1</v>
      </c>
      <c r="F709" s="257" t="s">
        <v>3761</v>
      </c>
      <c r="G709" s="255"/>
      <c r="H709" s="258">
        <v>100</v>
      </c>
      <c r="I709" s="259"/>
      <c r="J709" s="255"/>
      <c r="K709" s="255"/>
      <c r="L709" s="260"/>
      <c r="M709" s="261"/>
      <c r="N709" s="262"/>
      <c r="O709" s="262"/>
      <c r="P709" s="262"/>
      <c r="Q709" s="262"/>
      <c r="R709" s="262"/>
      <c r="S709" s="262"/>
      <c r="T709" s="263"/>
      <c r="AT709" s="264" t="s">
        <v>199</v>
      </c>
      <c r="AU709" s="264" t="s">
        <v>85</v>
      </c>
      <c r="AV709" s="13" t="s">
        <v>85</v>
      </c>
      <c r="AW709" s="13" t="s">
        <v>32</v>
      </c>
      <c r="AX709" s="13" t="s">
        <v>76</v>
      </c>
      <c r="AY709" s="264" t="s">
        <v>190</v>
      </c>
    </row>
    <row r="710" spans="2:65" s="1" customFormat="1" ht="36" customHeight="1">
      <c r="B710" s="37"/>
      <c r="C710" s="230" t="s">
        <v>1603</v>
      </c>
      <c r="D710" s="230" t="s">
        <v>192</v>
      </c>
      <c r="E710" s="231" t="s">
        <v>3762</v>
      </c>
      <c r="F710" s="232" t="s">
        <v>3763</v>
      </c>
      <c r="G710" s="233" t="s">
        <v>3753</v>
      </c>
      <c r="H710" s="234">
        <v>660</v>
      </c>
      <c r="I710" s="235"/>
      <c r="J710" s="236">
        <f>ROUND(I710*H710,2)</f>
        <v>0</v>
      </c>
      <c r="K710" s="232" t="s">
        <v>445</v>
      </c>
      <c r="L710" s="42"/>
      <c r="M710" s="237" t="s">
        <v>1</v>
      </c>
      <c r="N710" s="238" t="s">
        <v>41</v>
      </c>
      <c r="O710" s="85"/>
      <c r="P710" s="239">
        <f>O710*H710</f>
        <v>0</v>
      </c>
      <c r="Q710" s="239">
        <v>0</v>
      </c>
      <c r="R710" s="239">
        <f>Q710*H710</f>
        <v>0</v>
      </c>
      <c r="S710" s="239">
        <v>0</v>
      </c>
      <c r="T710" s="240">
        <f>S710*H710</f>
        <v>0</v>
      </c>
      <c r="AR710" s="241" t="s">
        <v>600</v>
      </c>
      <c r="AT710" s="241" t="s">
        <v>192</v>
      </c>
      <c r="AU710" s="241" t="s">
        <v>85</v>
      </c>
      <c r="AY710" s="16" t="s">
        <v>190</v>
      </c>
      <c r="BE710" s="242">
        <f>IF(N710="základní",J710,0)</f>
        <v>0</v>
      </c>
      <c r="BF710" s="242">
        <f>IF(N710="snížená",J710,0)</f>
        <v>0</v>
      </c>
      <c r="BG710" s="242">
        <f>IF(N710="zákl. přenesená",J710,0)</f>
        <v>0</v>
      </c>
      <c r="BH710" s="242">
        <f>IF(N710="sníž. přenesená",J710,0)</f>
        <v>0</v>
      </c>
      <c r="BI710" s="242">
        <f>IF(N710="nulová",J710,0)</f>
        <v>0</v>
      </c>
      <c r="BJ710" s="16" t="s">
        <v>83</v>
      </c>
      <c r="BK710" s="242">
        <f>ROUND(I710*H710,2)</f>
        <v>0</v>
      </c>
      <c r="BL710" s="16" t="s">
        <v>600</v>
      </c>
      <c r="BM710" s="241" t="s">
        <v>3764</v>
      </c>
    </row>
    <row r="711" spans="2:65" s="1" customFormat="1" ht="24" customHeight="1">
      <c r="B711" s="37"/>
      <c r="C711" s="265" t="s">
        <v>1608</v>
      </c>
      <c r="D711" s="265" t="s">
        <v>430</v>
      </c>
      <c r="E711" s="266" t="s">
        <v>3765</v>
      </c>
      <c r="F711" s="267" t="s">
        <v>3766</v>
      </c>
      <c r="G711" s="268" t="s">
        <v>398</v>
      </c>
      <c r="H711" s="269">
        <v>120</v>
      </c>
      <c r="I711" s="270"/>
      <c r="J711" s="271">
        <f>ROUND(I711*H711,2)</f>
        <v>0</v>
      </c>
      <c r="K711" s="267" t="s">
        <v>445</v>
      </c>
      <c r="L711" s="272"/>
      <c r="M711" s="273" t="s">
        <v>1</v>
      </c>
      <c r="N711" s="274" t="s">
        <v>41</v>
      </c>
      <c r="O711" s="85"/>
      <c r="P711" s="239">
        <f>O711*H711</f>
        <v>0</v>
      </c>
      <c r="Q711" s="239">
        <v>0</v>
      </c>
      <c r="R711" s="239">
        <f>Q711*H711</f>
        <v>0</v>
      </c>
      <c r="S711" s="239">
        <v>0</v>
      </c>
      <c r="T711" s="240">
        <f>S711*H711</f>
        <v>0</v>
      </c>
      <c r="AR711" s="241" t="s">
        <v>990</v>
      </c>
      <c r="AT711" s="241" t="s">
        <v>430</v>
      </c>
      <c r="AU711" s="241" t="s">
        <v>85</v>
      </c>
      <c r="AY711" s="16" t="s">
        <v>190</v>
      </c>
      <c r="BE711" s="242">
        <f>IF(N711="základní",J711,0)</f>
        <v>0</v>
      </c>
      <c r="BF711" s="242">
        <f>IF(N711="snížená",J711,0)</f>
        <v>0</v>
      </c>
      <c r="BG711" s="242">
        <f>IF(N711="zákl. přenesená",J711,0)</f>
        <v>0</v>
      </c>
      <c r="BH711" s="242">
        <f>IF(N711="sníž. přenesená",J711,0)</f>
        <v>0</v>
      </c>
      <c r="BI711" s="242">
        <f>IF(N711="nulová",J711,0)</f>
        <v>0</v>
      </c>
      <c r="BJ711" s="16" t="s">
        <v>83</v>
      </c>
      <c r="BK711" s="242">
        <f>ROUND(I711*H711,2)</f>
        <v>0</v>
      </c>
      <c r="BL711" s="16" t="s">
        <v>990</v>
      </c>
      <c r="BM711" s="241" t="s">
        <v>3767</v>
      </c>
    </row>
    <row r="712" spans="2:51" s="13" customFormat="1" ht="12">
      <c r="B712" s="254"/>
      <c r="C712" s="255"/>
      <c r="D712" s="245" t="s">
        <v>199</v>
      </c>
      <c r="E712" s="256" t="s">
        <v>1</v>
      </c>
      <c r="F712" s="257" t="s">
        <v>3768</v>
      </c>
      <c r="G712" s="255"/>
      <c r="H712" s="258">
        <v>80</v>
      </c>
      <c r="I712" s="259"/>
      <c r="J712" s="255"/>
      <c r="K712" s="255"/>
      <c r="L712" s="260"/>
      <c r="M712" s="261"/>
      <c r="N712" s="262"/>
      <c r="O712" s="262"/>
      <c r="P712" s="262"/>
      <c r="Q712" s="262"/>
      <c r="R712" s="262"/>
      <c r="S712" s="262"/>
      <c r="T712" s="263"/>
      <c r="AT712" s="264" t="s">
        <v>199</v>
      </c>
      <c r="AU712" s="264" t="s">
        <v>85</v>
      </c>
      <c r="AV712" s="13" t="s">
        <v>85</v>
      </c>
      <c r="AW712" s="13" t="s">
        <v>32</v>
      </c>
      <c r="AX712" s="13" t="s">
        <v>76</v>
      </c>
      <c r="AY712" s="264" t="s">
        <v>190</v>
      </c>
    </row>
    <row r="713" spans="2:51" s="13" customFormat="1" ht="12">
      <c r="B713" s="254"/>
      <c r="C713" s="255"/>
      <c r="D713" s="245" t="s">
        <v>199</v>
      </c>
      <c r="E713" s="256" t="s">
        <v>1</v>
      </c>
      <c r="F713" s="257" t="s">
        <v>3769</v>
      </c>
      <c r="G713" s="255"/>
      <c r="H713" s="258">
        <v>40</v>
      </c>
      <c r="I713" s="259"/>
      <c r="J713" s="255"/>
      <c r="K713" s="255"/>
      <c r="L713" s="260"/>
      <c r="M713" s="261"/>
      <c r="N713" s="262"/>
      <c r="O713" s="262"/>
      <c r="P713" s="262"/>
      <c r="Q713" s="262"/>
      <c r="R713" s="262"/>
      <c r="S713" s="262"/>
      <c r="T713" s="263"/>
      <c r="AT713" s="264" t="s">
        <v>199</v>
      </c>
      <c r="AU713" s="264" t="s">
        <v>85</v>
      </c>
      <c r="AV713" s="13" t="s">
        <v>85</v>
      </c>
      <c r="AW713" s="13" t="s">
        <v>32</v>
      </c>
      <c r="AX713" s="13" t="s">
        <v>76</v>
      </c>
      <c r="AY713" s="264" t="s">
        <v>190</v>
      </c>
    </row>
    <row r="714" spans="2:65" s="1" customFormat="1" ht="36" customHeight="1">
      <c r="B714" s="37"/>
      <c r="C714" s="230" t="s">
        <v>1615</v>
      </c>
      <c r="D714" s="230" t="s">
        <v>192</v>
      </c>
      <c r="E714" s="231" t="s">
        <v>3770</v>
      </c>
      <c r="F714" s="232" t="s">
        <v>3771</v>
      </c>
      <c r="G714" s="233" t="s">
        <v>3753</v>
      </c>
      <c r="H714" s="234">
        <v>120</v>
      </c>
      <c r="I714" s="235"/>
      <c r="J714" s="236">
        <f>ROUND(I714*H714,2)</f>
        <v>0</v>
      </c>
      <c r="K714" s="232" t="s">
        <v>445</v>
      </c>
      <c r="L714" s="42"/>
      <c r="M714" s="237" t="s">
        <v>1</v>
      </c>
      <c r="N714" s="238" t="s">
        <v>41</v>
      </c>
      <c r="O714" s="85"/>
      <c r="P714" s="239">
        <f>O714*H714</f>
        <v>0</v>
      </c>
      <c r="Q714" s="239">
        <v>0</v>
      </c>
      <c r="R714" s="239">
        <f>Q714*H714</f>
        <v>0</v>
      </c>
      <c r="S714" s="239">
        <v>0</v>
      </c>
      <c r="T714" s="240">
        <f>S714*H714</f>
        <v>0</v>
      </c>
      <c r="AR714" s="241" t="s">
        <v>600</v>
      </c>
      <c r="AT714" s="241" t="s">
        <v>192</v>
      </c>
      <c r="AU714" s="241" t="s">
        <v>85</v>
      </c>
      <c r="AY714" s="16" t="s">
        <v>190</v>
      </c>
      <c r="BE714" s="242">
        <f>IF(N714="základní",J714,0)</f>
        <v>0</v>
      </c>
      <c r="BF714" s="242">
        <f>IF(N714="snížená",J714,0)</f>
        <v>0</v>
      </c>
      <c r="BG714" s="242">
        <f>IF(N714="zákl. přenesená",J714,0)</f>
        <v>0</v>
      </c>
      <c r="BH714" s="242">
        <f>IF(N714="sníž. přenesená",J714,0)</f>
        <v>0</v>
      </c>
      <c r="BI714" s="242">
        <f>IF(N714="nulová",J714,0)</f>
        <v>0</v>
      </c>
      <c r="BJ714" s="16" t="s">
        <v>83</v>
      </c>
      <c r="BK714" s="242">
        <f>ROUND(I714*H714,2)</f>
        <v>0</v>
      </c>
      <c r="BL714" s="16" t="s">
        <v>600</v>
      </c>
      <c r="BM714" s="241" t="s">
        <v>3772</v>
      </c>
    </row>
    <row r="715" spans="2:63" s="11" customFormat="1" ht="22.8" customHeight="1">
      <c r="B715" s="214"/>
      <c r="C715" s="215"/>
      <c r="D715" s="216" t="s">
        <v>75</v>
      </c>
      <c r="E715" s="228" t="s">
        <v>3773</v>
      </c>
      <c r="F715" s="228" t="s">
        <v>3774</v>
      </c>
      <c r="G715" s="215"/>
      <c r="H715" s="215"/>
      <c r="I715" s="218"/>
      <c r="J715" s="229">
        <f>BK715</f>
        <v>0</v>
      </c>
      <c r="K715" s="215"/>
      <c r="L715" s="220"/>
      <c r="M715" s="221"/>
      <c r="N715" s="222"/>
      <c r="O715" s="222"/>
      <c r="P715" s="223">
        <f>SUM(P716:P769)</f>
        <v>0</v>
      </c>
      <c r="Q715" s="222"/>
      <c r="R715" s="223">
        <f>SUM(R716:R769)</f>
        <v>0</v>
      </c>
      <c r="S715" s="222"/>
      <c r="T715" s="224">
        <f>SUM(T716:T769)</f>
        <v>0</v>
      </c>
      <c r="AR715" s="225" t="s">
        <v>197</v>
      </c>
      <c r="AT715" s="226" t="s">
        <v>75</v>
      </c>
      <c r="AU715" s="226" t="s">
        <v>83</v>
      </c>
      <c r="AY715" s="225" t="s">
        <v>190</v>
      </c>
      <c r="BK715" s="227">
        <f>SUM(BK716:BK769)</f>
        <v>0</v>
      </c>
    </row>
    <row r="716" spans="2:65" s="1" customFormat="1" ht="24" customHeight="1">
      <c r="B716" s="37"/>
      <c r="C716" s="230" t="s">
        <v>1621</v>
      </c>
      <c r="D716" s="230" t="s">
        <v>192</v>
      </c>
      <c r="E716" s="231" t="s">
        <v>2147</v>
      </c>
      <c r="F716" s="232" t="s">
        <v>2148</v>
      </c>
      <c r="G716" s="233" t="s">
        <v>427</v>
      </c>
      <c r="H716" s="234">
        <v>10</v>
      </c>
      <c r="I716" s="235"/>
      <c r="J716" s="236">
        <f>ROUND(I716*H716,2)</f>
        <v>0</v>
      </c>
      <c r="K716" s="232" t="s">
        <v>196</v>
      </c>
      <c r="L716" s="42"/>
      <c r="M716" s="237" t="s">
        <v>1</v>
      </c>
      <c r="N716" s="238" t="s">
        <v>41</v>
      </c>
      <c r="O716" s="85"/>
      <c r="P716" s="239">
        <f>O716*H716</f>
        <v>0</v>
      </c>
      <c r="Q716" s="239">
        <v>0</v>
      </c>
      <c r="R716" s="239">
        <f>Q716*H716</f>
        <v>0</v>
      </c>
      <c r="S716" s="239">
        <v>0</v>
      </c>
      <c r="T716" s="240">
        <f>S716*H716</f>
        <v>0</v>
      </c>
      <c r="AR716" s="241" t="s">
        <v>272</v>
      </c>
      <c r="AT716" s="241" t="s">
        <v>192</v>
      </c>
      <c r="AU716" s="241" t="s">
        <v>85</v>
      </c>
      <c r="AY716" s="16" t="s">
        <v>190</v>
      </c>
      <c r="BE716" s="242">
        <f>IF(N716="základní",J716,0)</f>
        <v>0</v>
      </c>
      <c r="BF716" s="242">
        <f>IF(N716="snížená",J716,0)</f>
        <v>0</v>
      </c>
      <c r="BG716" s="242">
        <f>IF(N716="zákl. přenesená",J716,0)</f>
        <v>0</v>
      </c>
      <c r="BH716" s="242">
        <f>IF(N716="sníž. přenesená",J716,0)</f>
        <v>0</v>
      </c>
      <c r="BI716" s="242">
        <f>IF(N716="nulová",J716,0)</f>
        <v>0</v>
      </c>
      <c r="BJ716" s="16" t="s">
        <v>83</v>
      </c>
      <c r="BK716" s="242">
        <f>ROUND(I716*H716,2)</f>
        <v>0</v>
      </c>
      <c r="BL716" s="16" t="s">
        <v>272</v>
      </c>
      <c r="BM716" s="241" t="s">
        <v>3775</v>
      </c>
    </row>
    <row r="717" spans="2:51" s="13" customFormat="1" ht="12">
      <c r="B717" s="254"/>
      <c r="C717" s="255"/>
      <c r="D717" s="245" t="s">
        <v>199</v>
      </c>
      <c r="E717" s="256" t="s">
        <v>1</v>
      </c>
      <c r="F717" s="257" t="s">
        <v>3776</v>
      </c>
      <c r="G717" s="255"/>
      <c r="H717" s="258">
        <v>0</v>
      </c>
      <c r="I717" s="259"/>
      <c r="J717" s="255"/>
      <c r="K717" s="255"/>
      <c r="L717" s="260"/>
      <c r="M717" s="261"/>
      <c r="N717" s="262"/>
      <c r="O717" s="262"/>
      <c r="P717" s="262"/>
      <c r="Q717" s="262"/>
      <c r="R717" s="262"/>
      <c r="S717" s="262"/>
      <c r="T717" s="263"/>
      <c r="AT717" s="264" t="s">
        <v>199</v>
      </c>
      <c r="AU717" s="264" t="s">
        <v>85</v>
      </c>
      <c r="AV717" s="13" t="s">
        <v>85</v>
      </c>
      <c r="AW717" s="13" t="s">
        <v>32</v>
      </c>
      <c r="AX717" s="13" t="s">
        <v>76</v>
      </c>
      <c r="AY717" s="264" t="s">
        <v>190</v>
      </c>
    </row>
    <row r="718" spans="2:51" s="13" customFormat="1" ht="12">
      <c r="B718" s="254"/>
      <c r="C718" s="255"/>
      <c r="D718" s="245" t="s">
        <v>199</v>
      </c>
      <c r="E718" s="256" t="s">
        <v>1</v>
      </c>
      <c r="F718" s="257" t="s">
        <v>3777</v>
      </c>
      <c r="G718" s="255"/>
      <c r="H718" s="258">
        <v>0</v>
      </c>
      <c r="I718" s="259"/>
      <c r="J718" s="255"/>
      <c r="K718" s="255"/>
      <c r="L718" s="260"/>
      <c r="M718" s="261"/>
      <c r="N718" s="262"/>
      <c r="O718" s="262"/>
      <c r="P718" s="262"/>
      <c r="Q718" s="262"/>
      <c r="R718" s="262"/>
      <c r="S718" s="262"/>
      <c r="T718" s="263"/>
      <c r="AT718" s="264" t="s">
        <v>199</v>
      </c>
      <c r="AU718" s="264" t="s">
        <v>85</v>
      </c>
      <c r="AV718" s="13" t="s">
        <v>85</v>
      </c>
      <c r="AW718" s="13" t="s">
        <v>32</v>
      </c>
      <c r="AX718" s="13" t="s">
        <v>76</v>
      </c>
      <c r="AY718" s="264" t="s">
        <v>190</v>
      </c>
    </row>
    <row r="719" spans="2:51" s="13" customFormat="1" ht="12">
      <c r="B719" s="254"/>
      <c r="C719" s="255"/>
      <c r="D719" s="245" t="s">
        <v>199</v>
      </c>
      <c r="E719" s="256" t="s">
        <v>1</v>
      </c>
      <c r="F719" s="257" t="s">
        <v>3778</v>
      </c>
      <c r="G719" s="255"/>
      <c r="H719" s="258">
        <v>10</v>
      </c>
      <c r="I719" s="259"/>
      <c r="J719" s="255"/>
      <c r="K719" s="255"/>
      <c r="L719" s="260"/>
      <c r="M719" s="261"/>
      <c r="N719" s="262"/>
      <c r="O719" s="262"/>
      <c r="P719" s="262"/>
      <c r="Q719" s="262"/>
      <c r="R719" s="262"/>
      <c r="S719" s="262"/>
      <c r="T719" s="263"/>
      <c r="AT719" s="264" t="s">
        <v>199</v>
      </c>
      <c r="AU719" s="264" t="s">
        <v>85</v>
      </c>
      <c r="AV719" s="13" t="s">
        <v>85</v>
      </c>
      <c r="AW719" s="13" t="s">
        <v>32</v>
      </c>
      <c r="AX719" s="13" t="s">
        <v>76</v>
      </c>
      <c r="AY719" s="264" t="s">
        <v>190</v>
      </c>
    </row>
    <row r="720" spans="2:65" s="1" customFormat="1" ht="24" customHeight="1">
      <c r="B720" s="37"/>
      <c r="C720" s="230" t="s">
        <v>1625</v>
      </c>
      <c r="D720" s="230" t="s">
        <v>192</v>
      </c>
      <c r="E720" s="231" t="s">
        <v>2153</v>
      </c>
      <c r="F720" s="232" t="s">
        <v>2154</v>
      </c>
      <c r="G720" s="233" t="s">
        <v>427</v>
      </c>
      <c r="H720" s="234">
        <v>50</v>
      </c>
      <c r="I720" s="235"/>
      <c r="J720" s="236">
        <f>ROUND(I720*H720,2)</f>
        <v>0</v>
      </c>
      <c r="K720" s="232" t="s">
        <v>196</v>
      </c>
      <c r="L720" s="42"/>
      <c r="M720" s="237" t="s">
        <v>1</v>
      </c>
      <c r="N720" s="238" t="s">
        <v>41</v>
      </c>
      <c r="O720" s="85"/>
      <c r="P720" s="239">
        <f>O720*H720</f>
        <v>0</v>
      </c>
      <c r="Q720" s="239">
        <v>0</v>
      </c>
      <c r="R720" s="239">
        <f>Q720*H720</f>
        <v>0</v>
      </c>
      <c r="S720" s="239">
        <v>0</v>
      </c>
      <c r="T720" s="240">
        <f>S720*H720</f>
        <v>0</v>
      </c>
      <c r="AR720" s="241" t="s">
        <v>272</v>
      </c>
      <c r="AT720" s="241" t="s">
        <v>192</v>
      </c>
      <c r="AU720" s="241" t="s">
        <v>85</v>
      </c>
      <c r="AY720" s="16" t="s">
        <v>190</v>
      </c>
      <c r="BE720" s="242">
        <f>IF(N720="základní",J720,0)</f>
        <v>0</v>
      </c>
      <c r="BF720" s="242">
        <f>IF(N720="snížená",J720,0)</f>
        <v>0</v>
      </c>
      <c r="BG720" s="242">
        <f>IF(N720="zákl. přenesená",J720,0)</f>
        <v>0</v>
      </c>
      <c r="BH720" s="242">
        <f>IF(N720="sníž. přenesená",J720,0)</f>
        <v>0</v>
      </c>
      <c r="BI720" s="242">
        <f>IF(N720="nulová",J720,0)</f>
        <v>0</v>
      </c>
      <c r="BJ720" s="16" t="s">
        <v>83</v>
      </c>
      <c r="BK720" s="242">
        <f>ROUND(I720*H720,2)</f>
        <v>0</v>
      </c>
      <c r="BL720" s="16" t="s">
        <v>272</v>
      </c>
      <c r="BM720" s="241" t="s">
        <v>3779</v>
      </c>
    </row>
    <row r="721" spans="2:51" s="13" customFormat="1" ht="12">
      <c r="B721" s="254"/>
      <c r="C721" s="255"/>
      <c r="D721" s="245" t="s">
        <v>199</v>
      </c>
      <c r="E721" s="256" t="s">
        <v>1</v>
      </c>
      <c r="F721" s="257" t="s">
        <v>3780</v>
      </c>
      <c r="G721" s="255"/>
      <c r="H721" s="258">
        <v>10</v>
      </c>
      <c r="I721" s="259"/>
      <c r="J721" s="255"/>
      <c r="K721" s="255"/>
      <c r="L721" s="260"/>
      <c r="M721" s="261"/>
      <c r="N721" s="262"/>
      <c r="O721" s="262"/>
      <c r="P721" s="262"/>
      <c r="Q721" s="262"/>
      <c r="R721" s="262"/>
      <c r="S721" s="262"/>
      <c r="T721" s="263"/>
      <c r="AT721" s="264" t="s">
        <v>199</v>
      </c>
      <c r="AU721" s="264" t="s">
        <v>85</v>
      </c>
      <c r="AV721" s="13" t="s">
        <v>85</v>
      </c>
      <c r="AW721" s="13" t="s">
        <v>32</v>
      </c>
      <c r="AX721" s="13" t="s">
        <v>76</v>
      </c>
      <c r="AY721" s="264" t="s">
        <v>190</v>
      </c>
    </row>
    <row r="722" spans="2:51" s="13" customFormat="1" ht="12">
      <c r="B722" s="254"/>
      <c r="C722" s="255"/>
      <c r="D722" s="245" t="s">
        <v>199</v>
      </c>
      <c r="E722" s="256" t="s">
        <v>1</v>
      </c>
      <c r="F722" s="257" t="s">
        <v>3781</v>
      </c>
      <c r="G722" s="255"/>
      <c r="H722" s="258">
        <v>40</v>
      </c>
      <c r="I722" s="259"/>
      <c r="J722" s="255"/>
      <c r="K722" s="255"/>
      <c r="L722" s="260"/>
      <c r="M722" s="261"/>
      <c r="N722" s="262"/>
      <c r="O722" s="262"/>
      <c r="P722" s="262"/>
      <c r="Q722" s="262"/>
      <c r="R722" s="262"/>
      <c r="S722" s="262"/>
      <c r="T722" s="263"/>
      <c r="AT722" s="264" t="s">
        <v>199</v>
      </c>
      <c r="AU722" s="264" t="s">
        <v>85</v>
      </c>
      <c r="AV722" s="13" t="s">
        <v>85</v>
      </c>
      <c r="AW722" s="13" t="s">
        <v>32</v>
      </c>
      <c r="AX722" s="13" t="s">
        <v>76</v>
      </c>
      <c r="AY722" s="264" t="s">
        <v>190</v>
      </c>
    </row>
    <row r="723" spans="2:65" s="1" customFormat="1" ht="24" customHeight="1">
      <c r="B723" s="37"/>
      <c r="C723" s="230" t="s">
        <v>1637</v>
      </c>
      <c r="D723" s="230" t="s">
        <v>192</v>
      </c>
      <c r="E723" s="231" t="s">
        <v>3782</v>
      </c>
      <c r="F723" s="232" t="s">
        <v>3783</v>
      </c>
      <c r="G723" s="233" t="s">
        <v>427</v>
      </c>
      <c r="H723" s="234">
        <v>40</v>
      </c>
      <c r="I723" s="235"/>
      <c r="J723" s="236">
        <f>ROUND(I723*H723,2)</f>
        <v>0</v>
      </c>
      <c r="K723" s="232" t="s">
        <v>196</v>
      </c>
      <c r="L723" s="42"/>
      <c r="M723" s="237" t="s">
        <v>1</v>
      </c>
      <c r="N723" s="238" t="s">
        <v>41</v>
      </c>
      <c r="O723" s="85"/>
      <c r="P723" s="239">
        <f>O723*H723</f>
        <v>0</v>
      </c>
      <c r="Q723" s="239">
        <v>0</v>
      </c>
      <c r="R723" s="239">
        <f>Q723*H723</f>
        <v>0</v>
      </c>
      <c r="S723" s="239">
        <v>0</v>
      </c>
      <c r="T723" s="240">
        <f>S723*H723</f>
        <v>0</v>
      </c>
      <c r="AR723" s="241" t="s">
        <v>272</v>
      </c>
      <c r="AT723" s="241" t="s">
        <v>192</v>
      </c>
      <c r="AU723" s="241" t="s">
        <v>85</v>
      </c>
      <c r="AY723" s="16" t="s">
        <v>190</v>
      </c>
      <c r="BE723" s="242">
        <f>IF(N723="základní",J723,0)</f>
        <v>0</v>
      </c>
      <c r="BF723" s="242">
        <f>IF(N723="snížená",J723,0)</f>
        <v>0</v>
      </c>
      <c r="BG723" s="242">
        <f>IF(N723="zákl. přenesená",J723,0)</f>
        <v>0</v>
      </c>
      <c r="BH723" s="242">
        <f>IF(N723="sníž. přenesená",J723,0)</f>
        <v>0</v>
      </c>
      <c r="BI723" s="242">
        <f>IF(N723="nulová",J723,0)</f>
        <v>0</v>
      </c>
      <c r="BJ723" s="16" t="s">
        <v>83</v>
      </c>
      <c r="BK723" s="242">
        <f>ROUND(I723*H723,2)</f>
        <v>0</v>
      </c>
      <c r="BL723" s="16" t="s">
        <v>272</v>
      </c>
      <c r="BM723" s="241" t="s">
        <v>3784</v>
      </c>
    </row>
    <row r="724" spans="2:51" s="13" customFormat="1" ht="12">
      <c r="B724" s="254"/>
      <c r="C724" s="255"/>
      <c r="D724" s="245" t="s">
        <v>199</v>
      </c>
      <c r="E724" s="256" t="s">
        <v>1</v>
      </c>
      <c r="F724" s="257" t="s">
        <v>3785</v>
      </c>
      <c r="G724" s="255"/>
      <c r="H724" s="258">
        <v>40</v>
      </c>
      <c r="I724" s="259"/>
      <c r="J724" s="255"/>
      <c r="K724" s="255"/>
      <c r="L724" s="260"/>
      <c r="M724" s="261"/>
      <c r="N724" s="262"/>
      <c r="O724" s="262"/>
      <c r="P724" s="262"/>
      <c r="Q724" s="262"/>
      <c r="R724" s="262"/>
      <c r="S724" s="262"/>
      <c r="T724" s="263"/>
      <c r="AT724" s="264" t="s">
        <v>199</v>
      </c>
      <c r="AU724" s="264" t="s">
        <v>85</v>
      </c>
      <c r="AV724" s="13" t="s">
        <v>85</v>
      </c>
      <c r="AW724" s="13" t="s">
        <v>32</v>
      </c>
      <c r="AX724" s="13" t="s">
        <v>76</v>
      </c>
      <c r="AY724" s="264" t="s">
        <v>190</v>
      </c>
    </row>
    <row r="725" spans="2:65" s="1" customFormat="1" ht="24" customHeight="1">
      <c r="B725" s="37"/>
      <c r="C725" s="230" t="s">
        <v>1643</v>
      </c>
      <c r="D725" s="230" t="s">
        <v>192</v>
      </c>
      <c r="E725" s="231" t="s">
        <v>3786</v>
      </c>
      <c r="F725" s="232" t="s">
        <v>3787</v>
      </c>
      <c r="G725" s="233" t="s">
        <v>427</v>
      </c>
      <c r="H725" s="234">
        <v>20</v>
      </c>
      <c r="I725" s="235"/>
      <c r="J725" s="236">
        <f>ROUND(I725*H725,2)</f>
        <v>0</v>
      </c>
      <c r="K725" s="232" t="s">
        <v>196</v>
      </c>
      <c r="L725" s="42"/>
      <c r="M725" s="237" t="s">
        <v>1</v>
      </c>
      <c r="N725" s="238" t="s">
        <v>41</v>
      </c>
      <c r="O725" s="85"/>
      <c r="P725" s="239">
        <f>O725*H725</f>
        <v>0</v>
      </c>
      <c r="Q725" s="239">
        <v>0</v>
      </c>
      <c r="R725" s="239">
        <f>Q725*H725</f>
        <v>0</v>
      </c>
      <c r="S725" s="239">
        <v>0</v>
      </c>
      <c r="T725" s="240">
        <f>S725*H725</f>
        <v>0</v>
      </c>
      <c r="AR725" s="241" t="s">
        <v>272</v>
      </c>
      <c r="AT725" s="241" t="s">
        <v>192</v>
      </c>
      <c r="AU725" s="241" t="s">
        <v>85</v>
      </c>
      <c r="AY725" s="16" t="s">
        <v>190</v>
      </c>
      <c r="BE725" s="242">
        <f>IF(N725="základní",J725,0)</f>
        <v>0</v>
      </c>
      <c r="BF725" s="242">
        <f>IF(N725="snížená",J725,0)</f>
        <v>0</v>
      </c>
      <c r="BG725" s="242">
        <f>IF(N725="zákl. přenesená",J725,0)</f>
        <v>0</v>
      </c>
      <c r="BH725" s="242">
        <f>IF(N725="sníž. přenesená",J725,0)</f>
        <v>0</v>
      </c>
      <c r="BI725" s="242">
        <f>IF(N725="nulová",J725,0)</f>
        <v>0</v>
      </c>
      <c r="BJ725" s="16" t="s">
        <v>83</v>
      </c>
      <c r="BK725" s="242">
        <f>ROUND(I725*H725,2)</f>
        <v>0</v>
      </c>
      <c r="BL725" s="16" t="s">
        <v>272</v>
      </c>
      <c r="BM725" s="241" t="s">
        <v>3788</v>
      </c>
    </row>
    <row r="726" spans="2:51" s="13" customFormat="1" ht="12">
      <c r="B726" s="254"/>
      <c r="C726" s="255"/>
      <c r="D726" s="245" t="s">
        <v>199</v>
      </c>
      <c r="E726" s="256" t="s">
        <v>1</v>
      </c>
      <c r="F726" s="257" t="s">
        <v>3789</v>
      </c>
      <c r="G726" s="255"/>
      <c r="H726" s="258">
        <v>20</v>
      </c>
      <c r="I726" s="259"/>
      <c r="J726" s="255"/>
      <c r="K726" s="255"/>
      <c r="L726" s="260"/>
      <c r="M726" s="261"/>
      <c r="N726" s="262"/>
      <c r="O726" s="262"/>
      <c r="P726" s="262"/>
      <c r="Q726" s="262"/>
      <c r="R726" s="262"/>
      <c r="S726" s="262"/>
      <c r="T726" s="263"/>
      <c r="AT726" s="264" t="s">
        <v>199</v>
      </c>
      <c r="AU726" s="264" t="s">
        <v>85</v>
      </c>
      <c r="AV726" s="13" t="s">
        <v>85</v>
      </c>
      <c r="AW726" s="13" t="s">
        <v>32</v>
      </c>
      <c r="AX726" s="13" t="s">
        <v>76</v>
      </c>
      <c r="AY726" s="264" t="s">
        <v>190</v>
      </c>
    </row>
    <row r="727" spans="2:65" s="1" customFormat="1" ht="24" customHeight="1">
      <c r="B727" s="37"/>
      <c r="C727" s="230" t="s">
        <v>1647</v>
      </c>
      <c r="D727" s="230" t="s">
        <v>192</v>
      </c>
      <c r="E727" s="231" t="s">
        <v>2157</v>
      </c>
      <c r="F727" s="232" t="s">
        <v>2158</v>
      </c>
      <c r="G727" s="233" t="s">
        <v>427</v>
      </c>
      <c r="H727" s="234">
        <v>72</v>
      </c>
      <c r="I727" s="235"/>
      <c r="J727" s="236">
        <f>ROUND(I727*H727,2)</f>
        <v>0</v>
      </c>
      <c r="K727" s="232" t="s">
        <v>196</v>
      </c>
      <c r="L727" s="42"/>
      <c r="M727" s="237" t="s">
        <v>1</v>
      </c>
      <c r="N727" s="238" t="s">
        <v>41</v>
      </c>
      <c r="O727" s="85"/>
      <c r="P727" s="239">
        <f>O727*H727</f>
        <v>0</v>
      </c>
      <c r="Q727" s="239">
        <v>0</v>
      </c>
      <c r="R727" s="239">
        <f>Q727*H727</f>
        <v>0</v>
      </c>
      <c r="S727" s="239">
        <v>0</v>
      </c>
      <c r="T727" s="240">
        <f>S727*H727</f>
        <v>0</v>
      </c>
      <c r="AR727" s="241" t="s">
        <v>272</v>
      </c>
      <c r="AT727" s="241" t="s">
        <v>192</v>
      </c>
      <c r="AU727" s="241" t="s">
        <v>85</v>
      </c>
      <c r="AY727" s="16" t="s">
        <v>190</v>
      </c>
      <c r="BE727" s="242">
        <f>IF(N727="základní",J727,0)</f>
        <v>0</v>
      </c>
      <c r="BF727" s="242">
        <f>IF(N727="snížená",J727,0)</f>
        <v>0</v>
      </c>
      <c r="BG727" s="242">
        <f>IF(N727="zákl. přenesená",J727,0)</f>
        <v>0</v>
      </c>
      <c r="BH727" s="242">
        <f>IF(N727="sníž. přenesená",J727,0)</f>
        <v>0</v>
      </c>
      <c r="BI727" s="242">
        <f>IF(N727="nulová",J727,0)</f>
        <v>0</v>
      </c>
      <c r="BJ727" s="16" t="s">
        <v>83</v>
      </c>
      <c r="BK727" s="242">
        <f>ROUND(I727*H727,2)</f>
        <v>0</v>
      </c>
      <c r="BL727" s="16" t="s">
        <v>272</v>
      </c>
      <c r="BM727" s="241" t="s">
        <v>3790</v>
      </c>
    </row>
    <row r="728" spans="2:51" s="13" customFormat="1" ht="12">
      <c r="B728" s="254"/>
      <c r="C728" s="255"/>
      <c r="D728" s="245" t="s">
        <v>199</v>
      </c>
      <c r="E728" s="256" t="s">
        <v>1</v>
      </c>
      <c r="F728" s="257" t="s">
        <v>3791</v>
      </c>
      <c r="G728" s="255"/>
      <c r="H728" s="258">
        <v>12</v>
      </c>
      <c r="I728" s="259"/>
      <c r="J728" s="255"/>
      <c r="K728" s="255"/>
      <c r="L728" s="260"/>
      <c r="M728" s="261"/>
      <c r="N728" s="262"/>
      <c r="O728" s="262"/>
      <c r="P728" s="262"/>
      <c r="Q728" s="262"/>
      <c r="R728" s="262"/>
      <c r="S728" s="262"/>
      <c r="T728" s="263"/>
      <c r="AT728" s="264" t="s">
        <v>199</v>
      </c>
      <c r="AU728" s="264" t="s">
        <v>85</v>
      </c>
      <c r="AV728" s="13" t="s">
        <v>85</v>
      </c>
      <c r="AW728" s="13" t="s">
        <v>32</v>
      </c>
      <c r="AX728" s="13" t="s">
        <v>76</v>
      </c>
      <c r="AY728" s="264" t="s">
        <v>190</v>
      </c>
    </row>
    <row r="729" spans="2:51" s="13" customFormat="1" ht="12">
      <c r="B729" s="254"/>
      <c r="C729" s="255"/>
      <c r="D729" s="245" t="s">
        <v>199</v>
      </c>
      <c r="E729" s="256" t="s">
        <v>1</v>
      </c>
      <c r="F729" s="257" t="s">
        <v>3792</v>
      </c>
      <c r="G729" s="255"/>
      <c r="H729" s="258">
        <v>60</v>
      </c>
      <c r="I729" s="259"/>
      <c r="J729" s="255"/>
      <c r="K729" s="255"/>
      <c r="L729" s="260"/>
      <c r="M729" s="261"/>
      <c r="N729" s="262"/>
      <c r="O729" s="262"/>
      <c r="P729" s="262"/>
      <c r="Q729" s="262"/>
      <c r="R729" s="262"/>
      <c r="S729" s="262"/>
      <c r="T729" s="263"/>
      <c r="AT729" s="264" t="s">
        <v>199</v>
      </c>
      <c r="AU729" s="264" t="s">
        <v>85</v>
      </c>
      <c r="AV729" s="13" t="s">
        <v>85</v>
      </c>
      <c r="AW729" s="13" t="s">
        <v>32</v>
      </c>
      <c r="AX729" s="13" t="s">
        <v>76</v>
      </c>
      <c r="AY729" s="264" t="s">
        <v>190</v>
      </c>
    </row>
    <row r="730" spans="2:65" s="1" customFormat="1" ht="24" customHeight="1">
      <c r="B730" s="37"/>
      <c r="C730" s="230" t="s">
        <v>1651</v>
      </c>
      <c r="D730" s="230" t="s">
        <v>192</v>
      </c>
      <c r="E730" s="231" t="s">
        <v>3793</v>
      </c>
      <c r="F730" s="232" t="s">
        <v>3794</v>
      </c>
      <c r="G730" s="233" t="s">
        <v>427</v>
      </c>
      <c r="H730" s="234">
        <v>6</v>
      </c>
      <c r="I730" s="235"/>
      <c r="J730" s="236">
        <f>ROUND(I730*H730,2)</f>
        <v>0</v>
      </c>
      <c r="K730" s="232" t="s">
        <v>196</v>
      </c>
      <c r="L730" s="42"/>
      <c r="M730" s="237" t="s">
        <v>1</v>
      </c>
      <c r="N730" s="238" t="s">
        <v>41</v>
      </c>
      <c r="O730" s="85"/>
      <c r="P730" s="239">
        <f>O730*H730</f>
        <v>0</v>
      </c>
      <c r="Q730" s="239">
        <v>0</v>
      </c>
      <c r="R730" s="239">
        <f>Q730*H730</f>
        <v>0</v>
      </c>
      <c r="S730" s="239">
        <v>0</v>
      </c>
      <c r="T730" s="240">
        <f>S730*H730</f>
        <v>0</v>
      </c>
      <c r="AR730" s="241" t="s">
        <v>272</v>
      </c>
      <c r="AT730" s="241" t="s">
        <v>192</v>
      </c>
      <c r="AU730" s="241" t="s">
        <v>85</v>
      </c>
      <c r="AY730" s="16" t="s">
        <v>190</v>
      </c>
      <c r="BE730" s="242">
        <f>IF(N730="základní",J730,0)</f>
        <v>0</v>
      </c>
      <c r="BF730" s="242">
        <f>IF(N730="snížená",J730,0)</f>
        <v>0</v>
      </c>
      <c r="BG730" s="242">
        <f>IF(N730="zákl. přenesená",J730,0)</f>
        <v>0</v>
      </c>
      <c r="BH730" s="242">
        <f>IF(N730="sníž. přenesená",J730,0)</f>
        <v>0</v>
      </c>
      <c r="BI730" s="242">
        <f>IF(N730="nulová",J730,0)</f>
        <v>0</v>
      </c>
      <c r="BJ730" s="16" t="s">
        <v>83</v>
      </c>
      <c r="BK730" s="242">
        <f>ROUND(I730*H730,2)</f>
        <v>0</v>
      </c>
      <c r="BL730" s="16" t="s">
        <v>272</v>
      </c>
      <c r="BM730" s="241" t="s">
        <v>3795</v>
      </c>
    </row>
    <row r="731" spans="2:51" s="13" customFormat="1" ht="12">
      <c r="B731" s="254"/>
      <c r="C731" s="255"/>
      <c r="D731" s="245" t="s">
        <v>199</v>
      </c>
      <c r="E731" s="256" t="s">
        <v>1</v>
      </c>
      <c r="F731" s="257" t="s">
        <v>3796</v>
      </c>
      <c r="G731" s="255"/>
      <c r="H731" s="258">
        <v>6</v>
      </c>
      <c r="I731" s="259"/>
      <c r="J731" s="255"/>
      <c r="K731" s="255"/>
      <c r="L731" s="260"/>
      <c r="M731" s="261"/>
      <c r="N731" s="262"/>
      <c r="O731" s="262"/>
      <c r="P731" s="262"/>
      <c r="Q731" s="262"/>
      <c r="R731" s="262"/>
      <c r="S731" s="262"/>
      <c r="T731" s="263"/>
      <c r="AT731" s="264" t="s">
        <v>199</v>
      </c>
      <c r="AU731" s="264" t="s">
        <v>85</v>
      </c>
      <c r="AV731" s="13" t="s">
        <v>85</v>
      </c>
      <c r="AW731" s="13" t="s">
        <v>32</v>
      </c>
      <c r="AX731" s="13" t="s">
        <v>76</v>
      </c>
      <c r="AY731" s="264" t="s">
        <v>190</v>
      </c>
    </row>
    <row r="732" spans="2:65" s="1" customFormat="1" ht="24" customHeight="1">
      <c r="B732" s="37"/>
      <c r="C732" s="230" t="s">
        <v>1655</v>
      </c>
      <c r="D732" s="230" t="s">
        <v>192</v>
      </c>
      <c r="E732" s="231" t="s">
        <v>3797</v>
      </c>
      <c r="F732" s="232" t="s">
        <v>3798</v>
      </c>
      <c r="G732" s="233" t="s">
        <v>427</v>
      </c>
      <c r="H732" s="234">
        <v>22</v>
      </c>
      <c r="I732" s="235"/>
      <c r="J732" s="236">
        <f>ROUND(I732*H732,2)</f>
        <v>0</v>
      </c>
      <c r="K732" s="232" t="s">
        <v>196</v>
      </c>
      <c r="L732" s="42"/>
      <c r="M732" s="237" t="s">
        <v>1</v>
      </c>
      <c r="N732" s="238" t="s">
        <v>41</v>
      </c>
      <c r="O732" s="85"/>
      <c r="P732" s="239">
        <f>O732*H732</f>
        <v>0</v>
      </c>
      <c r="Q732" s="239">
        <v>0</v>
      </c>
      <c r="R732" s="239">
        <f>Q732*H732</f>
        <v>0</v>
      </c>
      <c r="S732" s="239">
        <v>0</v>
      </c>
      <c r="T732" s="240">
        <f>S732*H732</f>
        <v>0</v>
      </c>
      <c r="AR732" s="241" t="s">
        <v>272</v>
      </c>
      <c r="AT732" s="241" t="s">
        <v>192</v>
      </c>
      <c r="AU732" s="241" t="s">
        <v>85</v>
      </c>
      <c r="AY732" s="16" t="s">
        <v>190</v>
      </c>
      <c r="BE732" s="242">
        <f>IF(N732="základní",J732,0)</f>
        <v>0</v>
      </c>
      <c r="BF732" s="242">
        <f>IF(N732="snížená",J732,0)</f>
        <v>0</v>
      </c>
      <c r="BG732" s="242">
        <f>IF(N732="zákl. přenesená",J732,0)</f>
        <v>0</v>
      </c>
      <c r="BH732" s="242">
        <f>IF(N732="sníž. přenesená",J732,0)</f>
        <v>0</v>
      </c>
      <c r="BI732" s="242">
        <f>IF(N732="nulová",J732,0)</f>
        <v>0</v>
      </c>
      <c r="BJ732" s="16" t="s">
        <v>83</v>
      </c>
      <c r="BK732" s="242">
        <f>ROUND(I732*H732,2)</f>
        <v>0</v>
      </c>
      <c r="BL732" s="16" t="s">
        <v>272</v>
      </c>
      <c r="BM732" s="241" t="s">
        <v>3799</v>
      </c>
    </row>
    <row r="733" spans="2:51" s="13" customFormat="1" ht="12">
      <c r="B733" s="254"/>
      <c r="C733" s="255"/>
      <c r="D733" s="245" t="s">
        <v>199</v>
      </c>
      <c r="E733" s="256" t="s">
        <v>1</v>
      </c>
      <c r="F733" s="257" t="s">
        <v>3800</v>
      </c>
      <c r="G733" s="255"/>
      <c r="H733" s="258">
        <v>18</v>
      </c>
      <c r="I733" s="259"/>
      <c r="J733" s="255"/>
      <c r="K733" s="255"/>
      <c r="L733" s="260"/>
      <c r="M733" s="261"/>
      <c r="N733" s="262"/>
      <c r="O733" s="262"/>
      <c r="P733" s="262"/>
      <c r="Q733" s="262"/>
      <c r="R733" s="262"/>
      <c r="S733" s="262"/>
      <c r="T733" s="263"/>
      <c r="AT733" s="264" t="s">
        <v>199</v>
      </c>
      <c r="AU733" s="264" t="s">
        <v>85</v>
      </c>
      <c r="AV733" s="13" t="s">
        <v>85</v>
      </c>
      <c r="AW733" s="13" t="s">
        <v>32</v>
      </c>
      <c r="AX733" s="13" t="s">
        <v>76</v>
      </c>
      <c r="AY733" s="264" t="s">
        <v>190</v>
      </c>
    </row>
    <row r="734" spans="2:51" s="13" customFormat="1" ht="12">
      <c r="B734" s="254"/>
      <c r="C734" s="255"/>
      <c r="D734" s="245" t="s">
        <v>199</v>
      </c>
      <c r="E734" s="256" t="s">
        <v>1</v>
      </c>
      <c r="F734" s="257" t="s">
        <v>3801</v>
      </c>
      <c r="G734" s="255"/>
      <c r="H734" s="258">
        <v>4</v>
      </c>
      <c r="I734" s="259"/>
      <c r="J734" s="255"/>
      <c r="K734" s="255"/>
      <c r="L734" s="260"/>
      <c r="M734" s="261"/>
      <c r="N734" s="262"/>
      <c r="O734" s="262"/>
      <c r="P734" s="262"/>
      <c r="Q734" s="262"/>
      <c r="R734" s="262"/>
      <c r="S734" s="262"/>
      <c r="T734" s="263"/>
      <c r="AT734" s="264" t="s">
        <v>199</v>
      </c>
      <c r="AU734" s="264" t="s">
        <v>85</v>
      </c>
      <c r="AV734" s="13" t="s">
        <v>85</v>
      </c>
      <c r="AW734" s="13" t="s">
        <v>32</v>
      </c>
      <c r="AX734" s="13" t="s">
        <v>76</v>
      </c>
      <c r="AY734" s="264" t="s">
        <v>190</v>
      </c>
    </row>
    <row r="735" spans="2:65" s="1" customFormat="1" ht="24" customHeight="1">
      <c r="B735" s="37"/>
      <c r="C735" s="230" t="s">
        <v>1659</v>
      </c>
      <c r="D735" s="230" t="s">
        <v>192</v>
      </c>
      <c r="E735" s="231" t="s">
        <v>3714</v>
      </c>
      <c r="F735" s="232" t="s">
        <v>3715</v>
      </c>
      <c r="G735" s="233" t="s">
        <v>427</v>
      </c>
      <c r="H735" s="234">
        <v>190</v>
      </c>
      <c r="I735" s="235"/>
      <c r="J735" s="236">
        <f>ROUND(I735*H735,2)</f>
        <v>0</v>
      </c>
      <c r="K735" s="232" t="s">
        <v>196</v>
      </c>
      <c r="L735" s="42"/>
      <c r="M735" s="237" t="s">
        <v>1</v>
      </c>
      <c r="N735" s="238" t="s">
        <v>41</v>
      </c>
      <c r="O735" s="85"/>
      <c r="P735" s="239">
        <f>O735*H735</f>
        <v>0</v>
      </c>
      <c r="Q735" s="239">
        <v>0</v>
      </c>
      <c r="R735" s="239">
        <f>Q735*H735</f>
        <v>0</v>
      </c>
      <c r="S735" s="239">
        <v>0</v>
      </c>
      <c r="T735" s="240">
        <f>S735*H735</f>
        <v>0</v>
      </c>
      <c r="AR735" s="241" t="s">
        <v>272</v>
      </c>
      <c r="AT735" s="241" t="s">
        <v>192</v>
      </c>
      <c r="AU735" s="241" t="s">
        <v>85</v>
      </c>
      <c r="AY735" s="16" t="s">
        <v>190</v>
      </c>
      <c r="BE735" s="242">
        <f>IF(N735="základní",J735,0)</f>
        <v>0</v>
      </c>
      <c r="BF735" s="242">
        <f>IF(N735="snížená",J735,0)</f>
        <v>0</v>
      </c>
      <c r="BG735" s="242">
        <f>IF(N735="zákl. přenesená",J735,0)</f>
        <v>0</v>
      </c>
      <c r="BH735" s="242">
        <f>IF(N735="sníž. přenesená",J735,0)</f>
        <v>0</v>
      </c>
      <c r="BI735" s="242">
        <f>IF(N735="nulová",J735,0)</f>
        <v>0</v>
      </c>
      <c r="BJ735" s="16" t="s">
        <v>83</v>
      </c>
      <c r="BK735" s="242">
        <f>ROUND(I735*H735,2)</f>
        <v>0</v>
      </c>
      <c r="BL735" s="16" t="s">
        <v>272</v>
      </c>
      <c r="BM735" s="241" t="s">
        <v>3802</v>
      </c>
    </row>
    <row r="736" spans="2:51" s="13" customFormat="1" ht="12">
      <c r="B736" s="254"/>
      <c r="C736" s="255"/>
      <c r="D736" s="245" t="s">
        <v>199</v>
      </c>
      <c r="E736" s="256" t="s">
        <v>1</v>
      </c>
      <c r="F736" s="257" t="s">
        <v>3803</v>
      </c>
      <c r="G736" s="255"/>
      <c r="H736" s="258">
        <v>12</v>
      </c>
      <c r="I736" s="259"/>
      <c r="J736" s="255"/>
      <c r="K736" s="255"/>
      <c r="L736" s="260"/>
      <c r="M736" s="261"/>
      <c r="N736" s="262"/>
      <c r="O736" s="262"/>
      <c r="P736" s="262"/>
      <c r="Q736" s="262"/>
      <c r="R736" s="262"/>
      <c r="S736" s="262"/>
      <c r="T736" s="263"/>
      <c r="AT736" s="264" t="s">
        <v>199</v>
      </c>
      <c r="AU736" s="264" t="s">
        <v>85</v>
      </c>
      <c r="AV736" s="13" t="s">
        <v>85</v>
      </c>
      <c r="AW736" s="13" t="s">
        <v>32</v>
      </c>
      <c r="AX736" s="13" t="s">
        <v>76</v>
      </c>
      <c r="AY736" s="264" t="s">
        <v>190</v>
      </c>
    </row>
    <row r="737" spans="2:51" s="13" customFormat="1" ht="12">
      <c r="B737" s="254"/>
      <c r="C737" s="255"/>
      <c r="D737" s="245" t="s">
        <v>199</v>
      </c>
      <c r="E737" s="256" t="s">
        <v>1</v>
      </c>
      <c r="F737" s="257" t="s">
        <v>3804</v>
      </c>
      <c r="G737" s="255"/>
      <c r="H737" s="258">
        <v>112</v>
      </c>
      <c r="I737" s="259"/>
      <c r="J737" s="255"/>
      <c r="K737" s="255"/>
      <c r="L737" s="260"/>
      <c r="M737" s="261"/>
      <c r="N737" s="262"/>
      <c r="O737" s="262"/>
      <c r="P737" s="262"/>
      <c r="Q737" s="262"/>
      <c r="R737" s="262"/>
      <c r="S737" s="262"/>
      <c r="T737" s="263"/>
      <c r="AT737" s="264" t="s">
        <v>199</v>
      </c>
      <c r="AU737" s="264" t="s">
        <v>85</v>
      </c>
      <c r="AV737" s="13" t="s">
        <v>85</v>
      </c>
      <c r="AW737" s="13" t="s">
        <v>32</v>
      </c>
      <c r="AX737" s="13" t="s">
        <v>76</v>
      </c>
      <c r="AY737" s="264" t="s">
        <v>190</v>
      </c>
    </row>
    <row r="738" spans="2:51" s="13" customFormat="1" ht="12">
      <c r="B738" s="254"/>
      <c r="C738" s="255"/>
      <c r="D738" s="245" t="s">
        <v>199</v>
      </c>
      <c r="E738" s="256" t="s">
        <v>1</v>
      </c>
      <c r="F738" s="257" t="s">
        <v>3805</v>
      </c>
      <c r="G738" s="255"/>
      <c r="H738" s="258">
        <v>66</v>
      </c>
      <c r="I738" s="259"/>
      <c r="J738" s="255"/>
      <c r="K738" s="255"/>
      <c r="L738" s="260"/>
      <c r="M738" s="261"/>
      <c r="N738" s="262"/>
      <c r="O738" s="262"/>
      <c r="P738" s="262"/>
      <c r="Q738" s="262"/>
      <c r="R738" s="262"/>
      <c r="S738" s="262"/>
      <c r="T738" s="263"/>
      <c r="AT738" s="264" t="s">
        <v>199</v>
      </c>
      <c r="AU738" s="264" t="s">
        <v>85</v>
      </c>
      <c r="AV738" s="13" t="s">
        <v>85</v>
      </c>
      <c r="AW738" s="13" t="s">
        <v>32</v>
      </c>
      <c r="AX738" s="13" t="s">
        <v>76</v>
      </c>
      <c r="AY738" s="264" t="s">
        <v>190</v>
      </c>
    </row>
    <row r="739" spans="2:65" s="1" customFormat="1" ht="16.5" customHeight="1">
      <c r="B739" s="37"/>
      <c r="C739" s="265" t="s">
        <v>1663</v>
      </c>
      <c r="D739" s="265" t="s">
        <v>430</v>
      </c>
      <c r="E739" s="266" t="s">
        <v>3806</v>
      </c>
      <c r="F739" s="267" t="s">
        <v>3807</v>
      </c>
      <c r="G739" s="268" t="s">
        <v>398</v>
      </c>
      <c r="H739" s="269">
        <v>70</v>
      </c>
      <c r="I739" s="270"/>
      <c r="J739" s="271">
        <f>ROUND(I739*H739,2)</f>
        <v>0</v>
      </c>
      <c r="K739" s="267" t="s">
        <v>445</v>
      </c>
      <c r="L739" s="272"/>
      <c r="M739" s="273" t="s">
        <v>1</v>
      </c>
      <c r="N739" s="274" t="s">
        <v>41</v>
      </c>
      <c r="O739" s="85"/>
      <c r="P739" s="239">
        <f>O739*H739</f>
        <v>0</v>
      </c>
      <c r="Q739" s="239">
        <v>0</v>
      </c>
      <c r="R739" s="239">
        <f>Q739*H739</f>
        <v>0</v>
      </c>
      <c r="S739" s="239">
        <v>0</v>
      </c>
      <c r="T739" s="240">
        <f>S739*H739</f>
        <v>0</v>
      </c>
      <c r="AR739" s="241" t="s">
        <v>990</v>
      </c>
      <c r="AT739" s="241" t="s">
        <v>430</v>
      </c>
      <c r="AU739" s="241" t="s">
        <v>85</v>
      </c>
      <c r="AY739" s="16" t="s">
        <v>190</v>
      </c>
      <c r="BE739" s="242">
        <f>IF(N739="základní",J739,0)</f>
        <v>0</v>
      </c>
      <c r="BF739" s="242">
        <f>IF(N739="snížená",J739,0)</f>
        <v>0</v>
      </c>
      <c r="BG739" s="242">
        <f>IF(N739="zákl. přenesená",J739,0)</f>
        <v>0</v>
      </c>
      <c r="BH739" s="242">
        <f>IF(N739="sníž. přenesená",J739,0)</f>
        <v>0</v>
      </c>
      <c r="BI739" s="242">
        <f>IF(N739="nulová",J739,0)</f>
        <v>0</v>
      </c>
      <c r="BJ739" s="16" t="s">
        <v>83</v>
      </c>
      <c r="BK739" s="242">
        <f>ROUND(I739*H739,2)</f>
        <v>0</v>
      </c>
      <c r="BL739" s="16" t="s">
        <v>990</v>
      </c>
      <c r="BM739" s="241" t="s">
        <v>3808</v>
      </c>
    </row>
    <row r="740" spans="2:51" s="13" customFormat="1" ht="12">
      <c r="B740" s="254"/>
      <c r="C740" s="255"/>
      <c r="D740" s="245" t="s">
        <v>199</v>
      </c>
      <c r="E740" s="256" t="s">
        <v>1</v>
      </c>
      <c r="F740" s="257" t="s">
        <v>3809</v>
      </c>
      <c r="G740" s="255"/>
      <c r="H740" s="258">
        <v>45</v>
      </c>
      <c r="I740" s="259"/>
      <c r="J740" s="255"/>
      <c r="K740" s="255"/>
      <c r="L740" s="260"/>
      <c r="M740" s="261"/>
      <c r="N740" s="262"/>
      <c r="O740" s="262"/>
      <c r="P740" s="262"/>
      <c r="Q740" s="262"/>
      <c r="R740" s="262"/>
      <c r="S740" s="262"/>
      <c r="T740" s="263"/>
      <c r="AT740" s="264" t="s">
        <v>199</v>
      </c>
      <c r="AU740" s="264" t="s">
        <v>85</v>
      </c>
      <c r="AV740" s="13" t="s">
        <v>85</v>
      </c>
      <c r="AW740" s="13" t="s">
        <v>32</v>
      </c>
      <c r="AX740" s="13" t="s">
        <v>76</v>
      </c>
      <c r="AY740" s="264" t="s">
        <v>190</v>
      </c>
    </row>
    <row r="741" spans="2:51" s="13" customFormat="1" ht="12">
      <c r="B741" s="254"/>
      <c r="C741" s="255"/>
      <c r="D741" s="245" t="s">
        <v>199</v>
      </c>
      <c r="E741" s="256" t="s">
        <v>1</v>
      </c>
      <c r="F741" s="257" t="s">
        <v>3810</v>
      </c>
      <c r="G741" s="255"/>
      <c r="H741" s="258">
        <v>25</v>
      </c>
      <c r="I741" s="259"/>
      <c r="J741" s="255"/>
      <c r="K741" s="255"/>
      <c r="L741" s="260"/>
      <c r="M741" s="261"/>
      <c r="N741" s="262"/>
      <c r="O741" s="262"/>
      <c r="P741" s="262"/>
      <c r="Q741" s="262"/>
      <c r="R741" s="262"/>
      <c r="S741" s="262"/>
      <c r="T741" s="263"/>
      <c r="AT741" s="264" t="s">
        <v>199</v>
      </c>
      <c r="AU741" s="264" t="s">
        <v>85</v>
      </c>
      <c r="AV741" s="13" t="s">
        <v>85</v>
      </c>
      <c r="AW741" s="13" t="s">
        <v>32</v>
      </c>
      <c r="AX741" s="13" t="s">
        <v>76</v>
      </c>
      <c r="AY741" s="264" t="s">
        <v>190</v>
      </c>
    </row>
    <row r="742" spans="2:65" s="1" customFormat="1" ht="24" customHeight="1">
      <c r="B742" s="37"/>
      <c r="C742" s="230" t="s">
        <v>1667</v>
      </c>
      <c r="D742" s="230" t="s">
        <v>192</v>
      </c>
      <c r="E742" s="231" t="s">
        <v>2229</v>
      </c>
      <c r="F742" s="232" t="s">
        <v>2230</v>
      </c>
      <c r="G742" s="233" t="s">
        <v>398</v>
      </c>
      <c r="H742" s="234">
        <v>70</v>
      </c>
      <c r="I742" s="235"/>
      <c r="J742" s="236">
        <f>ROUND(I742*H742,2)</f>
        <v>0</v>
      </c>
      <c r="K742" s="232" t="s">
        <v>196</v>
      </c>
      <c r="L742" s="42"/>
      <c r="M742" s="237" t="s">
        <v>1</v>
      </c>
      <c r="N742" s="238" t="s">
        <v>41</v>
      </c>
      <c r="O742" s="85"/>
      <c r="P742" s="239">
        <f>O742*H742</f>
        <v>0</v>
      </c>
      <c r="Q742" s="239">
        <v>0</v>
      </c>
      <c r="R742" s="239">
        <f>Q742*H742</f>
        <v>0</v>
      </c>
      <c r="S742" s="239">
        <v>0</v>
      </c>
      <c r="T742" s="240">
        <f>S742*H742</f>
        <v>0</v>
      </c>
      <c r="AR742" s="241" t="s">
        <v>272</v>
      </c>
      <c r="AT742" s="241" t="s">
        <v>192</v>
      </c>
      <c r="AU742" s="241" t="s">
        <v>85</v>
      </c>
      <c r="AY742" s="16" t="s">
        <v>190</v>
      </c>
      <c r="BE742" s="242">
        <f>IF(N742="základní",J742,0)</f>
        <v>0</v>
      </c>
      <c r="BF742" s="242">
        <f>IF(N742="snížená",J742,0)</f>
        <v>0</v>
      </c>
      <c r="BG742" s="242">
        <f>IF(N742="zákl. přenesená",J742,0)</f>
        <v>0</v>
      </c>
      <c r="BH742" s="242">
        <f>IF(N742="sníž. přenesená",J742,0)</f>
        <v>0</v>
      </c>
      <c r="BI742" s="242">
        <f>IF(N742="nulová",J742,0)</f>
        <v>0</v>
      </c>
      <c r="BJ742" s="16" t="s">
        <v>83</v>
      </c>
      <c r="BK742" s="242">
        <f>ROUND(I742*H742,2)</f>
        <v>0</v>
      </c>
      <c r="BL742" s="16" t="s">
        <v>272</v>
      </c>
      <c r="BM742" s="241" t="s">
        <v>3811</v>
      </c>
    </row>
    <row r="743" spans="2:65" s="1" customFormat="1" ht="16.5" customHeight="1">
      <c r="B743" s="37"/>
      <c r="C743" s="265" t="s">
        <v>1673</v>
      </c>
      <c r="D743" s="265" t="s">
        <v>430</v>
      </c>
      <c r="E743" s="266" t="s">
        <v>3812</v>
      </c>
      <c r="F743" s="267" t="s">
        <v>3813</v>
      </c>
      <c r="G743" s="268" t="s">
        <v>398</v>
      </c>
      <c r="H743" s="269">
        <v>30</v>
      </c>
      <c r="I743" s="270"/>
      <c r="J743" s="271">
        <f>ROUND(I743*H743,2)</f>
        <v>0</v>
      </c>
      <c r="K743" s="267" t="s">
        <v>445</v>
      </c>
      <c r="L743" s="272"/>
      <c r="M743" s="273" t="s">
        <v>1</v>
      </c>
      <c r="N743" s="274" t="s">
        <v>41</v>
      </c>
      <c r="O743" s="85"/>
      <c r="P743" s="239">
        <f>O743*H743</f>
        <v>0</v>
      </c>
      <c r="Q743" s="239">
        <v>0</v>
      </c>
      <c r="R743" s="239">
        <f>Q743*H743</f>
        <v>0</v>
      </c>
      <c r="S743" s="239">
        <v>0</v>
      </c>
      <c r="T743" s="240">
        <f>S743*H743</f>
        <v>0</v>
      </c>
      <c r="AR743" s="241" t="s">
        <v>990</v>
      </c>
      <c r="AT743" s="241" t="s">
        <v>430</v>
      </c>
      <c r="AU743" s="241" t="s">
        <v>85</v>
      </c>
      <c r="AY743" s="16" t="s">
        <v>190</v>
      </c>
      <c r="BE743" s="242">
        <f>IF(N743="základní",J743,0)</f>
        <v>0</v>
      </c>
      <c r="BF743" s="242">
        <f>IF(N743="snížená",J743,0)</f>
        <v>0</v>
      </c>
      <c r="BG743" s="242">
        <f>IF(N743="zákl. přenesená",J743,0)</f>
        <v>0</v>
      </c>
      <c r="BH743" s="242">
        <f>IF(N743="sníž. přenesená",J743,0)</f>
        <v>0</v>
      </c>
      <c r="BI743" s="242">
        <f>IF(N743="nulová",J743,0)</f>
        <v>0</v>
      </c>
      <c r="BJ743" s="16" t="s">
        <v>83</v>
      </c>
      <c r="BK743" s="242">
        <f>ROUND(I743*H743,2)</f>
        <v>0</v>
      </c>
      <c r="BL743" s="16" t="s">
        <v>990</v>
      </c>
      <c r="BM743" s="241" t="s">
        <v>3814</v>
      </c>
    </row>
    <row r="744" spans="2:51" s="13" customFormat="1" ht="12">
      <c r="B744" s="254"/>
      <c r="C744" s="255"/>
      <c r="D744" s="245" t="s">
        <v>199</v>
      </c>
      <c r="E744" s="256" t="s">
        <v>1</v>
      </c>
      <c r="F744" s="257" t="s">
        <v>293</v>
      </c>
      <c r="G744" s="255"/>
      <c r="H744" s="258">
        <v>20</v>
      </c>
      <c r="I744" s="259"/>
      <c r="J744" s="255"/>
      <c r="K744" s="255"/>
      <c r="L744" s="260"/>
      <c r="M744" s="261"/>
      <c r="N744" s="262"/>
      <c r="O744" s="262"/>
      <c r="P744" s="262"/>
      <c r="Q744" s="262"/>
      <c r="R744" s="262"/>
      <c r="S744" s="262"/>
      <c r="T744" s="263"/>
      <c r="AT744" s="264" t="s">
        <v>199</v>
      </c>
      <c r="AU744" s="264" t="s">
        <v>85</v>
      </c>
      <c r="AV744" s="13" t="s">
        <v>85</v>
      </c>
      <c r="AW744" s="13" t="s">
        <v>32</v>
      </c>
      <c r="AX744" s="13" t="s">
        <v>76</v>
      </c>
      <c r="AY744" s="264" t="s">
        <v>190</v>
      </c>
    </row>
    <row r="745" spans="2:51" s="13" customFormat="1" ht="12">
      <c r="B745" s="254"/>
      <c r="C745" s="255"/>
      <c r="D745" s="245" t="s">
        <v>199</v>
      </c>
      <c r="E745" s="256" t="s">
        <v>1</v>
      </c>
      <c r="F745" s="257" t="s">
        <v>3815</v>
      </c>
      <c r="G745" s="255"/>
      <c r="H745" s="258">
        <v>10</v>
      </c>
      <c r="I745" s="259"/>
      <c r="J745" s="255"/>
      <c r="K745" s="255"/>
      <c r="L745" s="260"/>
      <c r="M745" s="261"/>
      <c r="N745" s="262"/>
      <c r="O745" s="262"/>
      <c r="P745" s="262"/>
      <c r="Q745" s="262"/>
      <c r="R745" s="262"/>
      <c r="S745" s="262"/>
      <c r="T745" s="263"/>
      <c r="AT745" s="264" t="s">
        <v>199</v>
      </c>
      <c r="AU745" s="264" t="s">
        <v>85</v>
      </c>
      <c r="AV745" s="13" t="s">
        <v>85</v>
      </c>
      <c r="AW745" s="13" t="s">
        <v>32</v>
      </c>
      <c r="AX745" s="13" t="s">
        <v>76</v>
      </c>
      <c r="AY745" s="264" t="s">
        <v>190</v>
      </c>
    </row>
    <row r="746" spans="2:65" s="1" customFormat="1" ht="24" customHeight="1">
      <c r="B746" s="37"/>
      <c r="C746" s="230" t="s">
        <v>1677</v>
      </c>
      <c r="D746" s="230" t="s">
        <v>192</v>
      </c>
      <c r="E746" s="231" t="s">
        <v>3816</v>
      </c>
      <c r="F746" s="232" t="s">
        <v>3817</v>
      </c>
      <c r="G746" s="233" t="s">
        <v>398</v>
      </c>
      <c r="H746" s="234">
        <v>30</v>
      </c>
      <c r="I746" s="235"/>
      <c r="J746" s="236">
        <f>ROUND(I746*H746,2)</f>
        <v>0</v>
      </c>
      <c r="K746" s="232" t="s">
        <v>196</v>
      </c>
      <c r="L746" s="42"/>
      <c r="M746" s="237" t="s">
        <v>1</v>
      </c>
      <c r="N746" s="238" t="s">
        <v>41</v>
      </c>
      <c r="O746" s="85"/>
      <c r="P746" s="239">
        <f>O746*H746</f>
        <v>0</v>
      </c>
      <c r="Q746" s="239">
        <v>0</v>
      </c>
      <c r="R746" s="239">
        <f>Q746*H746</f>
        <v>0</v>
      </c>
      <c r="S746" s="239">
        <v>0</v>
      </c>
      <c r="T746" s="240">
        <f>S746*H746</f>
        <v>0</v>
      </c>
      <c r="AR746" s="241" t="s">
        <v>272</v>
      </c>
      <c r="AT746" s="241" t="s">
        <v>192</v>
      </c>
      <c r="AU746" s="241" t="s">
        <v>85</v>
      </c>
      <c r="AY746" s="16" t="s">
        <v>190</v>
      </c>
      <c r="BE746" s="242">
        <f>IF(N746="základní",J746,0)</f>
        <v>0</v>
      </c>
      <c r="BF746" s="242">
        <f>IF(N746="snížená",J746,0)</f>
        <v>0</v>
      </c>
      <c r="BG746" s="242">
        <f>IF(N746="zákl. přenesená",J746,0)</f>
        <v>0</v>
      </c>
      <c r="BH746" s="242">
        <f>IF(N746="sníž. přenesená",J746,0)</f>
        <v>0</v>
      </c>
      <c r="BI746" s="242">
        <f>IF(N746="nulová",J746,0)</f>
        <v>0</v>
      </c>
      <c r="BJ746" s="16" t="s">
        <v>83</v>
      </c>
      <c r="BK746" s="242">
        <f>ROUND(I746*H746,2)</f>
        <v>0</v>
      </c>
      <c r="BL746" s="16" t="s">
        <v>272</v>
      </c>
      <c r="BM746" s="241" t="s">
        <v>3818</v>
      </c>
    </row>
    <row r="747" spans="2:65" s="1" customFormat="1" ht="16.5" customHeight="1">
      <c r="B747" s="37"/>
      <c r="C747" s="265" t="s">
        <v>1682</v>
      </c>
      <c r="D747" s="265" t="s">
        <v>430</v>
      </c>
      <c r="E747" s="266" t="s">
        <v>3819</v>
      </c>
      <c r="F747" s="267" t="s">
        <v>3820</v>
      </c>
      <c r="G747" s="268" t="s">
        <v>398</v>
      </c>
      <c r="H747" s="269">
        <v>30</v>
      </c>
      <c r="I747" s="270"/>
      <c r="J747" s="271">
        <f>ROUND(I747*H747,2)</f>
        <v>0</v>
      </c>
      <c r="K747" s="267" t="s">
        <v>445</v>
      </c>
      <c r="L747" s="272"/>
      <c r="M747" s="273" t="s">
        <v>1</v>
      </c>
      <c r="N747" s="274" t="s">
        <v>41</v>
      </c>
      <c r="O747" s="85"/>
      <c r="P747" s="239">
        <f>O747*H747</f>
        <v>0</v>
      </c>
      <c r="Q747" s="239">
        <v>0</v>
      </c>
      <c r="R747" s="239">
        <f>Q747*H747</f>
        <v>0</v>
      </c>
      <c r="S747" s="239">
        <v>0</v>
      </c>
      <c r="T747" s="240">
        <f>S747*H747</f>
        <v>0</v>
      </c>
      <c r="AR747" s="241" t="s">
        <v>990</v>
      </c>
      <c r="AT747" s="241" t="s">
        <v>430</v>
      </c>
      <c r="AU747" s="241" t="s">
        <v>85</v>
      </c>
      <c r="AY747" s="16" t="s">
        <v>190</v>
      </c>
      <c r="BE747" s="242">
        <f>IF(N747="základní",J747,0)</f>
        <v>0</v>
      </c>
      <c r="BF747" s="242">
        <f>IF(N747="snížená",J747,0)</f>
        <v>0</v>
      </c>
      <c r="BG747" s="242">
        <f>IF(N747="zákl. přenesená",J747,0)</f>
        <v>0</v>
      </c>
      <c r="BH747" s="242">
        <f>IF(N747="sníž. přenesená",J747,0)</f>
        <v>0</v>
      </c>
      <c r="BI747" s="242">
        <f>IF(N747="nulová",J747,0)</f>
        <v>0</v>
      </c>
      <c r="BJ747" s="16" t="s">
        <v>83</v>
      </c>
      <c r="BK747" s="242">
        <f>ROUND(I747*H747,2)</f>
        <v>0</v>
      </c>
      <c r="BL747" s="16" t="s">
        <v>990</v>
      </c>
      <c r="BM747" s="241" t="s">
        <v>3821</v>
      </c>
    </row>
    <row r="748" spans="2:51" s="13" customFormat="1" ht="12">
      <c r="B748" s="254"/>
      <c r="C748" s="255"/>
      <c r="D748" s="245" t="s">
        <v>199</v>
      </c>
      <c r="E748" s="256" t="s">
        <v>1</v>
      </c>
      <c r="F748" s="257" t="s">
        <v>293</v>
      </c>
      <c r="G748" s="255"/>
      <c r="H748" s="258">
        <v>20</v>
      </c>
      <c r="I748" s="259"/>
      <c r="J748" s="255"/>
      <c r="K748" s="255"/>
      <c r="L748" s="260"/>
      <c r="M748" s="261"/>
      <c r="N748" s="262"/>
      <c r="O748" s="262"/>
      <c r="P748" s="262"/>
      <c r="Q748" s="262"/>
      <c r="R748" s="262"/>
      <c r="S748" s="262"/>
      <c r="T748" s="263"/>
      <c r="AT748" s="264" t="s">
        <v>199</v>
      </c>
      <c r="AU748" s="264" t="s">
        <v>85</v>
      </c>
      <c r="AV748" s="13" t="s">
        <v>85</v>
      </c>
      <c r="AW748" s="13" t="s">
        <v>32</v>
      </c>
      <c r="AX748" s="13" t="s">
        <v>76</v>
      </c>
      <c r="AY748" s="264" t="s">
        <v>190</v>
      </c>
    </row>
    <row r="749" spans="2:51" s="13" customFormat="1" ht="12">
      <c r="B749" s="254"/>
      <c r="C749" s="255"/>
      <c r="D749" s="245" t="s">
        <v>199</v>
      </c>
      <c r="E749" s="256" t="s">
        <v>1</v>
      </c>
      <c r="F749" s="257" t="s">
        <v>3815</v>
      </c>
      <c r="G749" s="255"/>
      <c r="H749" s="258">
        <v>10</v>
      </c>
      <c r="I749" s="259"/>
      <c r="J749" s="255"/>
      <c r="K749" s="255"/>
      <c r="L749" s="260"/>
      <c r="M749" s="261"/>
      <c r="N749" s="262"/>
      <c r="O749" s="262"/>
      <c r="P749" s="262"/>
      <c r="Q749" s="262"/>
      <c r="R749" s="262"/>
      <c r="S749" s="262"/>
      <c r="T749" s="263"/>
      <c r="AT749" s="264" t="s">
        <v>199</v>
      </c>
      <c r="AU749" s="264" t="s">
        <v>85</v>
      </c>
      <c r="AV749" s="13" t="s">
        <v>85</v>
      </c>
      <c r="AW749" s="13" t="s">
        <v>32</v>
      </c>
      <c r="AX749" s="13" t="s">
        <v>76</v>
      </c>
      <c r="AY749" s="264" t="s">
        <v>190</v>
      </c>
    </row>
    <row r="750" spans="2:65" s="1" customFormat="1" ht="24" customHeight="1">
      <c r="B750" s="37"/>
      <c r="C750" s="230" t="s">
        <v>1687</v>
      </c>
      <c r="D750" s="230" t="s">
        <v>192</v>
      </c>
      <c r="E750" s="231" t="s">
        <v>2237</v>
      </c>
      <c r="F750" s="232" t="s">
        <v>2238</v>
      </c>
      <c r="G750" s="233" t="s">
        <v>398</v>
      </c>
      <c r="H750" s="234">
        <v>30</v>
      </c>
      <c r="I750" s="235"/>
      <c r="J750" s="236">
        <f>ROUND(I750*H750,2)</f>
        <v>0</v>
      </c>
      <c r="K750" s="232" t="s">
        <v>196</v>
      </c>
      <c r="L750" s="42"/>
      <c r="M750" s="237" t="s">
        <v>1</v>
      </c>
      <c r="N750" s="238" t="s">
        <v>41</v>
      </c>
      <c r="O750" s="85"/>
      <c r="P750" s="239">
        <f>O750*H750</f>
        <v>0</v>
      </c>
      <c r="Q750" s="239">
        <v>0</v>
      </c>
      <c r="R750" s="239">
        <f>Q750*H750</f>
        <v>0</v>
      </c>
      <c r="S750" s="239">
        <v>0</v>
      </c>
      <c r="T750" s="240">
        <f>S750*H750</f>
        <v>0</v>
      </c>
      <c r="AR750" s="241" t="s">
        <v>272</v>
      </c>
      <c r="AT750" s="241" t="s">
        <v>192</v>
      </c>
      <c r="AU750" s="241" t="s">
        <v>85</v>
      </c>
      <c r="AY750" s="16" t="s">
        <v>190</v>
      </c>
      <c r="BE750" s="242">
        <f>IF(N750="základní",J750,0)</f>
        <v>0</v>
      </c>
      <c r="BF750" s="242">
        <f>IF(N750="snížená",J750,0)</f>
        <v>0</v>
      </c>
      <c r="BG750" s="242">
        <f>IF(N750="zákl. přenesená",J750,0)</f>
        <v>0</v>
      </c>
      <c r="BH750" s="242">
        <f>IF(N750="sníž. přenesená",J750,0)</f>
        <v>0</v>
      </c>
      <c r="BI750" s="242">
        <f>IF(N750="nulová",J750,0)</f>
        <v>0</v>
      </c>
      <c r="BJ750" s="16" t="s">
        <v>83</v>
      </c>
      <c r="BK750" s="242">
        <f>ROUND(I750*H750,2)</f>
        <v>0</v>
      </c>
      <c r="BL750" s="16" t="s">
        <v>272</v>
      </c>
      <c r="BM750" s="241" t="s">
        <v>3822</v>
      </c>
    </row>
    <row r="751" spans="2:65" s="1" customFormat="1" ht="16.5" customHeight="1">
      <c r="B751" s="37"/>
      <c r="C751" s="265" t="s">
        <v>1692</v>
      </c>
      <c r="D751" s="265" t="s">
        <v>430</v>
      </c>
      <c r="E751" s="266" t="s">
        <v>3823</v>
      </c>
      <c r="F751" s="267" t="s">
        <v>3824</v>
      </c>
      <c r="G751" s="268" t="s">
        <v>398</v>
      </c>
      <c r="H751" s="269">
        <v>245</v>
      </c>
      <c r="I751" s="270"/>
      <c r="J751" s="271">
        <f>ROUND(I751*H751,2)</f>
        <v>0</v>
      </c>
      <c r="K751" s="267" t="s">
        <v>445</v>
      </c>
      <c r="L751" s="272"/>
      <c r="M751" s="273" t="s">
        <v>1</v>
      </c>
      <c r="N751" s="274" t="s">
        <v>41</v>
      </c>
      <c r="O751" s="85"/>
      <c r="P751" s="239">
        <f>O751*H751</f>
        <v>0</v>
      </c>
      <c r="Q751" s="239">
        <v>0</v>
      </c>
      <c r="R751" s="239">
        <f>Q751*H751</f>
        <v>0</v>
      </c>
      <c r="S751" s="239">
        <v>0</v>
      </c>
      <c r="T751" s="240">
        <f>S751*H751</f>
        <v>0</v>
      </c>
      <c r="AR751" s="241" t="s">
        <v>990</v>
      </c>
      <c r="AT751" s="241" t="s">
        <v>430</v>
      </c>
      <c r="AU751" s="241" t="s">
        <v>85</v>
      </c>
      <c r="AY751" s="16" t="s">
        <v>190</v>
      </c>
      <c r="BE751" s="242">
        <f>IF(N751="základní",J751,0)</f>
        <v>0</v>
      </c>
      <c r="BF751" s="242">
        <f>IF(N751="snížená",J751,0)</f>
        <v>0</v>
      </c>
      <c r="BG751" s="242">
        <f>IF(N751="zákl. přenesená",J751,0)</f>
        <v>0</v>
      </c>
      <c r="BH751" s="242">
        <f>IF(N751="sníž. přenesená",J751,0)</f>
        <v>0</v>
      </c>
      <c r="BI751" s="242">
        <f>IF(N751="nulová",J751,0)</f>
        <v>0</v>
      </c>
      <c r="BJ751" s="16" t="s">
        <v>83</v>
      </c>
      <c r="BK751" s="242">
        <f>ROUND(I751*H751,2)</f>
        <v>0</v>
      </c>
      <c r="BL751" s="16" t="s">
        <v>990</v>
      </c>
      <c r="BM751" s="241" t="s">
        <v>3825</v>
      </c>
    </row>
    <row r="752" spans="2:51" s="13" customFormat="1" ht="12">
      <c r="B752" s="254"/>
      <c r="C752" s="255"/>
      <c r="D752" s="245" t="s">
        <v>199</v>
      </c>
      <c r="E752" s="256" t="s">
        <v>1</v>
      </c>
      <c r="F752" s="257" t="s">
        <v>3826</v>
      </c>
      <c r="G752" s="255"/>
      <c r="H752" s="258">
        <v>165</v>
      </c>
      <c r="I752" s="259"/>
      <c r="J752" s="255"/>
      <c r="K752" s="255"/>
      <c r="L752" s="260"/>
      <c r="M752" s="261"/>
      <c r="N752" s="262"/>
      <c r="O752" s="262"/>
      <c r="P752" s="262"/>
      <c r="Q752" s="262"/>
      <c r="R752" s="262"/>
      <c r="S752" s="262"/>
      <c r="T752" s="263"/>
      <c r="AT752" s="264" t="s">
        <v>199</v>
      </c>
      <c r="AU752" s="264" t="s">
        <v>85</v>
      </c>
      <c r="AV752" s="13" t="s">
        <v>85</v>
      </c>
      <c r="AW752" s="13" t="s">
        <v>32</v>
      </c>
      <c r="AX752" s="13" t="s">
        <v>76</v>
      </c>
      <c r="AY752" s="264" t="s">
        <v>190</v>
      </c>
    </row>
    <row r="753" spans="2:51" s="13" customFormat="1" ht="12">
      <c r="B753" s="254"/>
      <c r="C753" s="255"/>
      <c r="D753" s="245" t="s">
        <v>199</v>
      </c>
      <c r="E753" s="256" t="s">
        <v>1</v>
      </c>
      <c r="F753" s="257" t="s">
        <v>3827</v>
      </c>
      <c r="G753" s="255"/>
      <c r="H753" s="258">
        <v>80</v>
      </c>
      <c r="I753" s="259"/>
      <c r="J753" s="255"/>
      <c r="K753" s="255"/>
      <c r="L753" s="260"/>
      <c r="M753" s="261"/>
      <c r="N753" s="262"/>
      <c r="O753" s="262"/>
      <c r="P753" s="262"/>
      <c r="Q753" s="262"/>
      <c r="R753" s="262"/>
      <c r="S753" s="262"/>
      <c r="T753" s="263"/>
      <c r="AT753" s="264" t="s">
        <v>199</v>
      </c>
      <c r="AU753" s="264" t="s">
        <v>85</v>
      </c>
      <c r="AV753" s="13" t="s">
        <v>85</v>
      </c>
      <c r="AW753" s="13" t="s">
        <v>32</v>
      </c>
      <c r="AX753" s="13" t="s">
        <v>76</v>
      </c>
      <c r="AY753" s="264" t="s">
        <v>190</v>
      </c>
    </row>
    <row r="754" spans="2:65" s="1" customFormat="1" ht="24" customHeight="1">
      <c r="B754" s="37"/>
      <c r="C754" s="230" t="s">
        <v>1697</v>
      </c>
      <c r="D754" s="230" t="s">
        <v>192</v>
      </c>
      <c r="E754" s="231" t="s">
        <v>3828</v>
      </c>
      <c r="F754" s="232" t="s">
        <v>3829</v>
      </c>
      <c r="G754" s="233" t="s">
        <v>398</v>
      </c>
      <c r="H754" s="234">
        <v>245</v>
      </c>
      <c r="I754" s="235"/>
      <c r="J754" s="236">
        <f>ROUND(I754*H754,2)</f>
        <v>0</v>
      </c>
      <c r="K754" s="232" t="s">
        <v>445</v>
      </c>
      <c r="L754" s="42"/>
      <c r="M754" s="237" t="s">
        <v>1</v>
      </c>
      <c r="N754" s="238" t="s">
        <v>41</v>
      </c>
      <c r="O754" s="85"/>
      <c r="P754" s="239">
        <f>O754*H754</f>
        <v>0</v>
      </c>
      <c r="Q754" s="239">
        <v>0</v>
      </c>
      <c r="R754" s="239">
        <f>Q754*H754</f>
        <v>0</v>
      </c>
      <c r="S754" s="239">
        <v>0</v>
      </c>
      <c r="T754" s="240">
        <f>S754*H754</f>
        <v>0</v>
      </c>
      <c r="AR754" s="241" t="s">
        <v>272</v>
      </c>
      <c r="AT754" s="241" t="s">
        <v>192</v>
      </c>
      <c r="AU754" s="241" t="s">
        <v>85</v>
      </c>
      <c r="AY754" s="16" t="s">
        <v>190</v>
      </c>
      <c r="BE754" s="242">
        <f>IF(N754="základní",J754,0)</f>
        <v>0</v>
      </c>
      <c r="BF754" s="242">
        <f>IF(N754="snížená",J754,0)</f>
        <v>0</v>
      </c>
      <c r="BG754" s="242">
        <f>IF(N754="zákl. přenesená",J754,0)</f>
        <v>0</v>
      </c>
      <c r="BH754" s="242">
        <f>IF(N754="sníž. přenesená",J754,0)</f>
        <v>0</v>
      </c>
      <c r="BI754" s="242">
        <f>IF(N754="nulová",J754,0)</f>
        <v>0</v>
      </c>
      <c r="BJ754" s="16" t="s">
        <v>83</v>
      </c>
      <c r="BK754" s="242">
        <f>ROUND(I754*H754,2)</f>
        <v>0</v>
      </c>
      <c r="BL754" s="16" t="s">
        <v>272</v>
      </c>
      <c r="BM754" s="241" t="s">
        <v>3830</v>
      </c>
    </row>
    <row r="755" spans="2:65" s="1" customFormat="1" ht="16.5" customHeight="1">
      <c r="B755" s="37"/>
      <c r="C755" s="265" t="s">
        <v>1701</v>
      </c>
      <c r="D755" s="265" t="s">
        <v>430</v>
      </c>
      <c r="E755" s="266" t="s">
        <v>3831</v>
      </c>
      <c r="F755" s="267" t="s">
        <v>3832</v>
      </c>
      <c r="G755" s="268" t="s">
        <v>398</v>
      </c>
      <c r="H755" s="269">
        <v>75</v>
      </c>
      <c r="I755" s="270"/>
      <c r="J755" s="271">
        <f>ROUND(I755*H755,2)</f>
        <v>0</v>
      </c>
      <c r="K755" s="267" t="s">
        <v>445</v>
      </c>
      <c r="L755" s="272"/>
      <c r="M755" s="273" t="s">
        <v>1</v>
      </c>
      <c r="N755" s="274" t="s">
        <v>41</v>
      </c>
      <c r="O755" s="85"/>
      <c r="P755" s="239">
        <f>O755*H755</f>
        <v>0</v>
      </c>
      <c r="Q755" s="239">
        <v>0</v>
      </c>
      <c r="R755" s="239">
        <f>Q755*H755</f>
        <v>0</v>
      </c>
      <c r="S755" s="239">
        <v>0</v>
      </c>
      <c r="T755" s="240">
        <f>S755*H755</f>
        <v>0</v>
      </c>
      <c r="AR755" s="241" t="s">
        <v>990</v>
      </c>
      <c r="AT755" s="241" t="s">
        <v>430</v>
      </c>
      <c r="AU755" s="241" t="s">
        <v>85</v>
      </c>
      <c r="AY755" s="16" t="s">
        <v>190</v>
      </c>
      <c r="BE755" s="242">
        <f>IF(N755="základní",J755,0)</f>
        <v>0</v>
      </c>
      <c r="BF755" s="242">
        <f>IF(N755="snížená",J755,0)</f>
        <v>0</v>
      </c>
      <c r="BG755" s="242">
        <f>IF(N755="zákl. přenesená",J755,0)</f>
        <v>0</v>
      </c>
      <c r="BH755" s="242">
        <f>IF(N755="sníž. přenesená",J755,0)</f>
        <v>0</v>
      </c>
      <c r="BI755" s="242">
        <f>IF(N755="nulová",J755,0)</f>
        <v>0</v>
      </c>
      <c r="BJ755" s="16" t="s">
        <v>83</v>
      </c>
      <c r="BK755" s="242">
        <f>ROUND(I755*H755,2)</f>
        <v>0</v>
      </c>
      <c r="BL755" s="16" t="s">
        <v>990</v>
      </c>
      <c r="BM755" s="241" t="s">
        <v>3833</v>
      </c>
    </row>
    <row r="756" spans="2:51" s="13" customFormat="1" ht="12">
      <c r="B756" s="254"/>
      <c r="C756" s="255"/>
      <c r="D756" s="245" t="s">
        <v>199</v>
      </c>
      <c r="E756" s="256" t="s">
        <v>1</v>
      </c>
      <c r="F756" s="257" t="s">
        <v>3834</v>
      </c>
      <c r="G756" s="255"/>
      <c r="H756" s="258">
        <v>45</v>
      </c>
      <c r="I756" s="259"/>
      <c r="J756" s="255"/>
      <c r="K756" s="255"/>
      <c r="L756" s="260"/>
      <c r="M756" s="261"/>
      <c r="N756" s="262"/>
      <c r="O756" s="262"/>
      <c r="P756" s="262"/>
      <c r="Q756" s="262"/>
      <c r="R756" s="262"/>
      <c r="S756" s="262"/>
      <c r="T756" s="263"/>
      <c r="AT756" s="264" t="s">
        <v>199</v>
      </c>
      <c r="AU756" s="264" t="s">
        <v>85</v>
      </c>
      <c r="AV756" s="13" t="s">
        <v>85</v>
      </c>
      <c r="AW756" s="13" t="s">
        <v>32</v>
      </c>
      <c r="AX756" s="13" t="s">
        <v>76</v>
      </c>
      <c r="AY756" s="264" t="s">
        <v>190</v>
      </c>
    </row>
    <row r="757" spans="2:51" s="13" customFormat="1" ht="12">
      <c r="B757" s="254"/>
      <c r="C757" s="255"/>
      <c r="D757" s="245" t="s">
        <v>199</v>
      </c>
      <c r="E757" s="256" t="s">
        <v>1</v>
      </c>
      <c r="F757" s="257" t="s">
        <v>2236</v>
      </c>
      <c r="G757" s="255"/>
      <c r="H757" s="258">
        <v>30</v>
      </c>
      <c r="I757" s="259"/>
      <c r="J757" s="255"/>
      <c r="K757" s="255"/>
      <c r="L757" s="260"/>
      <c r="M757" s="261"/>
      <c r="N757" s="262"/>
      <c r="O757" s="262"/>
      <c r="P757" s="262"/>
      <c r="Q757" s="262"/>
      <c r="R757" s="262"/>
      <c r="S757" s="262"/>
      <c r="T757" s="263"/>
      <c r="AT757" s="264" t="s">
        <v>199</v>
      </c>
      <c r="AU757" s="264" t="s">
        <v>85</v>
      </c>
      <c r="AV757" s="13" t="s">
        <v>85</v>
      </c>
      <c r="AW757" s="13" t="s">
        <v>32</v>
      </c>
      <c r="AX757" s="13" t="s">
        <v>76</v>
      </c>
      <c r="AY757" s="264" t="s">
        <v>190</v>
      </c>
    </row>
    <row r="758" spans="2:65" s="1" customFormat="1" ht="24" customHeight="1">
      <c r="B758" s="37"/>
      <c r="C758" s="230" t="s">
        <v>1705</v>
      </c>
      <c r="D758" s="230" t="s">
        <v>192</v>
      </c>
      <c r="E758" s="231" t="s">
        <v>3835</v>
      </c>
      <c r="F758" s="232" t="s">
        <v>3836</v>
      </c>
      <c r="G758" s="233" t="s">
        <v>398</v>
      </c>
      <c r="H758" s="234">
        <v>75</v>
      </c>
      <c r="I758" s="235"/>
      <c r="J758" s="236">
        <f>ROUND(I758*H758,2)</f>
        <v>0</v>
      </c>
      <c r="K758" s="232" t="s">
        <v>196</v>
      </c>
      <c r="L758" s="42"/>
      <c r="M758" s="237" t="s">
        <v>1</v>
      </c>
      <c r="N758" s="238" t="s">
        <v>41</v>
      </c>
      <c r="O758" s="85"/>
      <c r="P758" s="239">
        <f>O758*H758</f>
        <v>0</v>
      </c>
      <c r="Q758" s="239">
        <v>0</v>
      </c>
      <c r="R758" s="239">
        <f>Q758*H758</f>
        <v>0</v>
      </c>
      <c r="S758" s="239">
        <v>0</v>
      </c>
      <c r="T758" s="240">
        <f>S758*H758</f>
        <v>0</v>
      </c>
      <c r="AR758" s="241" t="s">
        <v>272</v>
      </c>
      <c r="AT758" s="241" t="s">
        <v>192</v>
      </c>
      <c r="AU758" s="241" t="s">
        <v>85</v>
      </c>
      <c r="AY758" s="16" t="s">
        <v>190</v>
      </c>
      <c r="BE758" s="242">
        <f>IF(N758="základní",J758,0)</f>
        <v>0</v>
      </c>
      <c r="BF758" s="242">
        <f>IF(N758="snížená",J758,0)</f>
        <v>0</v>
      </c>
      <c r="BG758" s="242">
        <f>IF(N758="zákl. přenesená",J758,0)</f>
        <v>0</v>
      </c>
      <c r="BH758" s="242">
        <f>IF(N758="sníž. přenesená",J758,0)</f>
        <v>0</v>
      </c>
      <c r="BI758" s="242">
        <f>IF(N758="nulová",J758,0)</f>
        <v>0</v>
      </c>
      <c r="BJ758" s="16" t="s">
        <v>83</v>
      </c>
      <c r="BK758" s="242">
        <f>ROUND(I758*H758,2)</f>
        <v>0</v>
      </c>
      <c r="BL758" s="16" t="s">
        <v>272</v>
      </c>
      <c r="BM758" s="241" t="s">
        <v>3837</v>
      </c>
    </row>
    <row r="759" spans="2:65" s="1" customFormat="1" ht="16.5" customHeight="1">
      <c r="B759" s="37"/>
      <c r="C759" s="265" t="s">
        <v>1712</v>
      </c>
      <c r="D759" s="265" t="s">
        <v>430</v>
      </c>
      <c r="E759" s="266" t="s">
        <v>3838</v>
      </c>
      <c r="F759" s="267" t="s">
        <v>3839</v>
      </c>
      <c r="G759" s="268" t="s">
        <v>398</v>
      </c>
      <c r="H759" s="269">
        <v>400</v>
      </c>
      <c r="I759" s="270"/>
      <c r="J759" s="271">
        <f>ROUND(I759*H759,2)</f>
        <v>0</v>
      </c>
      <c r="K759" s="267" t="s">
        <v>445</v>
      </c>
      <c r="L759" s="272"/>
      <c r="M759" s="273" t="s">
        <v>1</v>
      </c>
      <c r="N759" s="274" t="s">
        <v>41</v>
      </c>
      <c r="O759" s="85"/>
      <c r="P759" s="239">
        <f>O759*H759</f>
        <v>0</v>
      </c>
      <c r="Q759" s="239">
        <v>0</v>
      </c>
      <c r="R759" s="239">
        <f>Q759*H759</f>
        <v>0</v>
      </c>
      <c r="S759" s="239">
        <v>0</v>
      </c>
      <c r="T759" s="240">
        <f>S759*H759</f>
        <v>0</v>
      </c>
      <c r="AR759" s="241" t="s">
        <v>990</v>
      </c>
      <c r="AT759" s="241" t="s">
        <v>430</v>
      </c>
      <c r="AU759" s="241" t="s">
        <v>85</v>
      </c>
      <c r="AY759" s="16" t="s">
        <v>190</v>
      </c>
      <c r="BE759" s="242">
        <f>IF(N759="základní",J759,0)</f>
        <v>0</v>
      </c>
      <c r="BF759" s="242">
        <f>IF(N759="snížená",J759,0)</f>
        <v>0</v>
      </c>
      <c r="BG759" s="242">
        <f>IF(N759="zákl. přenesená",J759,0)</f>
        <v>0</v>
      </c>
      <c r="BH759" s="242">
        <f>IF(N759="sníž. přenesená",J759,0)</f>
        <v>0</v>
      </c>
      <c r="BI759" s="242">
        <f>IF(N759="nulová",J759,0)</f>
        <v>0</v>
      </c>
      <c r="BJ759" s="16" t="s">
        <v>83</v>
      </c>
      <c r="BK759" s="242">
        <f>ROUND(I759*H759,2)</f>
        <v>0</v>
      </c>
      <c r="BL759" s="16" t="s">
        <v>990</v>
      </c>
      <c r="BM759" s="241" t="s">
        <v>3840</v>
      </c>
    </row>
    <row r="760" spans="2:51" s="13" customFormat="1" ht="12">
      <c r="B760" s="254"/>
      <c r="C760" s="255"/>
      <c r="D760" s="245" t="s">
        <v>199</v>
      </c>
      <c r="E760" s="256" t="s">
        <v>1</v>
      </c>
      <c r="F760" s="257" t="s">
        <v>3841</v>
      </c>
      <c r="G760" s="255"/>
      <c r="H760" s="258">
        <v>135</v>
      </c>
      <c r="I760" s="259"/>
      <c r="J760" s="255"/>
      <c r="K760" s="255"/>
      <c r="L760" s="260"/>
      <c r="M760" s="261"/>
      <c r="N760" s="262"/>
      <c r="O760" s="262"/>
      <c r="P760" s="262"/>
      <c r="Q760" s="262"/>
      <c r="R760" s="262"/>
      <c r="S760" s="262"/>
      <c r="T760" s="263"/>
      <c r="AT760" s="264" t="s">
        <v>199</v>
      </c>
      <c r="AU760" s="264" t="s">
        <v>85</v>
      </c>
      <c r="AV760" s="13" t="s">
        <v>85</v>
      </c>
      <c r="AW760" s="13" t="s">
        <v>32</v>
      </c>
      <c r="AX760" s="13" t="s">
        <v>76</v>
      </c>
      <c r="AY760" s="264" t="s">
        <v>190</v>
      </c>
    </row>
    <row r="761" spans="2:51" s="13" customFormat="1" ht="12">
      <c r="B761" s="254"/>
      <c r="C761" s="255"/>
      <c r="D761" s="245" t="s">
        <v>199</v>
      </c>
      <c r="E761" s="256" t="s">
        <v>1</v>
      </c>
      <c r="F761" s="257" t="s">
        <v>3842</v>
      </c>
      <c r="G761" s="255"/>
      <c r="H761" s="258">
        <v>135</v>
      </c>
      <c r="I761" s="259"/>
      <c r="J761" s="255"/>
      <c r="K761" s="255"/>
      <c r="L761" s="260"/>
      <c r="M761" s="261"/>
      <c r="N761" s="262"/>
      <c r="O761" s="262"/>
      <c r="P761" s="262"/>
      <c r="Q761" s="262"/>
      <c r="R761" s="262"/>
      <c r="S761" s="262"/>
      <c r="T761" s="263"/>
      <c r="AT761" s="264" t="s">
        <v>199</v>
      </c>
      <c r="AU761" s="264" t="s">
        <v>85</v>
      </c>
      <c r="AV761" s="13" t="s">
        <v>85</v>
      </c>
      <c r="AW761" s="13" t="s">
        <v>32</v>
      </c>
      <c r="AX761" s="13" t="s">
        <v>76</v>
      </c>
      <c r="AY761" s="264" t="s">
        <v>190</v>
      </c>
    </row>
    <row r="762" spans="2:51" s="13" customFormat="1" ht="12">
      <c r="B762" s="254"/>
      <c r="C762" s="255"/>
      <c r="D762" s="245" t="s">
        <v>199</v>
      </c>
      <c r="E762" s="256" t="s">
        <v>1</v>
      </c>
      <c r="F762" s="257" t="s">
        <v>3843</v>
      </c>
      <c r="G762" s="255"/>
      <c r="H762" s="258">
        <v>130</v>
      </c>
      <c r="I762" s="259"/>
      <c r="J762" s="255"/>
      <c r="K762" s="255"/>
      <c r="L762" s="260"/>
      <c r="M762" s="261"/>
      <c r="N762" s="262"/>
      <c r="O762" s="262"/>
      <c r="P762" s="262"/>
      <c r="Q762" s="262"/>
      <c r="R762" s="262"/>
      <c r="S762" s="262"/>
      <c r="T762" s="263"/>
      <c r="AT762" s="264" t="s">
        <v>199</v>
      </c>
      <c r="AU762" s="264" t="s">
        <v>85</v>
      </c>
      <c r="AV762" s="13" t="s">
        <v>85</v>
      </c>
      <c r="AW762" s="13" t="s">
        <v>32</v>
      </c>
      <c r="AX762" s="13" t="s">
        <v>76</v>
      </c>
      <c r="AY762" s="264" t="s">
        <v>190</v>
      </c>
    </row>
    <row r="763" spans="2:65" s="1" customFormat="1" ht="24" customHeight="1">
      <c r="B763" s="37"/>
      <c r="C763" s="230" t="s">
        <v>1716</v>
      </c>
      <c r="D763" s="230" t="s">
        <v>192</v>
      </c>
      <c r="E763" s="231" t="s">
        <v>3844</v>
      </c>
      <c r="F763" s="232" t="s">
        <v>3845</v>
      </c>
      <c r="G763" s="233" t="s">
        <v>398</v>
      </c>
      <c r="H763" s="234">
        <v>400</v>
      </c>
      <c r="I763" s="235"/>
      <c r="J763" s="236">
        <f>ROUND(I763*H763,2)</f>
        <v>0</v>
      </c>
      <c r="K763" s="232" t="s">
        <v>196</v>
      </c>
      <c r="L763" s="42"/>
      <c r="M763" s="237" t="s">
        <v>1</v>
      </c>
      <c r="N763" s="238" t="s">
        <v>41</v>
      </c>
      <c r="O763" s="85"/>
      <c r="P763" s="239">
        <f>O763*H763</f>
        <v>0</v>
      </c>
      <c r="Q763" s="239">
        <v>0</v>
      </c>
      <c r="R763" s="239">
        <f>Q763*H763</f>
        <v>0</v>
      </c>
      <c r="S763" s="239">
        <v>0</v>
      </c>
      <c r="T763" s="240">
        <f>S763*H763</f>
        <v>0</v>
      </c>
      <c r="AR763" s="241" t="s">
        <v>272</v>
      </c>
      <c r="AT763" s="241" t="s">
        <v>192</v>
      </c>
      <c r="AU763" s="241" t="s">
        <v>85</v>
      </c>
      <c r="AY763" s="16" t="s">
        <v>190</v>
      </c>
      <c r="BE763" s="242">
        <f>IF(N763="základní",J763,0)</f>
        <v>0</v>
      </c>
      <c r="BF763" s="242">
        <f>IF(N763="snížená",J763,0)</f>
        <v>0</v>
      </c>
      <c r="BG763" s="242">
        <f>IF(N763="zákl. přenesená",J763,0)</f>
        <v>0</v>
      </c>
      <c r="BH763" s="242">
        <f>IF(N763="sníž. přenesená",J763,0)</f>
        <v>0</v>
      </c>
      <c r="BI763" s="242">
        <f>IF(N763="nulová",J763,0)</f>
        <v>0</v>
      </c>
      <c r="BJ763" s="16" t="s">
        <v>83</v>
      </c>
      <c r="BK763" s="242">
        <f>ROUND(I763*H763,2)</f>
        <v>0</v>
      </c>
      <c r="BL763" s="16" t="s">
        <v>272</v>
      </c>
      <c r="BM763" s="241" t="s">
        <v>3846</v>
      </c>
    </row>
    <row r="764" spans="2:65" s="1" customFormat="1" ht="16.5" customHeight="1">
      <c r="B764" s="37"/>
      <c r="C764" s="265" t="s">
        <v>1722</v>
      </c>
      <c r="D764" s="265" t="s">
        <v>430</v>
      </c>
      <c r="E764" s="266" t="s">
        <v>3847</v>
      </c>
      <c r="F764" s="267" t="s">
        <v>3848</v>
      </c>
      <c r="G764" s="268" t="s">
        <v>398</v>
      </c>
      <c r="H764" s="269">
        <v>2758</v>
      </c>
      <c r="I764" s="270"/>
      <c r="J764" s="271">
        <f>ROUND(I764*H764,2)</f>
        <v>0</v>
      </c>
      <c r="K764" s="267" t="s">
        <v>445</v>
      </c>
      <c r="L764" s="272"/>
      <c r="M764" s="273" t="s">
        <v>1</v>
      </c>
      <c r="N764" s="274" t="s">
        <v>41</v>
      </c>
      <c r="O764" s="85"/>
      <c r="P764" s="239">
        <f>O764*H764</f>
        <v>0</v>
      </c>
      <c r="Q764" s="239">
        <v>0</v>
      </c>
      <c r="R764" s="239">
        <f>Q764*H764</f>
        <v>0</v>
      </c>
      <c r="S764" s="239">
        <v>0</v>
      </c>
      <c r="T764" s="240">
        <f>S764*H764</f>
        <v>0</v>
      </c>
      <c r="AR764" s="241" t="s">
        <v>990</v>
      </c>
      <c r="AT764" s="241" t="s">
        <v>430</v>
      </c>
      <c r="AU764" s="241" t="s">
        <v>85</v>
      </c>
      <c r="AY764" s="16" t="s">
        <v>190</v>
      </c>
      <c r="BE764" s="242">
        <f>IF(N764="základní",J764,0)</f>
        <v>0</v>
      </c>
      <c r="BF764" s="242">
        <f>IF(N764="snížená",J764,0)</f>
        <v>0</v>
      </c>
      <c r="BG764" s="242">
        <f>IF(N764="zákl. přenesená",J764,0)</f>
        <v>0</v>
      </c>
      <c r="BH764" s="242">
        <f>IF(N764="sníž. přenesená",J764,0)</f>
        <v>0</v>
      </c>
      <c r="BI764" s="242">
        <f>IF(N764="nulová",J764,0)</f>
        <v>0</v>
      </c>
      <c r="BJ764" s="16" t="s">
        <v>83</v>
      </c>
      <c r="BK764" s="242">
        <f>ROUND(I764*H764,2)</f>
        <v>0</v>
      </c>
      <c r="BL764" s="16" t="s">
        <v>990</v>
      </c>
      <c r="BM764" s="241" t="s">
        <v>3849</v>
      </c>
    </row>
    <row r="765" spans="2:51" s="13" customFormat="1" ht="12">
      <c r="B765" s="254"/>
      <c r="C765" s="255"/>
      <c r="D765" s="245" t="s">
        <v>199</v>
      </c>
      <c r="E765" s="256" t="s">
        <v>1</v>
      </c>
      <c r="F765" s="257" t="s">
        <v>3850</v>
      </c>
      <c r="G765" s="255"/>
      <c r="H765" s="258">
        <v>405</v>
      </c>
      <c r="I765" s="259"/>
      <c r="J765" s="255"/>
      <c r="K765" s="255"/>
      <c r="L765" s="260"/>
      <c r="M765" s="261"/>
      <c r="N765" s="262"/>
      <c r="O765" s="262"/>
      <c r="P765" s="262"/>
      <c r="Q765" s="262"/>
      <c r="R765" s="262"/>
      <c r="S765" s="262"/>
      <c r="T765" s="263"/>
      <c r="AT765" s="264" t="s">
        <v>199</v>
      </c>
      <c r="AU765" s="264" t="s">
        <v>85</v>
      </c>
      <c r="AV765" s="13" t="s">
        <v>85</v>
      </c>
      <c r="AW765" s="13" t="s">
        <v>32</v>
      </c>
      <c r="AX765" s="13" t="s">
        <v>76</v>
      </c>
      <c r="AY765" s="264" t="s">
        <v>190</v>
      </c>
    </row>
    <row r="766" spans="2:51" s="13" customFormat="1" ht="12">
      <c r="B766" s="254"/>
      <c r="C766" s="255"/>
      <c r="D766" s="245" t="s">
        <v>199</v>
      </c>
      <c r="E766" s="256" t="s">
        <v>1</v>
      </c>
      <c r="F766" s="257" t="s">
        <v>3851</v>
      </c>
      <c r="G766" s="255"/>
      <c r="H766" s="258">
        <v>798</v>
      </c>
      <c r="I766" s="259"/>
      <c r="J766" s="255"/>
      <c r="K766" s="255"/>
      <c r="L766" s="260"/>
      <c r="M766" s="261"/>
      <c r="N766" s="262"/>
      <c r="O766" s="262"/>
      <c r="P766" s="262"/>
      <c r="Q766" s="262"/>
      <c r="R766" s="262"/>
      <c r="S766" s="262"/>
      <c r="T766" s="263"/>
      <c r="AT766" s="264" t="s">
        <v>199</v>
      </c>
      <c r="AU766" s="264" t="s">
        <v>85</v>
      </c>
      <c r="AV766" s="13" t="s">
        <v>85</v>
      </c>
      <c r="AW766" s="13" t="s">
        <v>32</v>
      </c>
      <c r="AX766" s="13" t="s">
        <v>76</v>
      </c>
      <c r="AY766" s="264" t="s">
        <v>190</v>
      </c>
    </row>
    <row r="767" spans="2:51" s="13" customFormat="1" ht="12">
      <c r="B767" s="254"/>
      <c r="C767" s="255"/>
      <c r="D767" s="245" t="s">
        <v>199</v>
      </c>
      <c r="E767" s="256" t="s">
        <v>1</v>
      </c>
      <c r="F767" s="257" t="s">
        <v>3852</v>
      </c>
      <c r="G767" s="255"/>
      <c r="H767" s="258">
        <v>1155</v>
      </c>
      <c r="I767" s="259"/>
      <c r="J767" s="255"/>
      <c r="K767" s="255"/>
      <c r="L767" s="260"/>
      <c r="M767" s="261"/>
      <c r="N767" s="262"/>
      <c r="O767" s="262"/>
      <c r="P767" s="262"/>
      <c r="Q767" s="262"/>
      <c r="R767" s="262"/>
      <c r="S767" s="262"/>
      <c r="T767" s="263"/>
      <c r="AT767" s="264" t="s">
        <v>199</v>
      </c>
      <c r="AU767" s="264" t="s">
        <v>85</v>
      </c>
      <c r="AV767" s="13" t="s">
        <v>85</v>
      </c>
      <c r="AW767" s="13" t="s">
        <v>32</v>
      </c>
      <c r="AX767" s="13" t="s">
        <v>76</v>
      </c>
      <c r="AY767" s="264" t="s">
        <v>190</v>
      </c>
    </row>
    <row r="768" spans="2:51" s="13" customFormat="1" ht="12">
      <c r="B768" s="254"/>
      <c r="C768" s="255"/>
      <c r="D768" s="245" t="s">
        <v>199</v>
      </c>
      <c r="E768" s="256" t="s">
        <v>1</v>
      </c>
      <c r="F768" s="257" t="s">
        <v>3853</v>
      </c>
      <c r="G768" s="255"/>
      <c r="H768" s="258">
        <v>400</v>
      </c>
      <c r="I768" s="259"/>
      <c r="J768" s="255"/>
      <c r="K768" s="255"/>
      <c r="L768" s="260"/>
      <c r="M768" s="261"/>
      <c r="N768" s="262"/>
      <c r="O768" s="262"/>
      <c r="P768" s="262"/>
      <c r="Q768" s="262"/>
      <c r="R768" s="262"/>
      <c r="S768" s="262"/>
      <c r="T768" s="263"/>
      <c r="AT768" s="264" t="s">
        <v>199</v>
      </c>
      <c r="AU768" s="264" t="s">
        <v>85</v>
      </c>
      <c r="AV768" s="13" t="s">
        <v>85</v>
      </c>
      <c r="AW768" s="13" t="s">
        <v>32</v>
      </c>
      <c r="AX768" s="13" t="s">
        <v>76</v>
      </c>
      <c r="AY768" s="264" t="s">
        <v>190</v>
      </c>
    </row>
    <row r="769" spans="2:65" s="1" customFormat="1" ht="24" customHeight="1">
      <c r="B769" s="37"/>
      <c r="C769" s="230" t="s">
        <v>1729</v>
      </c>
      <c r="D769" s="230" t="s">
        <v>192</v>
      </c>
      <c r="E769" s="231" t="s">
        <v>3854</v>
      </c>
      <c r="F769" s="232" t="s">
        <v>3855</v>
      </c>
      <c r="G769" s="233" t="s">
        <v>398</v>
      </c>
      <c r="H769" s="234">
        <v>2758</v>
      </c>
      <c r="I769" s="235"/>
      <c r="J769" s="236">
        <f>ROUND(I769*H769,2)</f>
        <v>0</v>
      </c>
      <c r="K769" s="232" t="s">
        <v>196</v>
      </c>
      <c r="L769" s="42"/>
      <c r="M769" s="237" t="s">
        <v>1</v>
      </c>
      <c r="N769" s="238" t="s">
        <v>41</v>
      </c>
      <c r="O769" s="85"/>
      <c r="P769" s="239">
        <f>O769*H769</f>
        <v>0</v>
      </c>
      <c r="Q769" s="239">
        <v>0</v>
      </c>
      <c r="R769" s="239">
        <f>Q769*H769</f>
        <v>0</v>
      </c>
      <c r="S769" s="239">
        <v>0</v>
      </c>
      <c r="T769" s="240">
        <f>S769*H769</f>
        <v>0</v>
      </c>
      <c r="AR769" s="241" t="s">
        <v>272</v>
      </c>
      <c r="AT769" s="241" t="s">
        <v>192</v>
      </c>
      <c r="AU769" s="241" t="s">
        <v>85</v>
      </c>
      <c r="AY769" s="16" t="s">
        <v>190</v>
      </c>
      <c r="BE769" s="242">
        <f>IF(N769="základní",J769,0)</f>
        <v>0</v>
      </c>
      <c r="BF769" s="242">
        <f>IF(N769="snížená",J769,0)</f>
        <v>0</v>
      </c>
      <c r="BG769" s="242">
        <f>IF(N769="zákl. přenesená",J769,0)</f>
        <v>0</v>
      </c>
      <c r="BH769" s="242">
        <f>IF(N769="sníž. přenesená",J769,0)</f>
        <v>0</v>
      </c>
      <c r="BI769" s="242">
        <f>IF(N769="nulová",J769,0)</f>
        <v>0</v>
      </c>
      <c r="BJ769" s="16" t="s">
        <v>83</v>
      </c>
      <c r="BK769" s="242">
        <f>ROUND(I769*H769,2)</f>
        <v>0</v>
      </c>
      <c r="BL769" s="16" t="s">
        <v>272</v>
      </c>
      <c r="BM769" s="241" t="s">
        <v>3856</v>
      </c>
    </row>
    <row r="770" spans="2:63" s="11" customFormat="1" ht="22.8" customHeight="1">
      <c r="B770" s="214"/>
      <c r="C770" s="215"/>
      <c r="D770" s="216" t="s">
        <v>75</v>
      </c>
      <c r="E770" s="228" t="s">
        <v>3857</v>
      </c>
      <c r="F770" s="228" t="s">
        <v>3858</v>
      </c>
      <c r="G770" s="215"/>
      <c r="H770" s="215"/>
      <c r="I770" s="218"/>
      <c r="J770" s="229">
        <f>BK770</f>
        <v>0</v>
      </c>
      <c r="K770" s="215"/>
      <c r="L770" s="220"/>
      <c r="M770" s="221"/>
      <c r="N770" s="222"/>
      <c r="O770" s="222"/>
      <c r="P770" s="223">
        <f>SUM(P771:P811)</f>
        <v>0</v>
      </c>
      <c r="Q770" s="222"/>
      <c r="R770" s="223">
        <f>SUM(R771:R811)</f>
        <v>0</v>
      </c>
      <c r="S770" s="222"/>
      <c r="T770" s="224">
        <f>SUM(T771:T811)</f>
        <v>0</v>
      </c>
      <c r="AR770" s="225" t="s">
        <v>197</v>
      </c>
      <c r="AT770" s="226" t="s">
        <v>75</v>
      </c>
      <c r="AU770" s="226" t="s">
        <v>83</v>
      </c>
      <c r="AY770" s="225" t="s">
        <v>190</v>
      </c>
      <c r="BK770" s="227">
        <f>SUM(BK771:BK811)</f>
        <v>0</v>
      </c>
    </row>
    <row r="771" spans="2:65" s="1" customFormat="1" ht="16.5" customHeight="1">
      <c r="B771" s="37"/>
      <c r="C771" s="265" t="s">
        <v>1734</v>
      </c>
      <c r="D771" s="265" t="s">
        <v>430</v>
      </c>
      <c r="E771" s="266" t="s">
        <v>2206</v>
      </c>
      <c r="F771" s="267" t="s">
        <v>2207</v>
      </c>
      <c r="G771" s="268" t="s">
        <v>398</v>
      </c>
      <c r="H771" s="269">
        <v>50</v>
      </c>
      <c r="I771" s="270"/>
      <c r="J771" s="271">
        <f>ROUND(I771*H771,2)</f>
        <v>0</v>
      </c>
      <c r="K771" s="267" t="s">
        <v>445</v>
      </c>
      <c r="L771" s="272"/>
      <c r="M771" s="273" t="s">
        <v>1</v>
      </c>
      <c r="N771" s="274" t="s">
        <v>41</v>
      </c>
      <c r="O771" s="85"/>
      <c r="P771" s="239">
        <f>O771*H771</f>
        <v>0</v>
      </c>
      <c r="Q771" s="239">
        <v>0</v>
      </c>
      <c r="R771" s="239">
        <f>Q771*H771</f>
        <v>0</v>
      </c>
      <c r="S771" s="239">
        <v>0</v>
      </c>
      <c r="T771" s="240">
        <f>S771*H771</f>
        <v>0</v>
      </c>
      <c r="AR771" s="241" t="s">
        <v>990</v>
      </c>
      <c r="AT771" s="241" t="s">
        <v>430</v>
      </c>
      <c r="AU771" s="241" t="s">
        <v>85</v>
      </c>
      <c r="AY771" s="16" t="s">
        <v>190</v>
      </c>
      <c r="BE771" s="242">
        <f>IF(N771="základní",J771,0)</f>
        <v>0</v>
      </c>
      <c r="BF771" s="242">
        <f>IF(N771="snížená",J771,0)</f>
        <v>0</v>
      </c>
      <c r="BG771" s="242">
        <f>IF(N771="zákl. přenesená",J771,0)</f>
        <v>0</v>
      </c>
      <c r="BH771" s="242">
        <f>IF(N771="sníž. přenesená",J771,0)</f>
        <v>0</v>
      </c>
      <c r="BI771" s="242">
        <f>IF(N771="nulová",J771,0)</f>
        <v>0</v>
      </c>
      <c r="BJ771" s="16" t="s">
        <v>83</v>
      </c>
      <c r="BK771" s="242">
        <f>ROUND(I771*H771,2)</f>
        <v>0</v>
      </c>
      <c r="BL771" s="16" t="s">
        <v>990</v>
      </c>
      <c r="BM771" s="241" t="s">
        <v>3859</v>
      </c>
    </row>
    <row r="772" spans="2:51" s="13" customFormat="1" ht="12">
      <c r="B772" s="254"/>
      <c r="C772" s="255"/>
      <c r="D772" s="245" t="s">
        <v>199</v>
      </c>
      <c r="E772" s="256" t="s">
        <v>1</v>
      </c>
      <c r="F772" s="257" t="s">
        <v>3860</v>
      </c>
      <c r="G772" s="255"/>
      <c r="H772" s="258">
        <v>50</v>
      </c>
      <c r="I772" s="259"/>
      <c r="J772" s="255"/>
      <c r="K772" s="255"/>
      <c r="L772" s="260"/>
      <c r="M772" s="261"/>
      <c r="N772" s="262"/>
      <c r="O772" s="262"/>
      <c r="P772" s="262"/>
      <c r="Q772" s="262"/>
      <c r="R772" s="262"/>
      <c r="S772" s="262"/>
      <c r="T772" s="263"/>
      <c r="AT772" s="264" t="s">
        <v>199</v>
      </c>
      <c r="AU772" s="264" t="s">
        <v>85</v>
      </c>
      <c r="AV772" s="13" t="s">
        <v>85</v>
      </c>
      <c r="AW772" s="13" t="s">
        <v>32</v>
      </c>
      <c r="AX772" s="13" t="s">
        <v>76</v>
      </c>
      <c r="AY772" s="264" t="s">
        <v>190</v>
      </c>
    </row>
    <row r="773" spans="2:65" s="1" customFormat="1" ht="24" customHeight="1">
      <c r="B773" s="37"/>
      <c r="C773" s="230" t="s">
        <v>1739</v>
      </c>
      <c r="D773" s="230" t="s">
        <v>192</v>
      </c>
      <c r="E773" s="231" t="s">
        <v>2210</v>
      </c>
      <c r="F773" s="232" t="s">
        <v>2211</v>
      </c>
      <c r="G773" s="233" t="s">
        <v>398</v>
      </c>
      <c r="H773" s="234">
        <v>50</v>
      </c>
      <c r="I773" s="235"/>
      <c r="J773" s="236">
        <f>ROUND(I773*H773,2)</f>
        <v>0</v>
      </c>
      <c r="K773" s="232" t="s">
        <v>196</v>
      </c>
      <c r="L773" s="42"/>
      <c r="M773" s="237" t="s">
        <v>1</v>
      </c>
      <c r="N773" s="238" t="s">
        <v>41</v>
      </c>
      <c r="O773" s="85"/>
      <c r="P773" s="239">
        <f>O773*H773</f>
        <v>0</v>
      </c>
      <c r="Q773" s="239">
        <v>0</v>
      </c>
      <c r="R773" s="239">
        <f>Q773*H773</f>
        <v>0</v>
      </c>
      <c r="S773" s="239">
        <v>0</v>
      </c>
      <c r="T773" s="240">
        <f>S773*H773</f>
        <v>0</v>
      </c>
      <c r="AR773" s="241" t="s">
        <v>272</v>
      </c>
      <c r="AT773" s="241" t="s">
        <v>192</v>
      </c>
      <c r="AU773" s="241" t="s">
        <v>85</v>
      </c>
      <c r="AY773" s="16" t="s">
        <v>190</v>
      </c>
      <c r="BE773" s="242">
        <f>IF(N773="základní",J773,0)</f>
        <v>0</v>
      </c>
      <c r="BF773" s="242">
        <f>IF(N773="snížená",J773,0)</f>
        <v>0</v>
      </c>
      <c r="BG773" s="242">
        <f>IF(N773="zákl. přenesená",J773,0)</f>
        <v>0</v>
      </c>
      <c r="BH773" s="242">
        <f>IF(N773="sníž. přenesená",J773,0)</f>
        <v>0</v>
      </c>
      <c r="BI773" s="242">
        <f>IF(N773="nulová",J773,0)</f>
        <v>0</v>
      </c>
      <c r="BJ773" s="16" t="s">
        <v>83</v>
      </c>
      <c r="BK773" s="242">
        <f>ROUND(I773*H773,2)</f>
        <v>0</v>
      </c>
      <c r="BL773" s="16" t="s">
        <v>272</v>
      </c>
      <c r="BM773" s="241" t="s">
        <v>3861</v>
      </c>
    </row>
    <row r="774" spans="2:65" s="1" customFormat="1" ht="16.5" customHeight="1">
      <c r="B774" s="37"/>
      <c r="C774" s="265" t="s">
        <v>1744</v>
      </c>
      <c r="D774" s="265" t="s">
        <v>430</v>
      </c>
      <c r="E774" s="266" t="s">
        <v>3862</v>
      </c>
      <c r="F774" s="267" t="s">
        <v>3863</v>
      </c>
      <c r="G774" s="268" t="s">
        <v>398</v>
      </c>
      <c r="H774" s="269">
        <v>160</v>
      </c>
      <c r="I774" s="270"/>
      <c r="J774" s="271">
        <f>ROUND(I774*H774,2)</f>
        <v>0</v>
      </c>
      <c r="K774" s="267" t="s">
        <v>445</v>
      </c>
      <c r="L774" s="272"/>
      <c r="M774" s="273" t="s">
        <v>1</v>
      </c>
      <c r="N774" s="274" t="s">
        <v>41</v>
      </c>
      <c r="O774" s="85"/>
      <c r="P774" s="239">
        <f>O774*H774</f>
        <v>0</v>
      </c>
      <c r="Q774" s="239">
        <v>0</v>
      </c>
      <c r="R774" s="239">
        <f>Q774*H774</f>
        <v>0</v>
      </c>
      <c r="S774" s="239">
        <v>0</v>
      </c>
      <c r="T774" s="240">
        <f>S774*H774</f>
        <v>0</v>
      </c>
      <c r="AR774" s="241" t="s">
        <v>990</v>
      </c>
      <c r="AT774" s="241" t="s">
        <v>430</v>
      </c>
      <c r="AU774" s="241" t="s">
        <v>85</v>
      </c>
      <c r="AY774" s="16" t="s">
        <v>190</v>
      </c>
      <c r="BE774" s="242">
        <f>IF(N774="základní",J774,0)</f>
        <v>0</v>
      </c>
      <c r="BF774" s="242">
        <f>IF(N774="snížená",J774,0)</f>
        <v>0</v>
      </c>
      <c r="BG774" s="242">
        <f>IF(N774="zákl. přenesená",J774,0)</f>
        <v>0</v>
      </c>
      <c r="BH774" s="242">
        <f>IF(N774="sníž. přenesená",J774,0)</f>
        <v>0</v>
      </c>
      <c r="BI774" s="242">
        <f>IF(N774="nulová",J774,0)</f>
        <v>0</v>
      </c>
      <c r="BJ774" s="16" t="s">
        <v>83</v>
      </c>
      <c r="BK774" s="242">
        <f>ROUND(I774*H774,2)</f>
        <v>0</v>
      </c>
      <c r="BL774" s="16" t="s">
        <v>990</v>
      </c>
      <c r="BM774" s="241" t="s">
        <v>3864</v>
      </c>
    </row>
    <row r="775" spans="2:51" s="13" customFormat="1" ht="12">
      <c r="B775" s="254"/>
      <c r="C775" s="255"/>
      <c r="D775" s="245" t="s">
        <v>199</v>
      </c>
      <c r="E775" s="256" t="s">
        <v>1</v>
      </c>
      <c r="F775" s="257" t="s">
        <v>3865</v>
      </c>
      <c r="G775" s="255"/>
      <c r="H775" s="258">
        <v>160</v>
      </c>
      <c r="I775" s="259"/>
      <c r="J775" s="255"/>
      <c r="K775" s="255"/>
      <c r="L775" s="260"/>
      <c r="M775" s="261"/>
      <c r="N775" s="262"/>
      <c r="O775" s="262"/>
      <c r="P775" s="262"/>
      <c r="Q775" s="262"/>
      <c r="R775" s="262"/>
      <c r="S775" s="262"/>
      <c r="T775" s="263"/>
      <c r="AT775" s="264" t="s">
        <v>199</v>
      </c>
      <c r="AU775" s="264" t="s">
        <v>85</v>
      </c>
      <c r="AV775" s="13" t="s">
        <v>85</v>
      </c>
      <c r="AW775" s="13" t="s">
        <v>32</v>
      </c>
      <c r="AX775" s="13" t="s">
        <v>76</v>
      </c>
      <c r="AY775" s="264" t="s">
        <v>190</v>
      </c>
    </row>
    <row r="776" spans="2:65" s="1" customFormat="1" ht="16.5" customHeight="1">
      <c r="B776" s="37"/>
      <c r="C776" s="265" t="s">
        <v>1749</v>
      </c>
      <c r="D776" s="265" t="s">
        <v>430</v>
      </c>
      <c r="E776" s="266" t="s">
        <v>3866</v>
      </c>
      <c r="F776" s="267" t="s">
        <v>3867</v>
      </c>
      <c r="G776" s="268" t="s">
        <v>398</v>
      </c>
      <c r="H776" s="269">
        <v>200</v>
      </c>
      <c r="I776" s="270"/>
      <c r="J776" s="271">
        <f>ROUND(I776*H776,2)</f>
        <v>0</v>
      </c>
      <c r="K776" s="267" t="s">
        <v>445</v>
      </c>
      <c r="L776" s="272"/>
      <c r="M776" s="273" t="s">
        <v>1</v>
      </c>
      <c r="N776" s="274" t="s">
        <v>41</v>
      </c>
      <c r="O776" s="85"/>
      <c r="P776" s="239">
        <f>O776*H776</f>
        <v>0</v>
      </c>
      <c r="Q776" s="239">
        <v>0</v>
      </c>
      <c r="R776" s="239">
        <f>Q776*H776</f>
        <v>0</v>
      </c>
      <c r="S776" s="239">
        <v>0</v>
      </c>
      <c r="T776" s="240">
        <f>S776*H776</f>
        <v>0</v>
      </c>
      <c r="AR776" s="241" t="s">
        <v>990</v>
      </c>
      <c r="AT776" s="241" t="s">
        <v>430</v>
      </c>
      <c r="AU776" s="241" t="s">
        <v>85</v>
      </c>
      <c r="AY776" s="16" t="s">
        <v>190</v>
      </c>
      <c r="BE776" s="242">
        <f>IF(N776="základní",J776,0)</f>
        <v>0</v>
      </c>
      <c r="BF776" s="242">
        <f>IF(N776="snížená",J776,0)</f>
        <v>0</v>
      </c>
      <c r="BG776" s="242">
        <f>IF(N776="zákl. přenesená",J776,0)</f>
        <v>0</v>
      </c>
      <c r="BH776" s="242">
        <f>IF(N776="sníž. přenesená",J776,0)</f>
        <v>0</v>
      </c>
      <c r="BI776" s="242">
        <f>IF(N776="nulová",J776,0)</f>
        <v>0</v>
      </c>
      <c r="BJ776" s="16" t="s">
        <v>83</v>
      </c>
      <c r="BK776" s="242">
        <f>ROUND(I776*H776,2)</f>
        <v>0</v>
      </c>
      <c r="BL776" s="16" t="s">
        <v>990</v>
      </c>
      <c r="BM776" s="241" t="s">
        <v>3868</v>
      </c>
    </row>
    <row r="777" spans="2:51" s="13" customFormat="1" ht="12">
      <c r="B777" s="254"/>
      <c r="C777" s="255"/>
      <c r="D777" s="245" t="s">
        <v>199</v>
      </c>
      <c r="E777" s="256" t="s">
        <v>1</v>
      </c>
      <c r="F777" s="257" t="s">
        <v>3869</v>
      </c>
      <c r="G777" s="255"/>
      <c r="H777" s="258">
        <v>200</v>
      </c>
      <c r="I777" s="259"/>
      <c r="J777" s="255"/>
      <c r="K777" s="255"/>
      <c r="L777" s="260"/>
      <c r="M777" s="261"/>
      <c r="N777" s="262"/>
      <c r="O777" s="262"/>
      <c r="P777" s="262"/>
      <c r="Q777" s="262"/>
      <c r="R777" s="262"/>
      <c r="S777" s="262"/>
      <c r="T777" s="263"/>
      <c r="AT777" s="264" t="s">
        <v>199</v>
      </c>
      <c r="AU777" s="264" t="s">
        <v>85</v>
      </c>
      <c r="AV777" s="13" t="s">
        <v>85</v>
      </c>
      <c r="AW777" s="13" t="s">
        <v>32</v>
      </c>
      <c r="AX777" s="13" t="s">
        <v>76</v>
      </c>
      <c r="AY777" s="264" t="s">
        <v>190</v>
      </c>
    </row>
    <row r="778" spans="2:65" s="1" customFormat="1" ht="24" customHeight="1">
      <c r="B778" s="37"/>
      <c r="C778" s="230" t="s">
        <v>1759</v>
      </c>
      <c r="D778" s="230" t="s">
        <v>192</v>
      </c>
      <c r="E778" s="231" t="s">
        <v>3870</v>
      </c>
      <c r="F778" s="232" t="s">
        <v>3871</v>
      </c>
      <c r="G778" s="233" t="s">
        <v>398</v>
      </c>
      <c r="H778" s="234">
        <v>360</v>
      </c>
      <c r="I778" s="235"/>
      <c r="J778" s="236">
        <f>ROUND(I778*H778,2)</f>
        <v>0</v>
      </c>
      <c r="K778" s="232" t="s">
        <v>196</v>
      </c>
      <c r="L778" s="42"/>
      <c r="M778" s="237" t="s">
        <v>1</v>
      </c>
      <c r="N778" s="238" t="s">
        <v>41</v>
      </c>
      <c r="O778" s="85"/>
      <c r="P778" s="239">
        <f>O778*H778</f>
        <v>0</v>
      </c>
      <c r="Q778" s="239">
        <v>0</v>
      </c>
      <c r="R778" s="239">
        <f>Q778*H778</f>
        <v>0</v>
      </c>
      <c r="S778" s="239">
        <v>0</v>
      </c>
      <c r="T778" s="240">
        <f>S778*H778</f>
        <v>0</v>
      </c>
      <c r="AR778" s="241" t="s">
        <v>272</v>
      </c>
      <c r="AT778" s="241" t="s">
        <v>192</v>
      </c>
      <c r="AU778" s="241" t="s">
        <v>85</v>
      </c>
      <c r="AY778" s="16" t="s">
        <v>190</v>
      </c>
      <c r="BE778" s="242">
        <f>IF(N778="základní",J778,0)</f>
        <v>0</v>
      </c>
      <c r="BF778" s="242">
        <f>IF(N778="snížená",J778,0)</f>
        <v>0</v>
      </c>
      <c r="BG778" s="242">
        <f>IF(N778="zákl. přenesená",J778,0)</f>
        <v>0</v>
      </c>
      <c r="BH778" s="242">
        <f>IF(N778="sníž. přenesená",J778,0)</f>
        <v>0</v>
      </c>
      <c r="BI778" s="242">
        <f>IF(N778="nulová",J778,0)</f>
        <v>0</v>
      </c>
      <c r="BJ778" s="16" t="s">
        <v>83</v>
      </c>
      <c r="BK778" s="242">
        <f>ROUND(I778*H778,2)</f>
        <v>0</v>
      </c>
      <c r="BL778" s="16" t="s">
        <v>272</v>
      </c>
      <c r="BM778" s="241" t="s">
        <v>3872</v>
      </c>
    </row>
    <row r="779" spans="2:65" s="1" customFormat="1" ht="16.5" customHeight="1">
      <c r="B779" s="37"/>
      <c r="C779" s="265" t="s">
        <v>1763</v>
      </c>
      <c r="D779" s="265" t="s">
        <v>430</v>
      </c>
      <c r="E779" s="266" t="s">
        <v>3873</v>
      </c>
      <c r="F779" s="267" t="s">
        <v>3874</v>
      </c>
      <c r="G779" s="268" t="s">
        <v>398</v>
      </c>
      <c r="H779" s="269">
        <v>75</v>
      </c>
      <c r="I779" s="270"/>
      <c r="J779" s="271">
        <f>ROUND(I779*H779,2)</f>
        <v>0</v>
      </c>
      <c r="K779" s="267" t="s">
        <v>445</v>
      </c>
      <c r="L779" s="272"/>
      <c r="M779" s="273" t="s">
        <v>1</v>
      </c>
      <c r="N779" s="274" t="s">
        <v>41</v>
      </c>
      <c r="O779" s="85"/>
      <c r="P779" s="239">
        <f>O779*H779</f>
        <v>0</v>
      </c>
      <c r="Q779" s="239">
        <v>0</v>
      </c>
      <c r="R779" s="239">
        <f>Q779*H779</f>
        <v>0</v>
      </c>
      <c r="S779" s="239">
        <v>0</v>
      </c>
      <c r="T779" s="240">
        <f>S779*H779</f>
        <v>0</v>
      </c>
      <c r="AR779" s="241" t="s">
        <v>990</v>
      </c>
      <c r="AT779" s="241" t="s">
        <v>430</v>
      </c>
      <c r="AU779" s="241" t="s">
        <v>85</v>
      </c>
      <c r="AY779" s="16" t="s">
        <v>190</v>
      </c>
      <c r="BE779" s="242">
        <f>IF(N779="základní",J779,0)</f>
        <v>0</v>
      </c>
      <c r="BF779" s="242">
        <f>IF(N779="snížená",J779,0)</f>
        <v>0</v>
      </c>
      <c r="BG779" s="242">
        <f>IF(N779="zákl. přenesená",J779,0)</f>
        <v>0</v>
      </c>
      <c r="BH779" s="242">
        <f>IF(N779="sníž. přenesená",J779,0)</f>
        <v>0</v>
      </c>
      <c r="BI779" s="242">
        <f>IF(N779="nulová",J779,0)</f>
        <v>0</v>
      </c>
      <c r="BJ779" s="16" t="s">
        <v>83</v>
      </c>
      <c r="BK779" s="242">
        <f>ROUND(I779*H779,2)</f>
        <v>0</v>
      </c>
      <c r="BL779" s="16" t="s">
        <v>990</v>
      </c>
      <c r="BM779" s="241" t="s">
        <v>3875</v>
      </c>
    </row>
    <row r="780" spans="2:51" s="13" customFormat="1" ht="12">
      <c r="B780" s="254"/>
      <c r="C780" s="255"/>
      <c r="D780" s="245" t="s">
        <v>199</v>
      </c>
      <c r="E780" s="256" t="s">
        <v>1</v>
      </c>
      <c r="F780" s="257" t="s">
        <v>3876</v>
      </c>
      <c r="G780" s="255"/>
      <c r="H780" s="258">
        <v>75</v>
      </c>
      <c r="I780" s="259"/>
      <c r="J780" s="255"/>
      <c r="K780" s="255"/>
      <c r="L780" s="260"/>
      <c r="M780" s="261"/>
      <c r="N780" s="262"/>
      <c r="O780" s="262"/>
      <c r="P780" s="262"/>
      <c r="Q780" s="262"/>
      <c r="R780" s="262"/>
      <c r="S780" s="262"/>
      <c r="T780" s="263"/>
      <c r="AT780" s="264" t="s">
        <v>199</v>
      </c>
      <c r="AU780" s="264" t="s">
        <v>85</v>
      </c>
      <c r="AV780" s="13" t="s">
        <v>85</v>
      </c>
      <c r="AW780" s="13" t="s">
        <v>32</v>
      </c>
      <c r="AX780" s="13" t="s">
        <v>76</v>
      </c>
      <c r="AY780" s="264" t="s">
        <v>190</v>
      </c>
    </row>
    <row r="781" spans="2:65" s="1" customFormat="1" ht="24" customHeight="1">
      <c r="B781" s="37"/>
      <c r="C781" s="230" t="s">
        <v>1769</v>
      </c>
      <c r="D781" s="230" t="s">
        <v>192</v>
      </c>
      <c r="E781" s="231" t="s">
        <v>3877</v>
      </c>
      <c r="F781" s="232" t="s">
        <v>3878</v>
      </c>
      <c r="G781" s="233" t="s">
        <v>398</v>
      </c>
      <c r="H781" s="234">
        <v>75</v>
      </c>
      <c r="I781" s="235"/>
      <c r="J781" s="236">
        <f>ROUND(I781*H781,2)</f>
        <v>0</v>
      </c>
      <c r="K781" s="232" t="s">
        <v>196</v>
      </c>
      <c r="L781" s="42"/>
      <c r="M781" s="237" t="s">
        <v>1</v>
      </c>
      <c r="N781" s="238" t="s">
        <v>41</v>
      </c>
      <c r="O781" s="85"/>
      <c r="P781" s="239">
        <f>O781*H781</f>
        <v>0</v>
      </c>
      <c r="Q781" s="239">
        <v>0</v>
      </c>
      <c r="R781" s="239">
        <f>Q781*H781</f>
        <v>0</v>
      </c>
      <c r="S781" s="239">
        <v>0</v>
      </c>
      <c r="T781" s="240">
        <f>S781*H781</f>
        <v>0</v>
      </c>
      <c r="AR781" s="241" t="s">
        <v>272</v>
      </c>
      <c r="AT781" s="241" t="s">
        <v>192</v>
      </c>
      <c r="AU781" s="241" t="s">
        <v>85</v>
      </c>
      <c r="AY781" s="16" t="s">
        <v>190</v>
      </c>
      <c r="BE781" s="242">
        <f>IF(N781="základní",J781,0)</f>
        <v>0</v>
      </c>
      <c r="BF781" s="242">
        <f>IF(N781="snížená",J781,0)</f>
        <v>0</v>
      </c>
      <c r="BG781" s="242">
        <f>IF(N781="zákl. přenesená",J781,0)</f>
        <v>0</v>
      </c>
      <c r="BH781" s="242">
        <f>IF(N781="sníž. přenesená",J781,0)</f>
        <v>0</v>
      </c>
      <c r="BI781" s="242">
        <f>IF(N781="nulová",J781,0)</f>
        <v>0</v>
      </c>
      <c r="BJ781" s="16" t="s">
        <v>83</v>
      </c>
      <c r="BK781" s="242">
        <f>ROUND(I781*H781,2)</f>
        <v>0</v>
      </c>
      <c r="BL781" s="16" t="s">
        <v>272</v>
      </c>
      <c r="BM781" s="241" t="s">
        <v>3879</v>
      </c>
    </row>
    <row r="782" spans="2:65" s="1" customFormat="1" ht="24" customHeight="1">
      <c r="B782" s="37"/>
      <c r="C782" s="265" t="s">
        <v>1773</v>
      </c>
      <c r="D782" s="265" t="s">
        <v>430</v>
      </c>
      <c r="E782" s="266" t="s">
        <v>2324</v>
      </c>
      <c r="F782" s="267" t="s">
        <v>2325</v>
      </c>
      <c r="G782" s="268" t="s">
        <v>398</v>
      </c>
      <c r="H782" s="269">
        <v>125</v>
      </c>
      <c r="I782" s="270"/>
      <c r="J782" s="271">
        <f>ROUND(I782*H782,2)</f>
        <v>0</v>
      </c>
      <c r="K782" s="267" t="s">
        <v>445</v>
      </c>
      <c r="L782" s="272"/>
      <c r="M782" s="273" t="s">
        <v>1</v>
      </c>
      <c r="N782" s="274" t="s">
        <v>41</v>
      </c>
      <c r="O782" s="85"/>
      <c r="P782" s="239">
        <f>O782*H782</f>
        <v>0</v>
      </c>
      <c r="Q782" s="239">
        <v>0</v>
      </c>
      <c r="R782" s="239">
        <f>Q782*H782</f>
        <v>0</v>
      </c>
      <c r="S782" s="239">
        <v>0</v>
      </c>
      <c r="T782" s="240">
        <f>S782*H782</f>
        <v>0</v>
      </c>
      <c r="AR782" s="241" t="s">
        <v>990</v>
      </c>
      <c r="AT782" s="241" t="s">
        <v>430</v>
      </c>
      <c r="AU782" s="241" t="s">
        <v>85</v>
      </c>
      <c r="AY782" s="16" t="s">
        <v>190</v>
      </c>
      <c r="BE782" s="242">
        <f>IF(N782="základní",J782,0)</f>
        <v>0</v>
      </c>
      <c r="BF782" s="242">
        <f>IF(N782="snížená",J782,0)</f>
        <v>0</v>
      </c>
      <c r="BG782" s="242">
        <f>IF(N782="zákl. přenesená",J782,0)</f>
        <v>0</v>
      </c>
      <c r="BH782" s="242">
        <f>IF(N782="sníž. přenesená",J782,0)</f>
        <v>0</v>
      </c>
      <c r="BI782" s="242">
        <f>IF(N782="nulová",J782,0)</f>
        <v>0</v>
      </c>
      <c r="BJ782" s="16" t="s">
        <v>83</v>
      </c>
      <c r="BK782" s="242">
        <f>ROUND(I782*H782,2)</f>
        <v>0</v>
      </c>
      <c r="BL782" s="16" t="s">
        <v>990</v>
      </c>
      <c r="BM782" s="241" t="s">
        <v>3880</v>
      </c>
    </row>
    <row r="783" spans="2:51" s="13" customFormat="1" ht="12">
      <c r="B783" s="254"/>
      <c r="C783" s="255"/>
      <c r="D783" s="245" t="s">
        <v>199</v>
      </c>
      <c r="E783" s="256" t="s">
        <v>1</v>
      </c>
      <c r="F783" s="257" t="s">
        <v>3881</v>
      </c>
      <c r="G783" s="255"/>
      <c r="H783" s="258">
        <v>40</v>
      </c>
      <c r="I783" s="259"/>
      <c r="J783" s="255"/>
      <c r="K783" s="255"/>
      <c r="L783" s="260"/>
      <c r="M783" s="261"/>
      <c r="N783" s="262"/>
      <c r="O783" s="262"/>
      <c r="P783" s="262"/>
      <c r="Q783" s="262"/>
      <c r="R783" s="262"/>
      <c r="S783" s="262"/>
      <c r="T783" s="263"/>
      <c r="AT783" s="264" t="s">
        <v>199</v>
      </c>
      <c r="AU783" s="264" t="s">
        <v>85</v>
      </c>
      <c r="AV783" s="13" t="s">
        <v>85</v>
      </c>
      <c r="AW783" s="13" t="s">
        <v>32</v>
      </c>
      <c r="AX783" s="13" t="s">
        <v>76</v>
      </c>
      <c r="AY783" s="264" t="s">
        <v>190</v>
      </c>
    </row>
    <row r="784" spans="2:51" s="13" customFormat="1" ht="12">
      <c r="B784" s="254"/>
      <c r="C784" s="255"/>
      <c r="D784" s="245" t="s">
        <v>199</v>
      </c>
      <c r="E784" s="256" t="s">
        <v>1</v>
      </c>
      <c r="F784" s="257" t="s">
        <v>3882</v>
      </c>
      <c r="G784" s="255"/>
      <c r="H784" s="258">
        <v>10</v>
      </c>
      <c r="I784" s="259"/>
      <c r="J784" s="255"/>
      <c r="K784" s="255"/>
      <c r="L784" s="260"/>
      <c r="M784" s="261"/>
      <c r="N784" s="262"/>
      <c r="O784" s="262"/>
      <c r="P784" s="262"/>
      <c r="Q784" s="262"/>
      <c r="R784" s="262"/>
      <c r="S784" s="262"/>
      <c r="T784" s="263"/>
      <c r="AT784" s="264" t="s">
        <v>199</v>
      </c>
      <c r="AU784" s="264" t="s">
        <v>85</v>
      </c>
      <c r="AV784" s="13" t="s">
        <v>85</v>
      </c>
      <c r="AW784" s="13" t="s">
        <v>32</v>
      </c>
      <c r="AX784" s="13" t="s">
        <v>76</v>
      </c>
      <c r="AY784" s="264" t="s">
        <v>190</v>
      </c>
    </row>
    <row r="785" spans="2:51" s="13" customFormat="1" ht="12">
      <c r="B785" s="254"/>
      <c r="C785" s="255"/>
      <c r="D785" s="245" t="s">
        <v>199</v>
      </c>
      <c r="E785" s="256" t="s">
        <v>1</v>
      </c>
      <c r="F785" s="257" t="s">
        <v>3883</v>
      </c>
      <c r="G785" s="255"/>
      <c r="H785" s="258">
        <v>30</v>
      </c>
      <c r="I785" s="259"/>
      <c r="J785" s="255"/>
      <c r="K785" s="255"/>
      <c r="L785" s="260"/>
      <c r="M785" s="261"/>
      <c r="N785" s="262"/>
      <c r="O785" s="262"/>
      <c r="P785" s="262"/>
      <c r="Q785" s="262"/>
      <c r="R785" s="262"/>
      <c r="S785" s="262"/>
      <c r="T785" s="263"/>
      <c r="AT785" s="264" t="s">
        <v>199</v>
      </c>
      <c r="AU785" s="264" t="s">
        <v>85</v>
      </c>
      <c r="AV785" s="13" t="s">
        <v>85</v>
      </c>
      <c r="AW785" s="13" t="s">
        <v>32</v>
      </c>
      <c r="AX785" s="13" t="s">
        <v>76</v>
      </c>
      <c r="AY785" s="264" t="s">
        <v>190</v>
      </c>
    </row>
    <row r="786" spans="2:51" s="13" customFormat="1" ht="12">
      <c r="B786" s="254"/>
      <c r="C786" s="255"/>
      <c r="D786" s="245" t="s">
        <v>199</v>
      </c>
      <c r="E786" s="256" t="s">
        <v>1</v>
      </c>
      <c r="F786" s="257" t="s">
        <v>3884</v>
      </c>
      <c r="G786" s="255"/>
      <c r="H786" s="258">
        <v>30</v>
      </c>
      <c r="I786" s="259"/>
      <c r="J786" s="255"/>
      <c r="K786" s="255"/>
      <c r="L786" s="260"/>
      <c r="M786" s="261"/>
      <c r="N786" s="262"/>
      <c r="O786" s="262"/>
      <c r="P786" s="262"/>
      <c r="Q786" s="262"/>
      <c r="R786" s="262"/>
      <c r="S786" s="262"/>
      <c r="T786" s="263"/>
      <c r="AT786" s="264" t="s">
        <v>199</v>
      </c>
      <c r="AU786" s="264" t="s">
        <v>85</v>
      </c>
      <c r="AV786" s="13" t="s">
        <v>85</v>
      </c>
      <c r="AW786" s="13" t="s">
        <v>32</v>
      </c>
      <c r="AX786" s="13" t="s">
        <v>76</v>
      </c>
      <c r="AY786" s="264" t="s">
        <v>190</v>
      </c>
    </row>
    <row r="787" spans="2:51" s="13" customFormat="1" ht="12">
      <c r="B787" s="254"/>
      <c r="C787" s="255"/>
      <c r="D787" s="245" t="s">
        <v>199</v>
      </c>
      <c r="E787" s="256" t="s">
        <v>1</v>
      </c>
      <c r="F787" s="257" t="s">
        <v>3885</v>
      </c>
      <c r="G787" s="255"/>
      <c r="H787" s="258">
        <v>15</v>
      </c>
      <c r="I787" s="259"/>
      <c r="J787" s="255"/>
      <c r="K787" s="255"/>
      <c r="L787" s="260"/>
      <c r="M787" s="261"/>
      <c r="N787" s="262"/>
      <c r="O787" s="262"/>
      <c r="P787" s="262"/>
      <c r="Q787" s="262"/>
      <c r="R787" s="262"/>
      <c r="S787" s="262"/>
      <c r="T787" s="263"/>
      <c r="AT787" s="264" t="s">
        <v>199</v>
      </c>
      <c r="AU787" s="264" t="s">
        <v>85</v>
      </c>
      <c r="AV787" s="13" t="s">
        <v>85</v>
      </c>
      <c r="AW787" s="13" t="s">
        <v>32</v>
      </c>
      <c r="AX787" s="13" t="s">
        <v>76</v>
      </c>
      <c r="AY787" s="264" t="s">
        <v>190</v>
      </c>
    </row>
    <row r="788" spans="2:65" s="1" customFormat="1" ht="24" customHeight="1">
      <c r="B788" s="37"/>
      <c r="C788" s="230" t="s">
        <v>1780</v>
      </c>
      <c r="D788" s="230" t="s">
        <v>192</v>
      </c>
      <c r="E788" s="231" t="s">
        <v>3886</v>
      </c>
      <c r="F788" s="232" t="s">
        <v>3887</v>
      </c>
      <c r="G788" s="233" t="s">
        <v>398</v>
      </c>
      <c r="H788" s="234">
        <v>125</v>
      </c>
      <c r="I788" s="235"/>
      <c r="J788" s="236">
        <f>ROUND(I788*H788,2)</f>
        <v>0</v>
      </c>
      <c r="K788" s="232" t="s">
        <v>196</v>
      </c>
      <c r="L788" s="42"/>
      <c r="M788" s="237" t="s">
        <v>1</v>
      </c>
      <c r="N788" s="238" t="s">
        <v>41</v>
      </c>
      <c r="O788" s="85"/>
      <c r="P788" s="239">
        <f>O788*H788</f>
        <v>0</v>
      </c>
      <c r="Q788" s="239">
        <v>0</v>
      </c>
      <c r="R788" s="239">
        <f>Q788*H788</f>
        <v>0</v>
      </c>
      <c r="S788" s="239">
        <v>0</v>
      </c>
      <c r="T788" s="240">
        <f>S788*H788</f>
        <v>0</v>
      </c>
      <c r="AR788" s="241" t="s">
        <v>272</v>
      </c>
      <c r="AT788" s="241" t="s">
        <v>192</v>
      </c>
      <c r="AU788" s="241" t="s">
        <v>85</v>
      </c>
      <c r="AY788" s="16" t="s">
        <v>190</v>
      </c>
      <c r="BE788" s="242">
        <f>IF(N788="základní",J788,0)</f>
        <v>0</v>
      </c>
      <c r="BF788" s="242">
        <f>IF(N788="snížená",J788,0)</f>
        <v>0</v>
      </c>
      <c r="BG788" s="242">
        <f>IF(N788="zákl. přenesená",J788,0)</f>
        <v>0</v>
      </c>
      <c r="BH788" s="242">
        <f>IF(N788="sníž. přenesená",J788,0)</f>
        <v>0</v>
      </c>
      <c r="BI788" s="242">
        <f>IF(N788="nulová",J788,0)</f>
        <v>0</v>
      </c>
      <c r="BJ788" s="16" t="s">
        <v>83</v>
      </c>
      <c r="BK788" s="242">
        <f>ROUND(I788*H788,2)</f>
        <v>0</v>
      </c>
      <c r="BL788" s="16" t="s">
        <v>272</v>
      </c>
      <c r="BM788" s="241" t="s">
        <v>3888</v>
      </c>
    </row>
    <row r="789" spans="2:65" s="1" customFormat="1" ht="16.5" customHeight="1">
      <c r="B789" s="37"/>
      <c r="C789" s="265" t="s">
        <v>1784</v>
      </c>
      <c r="D789" s="265" t="s">
        <v>430</v>
      </c>
      <c r="E789" s="266" t="s">
        <v>3889</v>
      </c>
      <c r="F789" s="267" t="s">
        <v>3890</v>
      </c>
      <c r="G789" s="268" t="s">
        <v>1708</v>
      </c>
      <c r="H789" s="269">
        <v>130</v>
      </c>
      <c r="I789" s="270"/>
      <c r="J789" s="271">
        <f>ROUND(I789*H789,2)</f>
        <v>0</v>
      </c>
      <c r="K789" s="267" t="s">
        <v>445</v>
      </c>
      <c r="L789" s="272"/>
      <c r="M789" s="273" t="s">
        <v>1</v>
      </c>
      <c r="N789" s="274" t="s">
        <v>41</v>
      </c>
      <c r="O789" s="85"/>
      <c r="P789" s="239">
        <f>O789*H789</f>
        <v>0</v>
      </c>
      <c r="Q789" s="239">
        <v>0</v>
      </c>
      <c r="R789" s="239">
        <f>Q789*H789</f>
        <v>0</v>
      </c>
      <c r="S789" s="239">
        <v>0</v>
      </c>
      <c r="T789" s="240">
        <f>S789*H789</f>
        <v>0</v>
      </c>
      <c r="AR789" s="241" t="s">
        <v>990</v>
      </c>
      <c r="AT789" s="241" t="s">
        <v>430</v>
      </c>
      <c r="AU789" s="241" t="s">
        <v>85</v>
      </c>
      <c r="AY789" s="16" t="s">
        <v>190</v>
      </c>
      <c r="BE789" s="242">
        <f>IF(N789="základní",J789,0)</f>
        <v>0</v>
      </c>
      <c r="BF789" s="242">
        <f>IF(N789="snížená",J789,0)</f>
        <v>0</v>
      </c>
      <c r="BG789" s="242">
        <f>IF(N789="zákl. přenesená",J789,0)</f>
        <v>0</v>
      </c>
      <c r="BH789" s="242">
        <f>IF(N789="sníž. přenesená",J789,0)</f>
        <v>0</v>
      </c>
      <c r="BI789" s="242">
        <f>IF(N789="nulová",J789,0)</f>
        <v>0</v>
      </c>
      <c r="BJ789" s="16" t="s">
        <v>83</v>
      </c>
      <c r="BK789" s="242">
        <f>ROUND(I789*H789,2)</f>
        <v>0</v>
      </c>
      <c r="BL789" s="16" t="s">
        <v>990</v>
      </c>
      <c r="BM789" s="241" t="s">
        <v>3891</v>
      </c>
    </row>
    <row r="790" spans="2:51" s="13" customFormat="1" ht="12">
      <c r="B790" s="254"/>
      <c r="C790" s="255"/>
      <c r="D790" s="245" t="s">
        <v>199</v>
      </c>
      <c r="E790" s="256" t="s">
        <v>1</v>
      </c>
      <c r="F790" s="257" t="s">
        <v>1000</v>
      </c>
      <c r="G790" s="255"/>
      <c r="H790" s="258">
        <v>130</v>
      </c>
      <c r="I790" s="259"/>
      <c r="J790" s="255"/>
      <c r="K790" s="255"/>
      <c r="L790" s="260"/>
      <c r="M790" s="261"/>
      <c r="N790" s="262"/>
      <c r="O790" s="262"/>
      <c r="P790" s="262"/>
      <c r="Q790" s="262"/>
      <c r="R790" s="262"/>
      <c r="S790" s="262"/>
      <c r="T790" s="263"/>
      <c r="AT790" s="264" t="s">
        <v>199</v>
      </c>
      <c r="AU790" s="264" t="s">
        <v>85</v>
      </c>
      <c r="AV790" s="13" t="s">
        <v>85</v>
      </c>
      <c r="AW790" s="13" t="s">
        <v>32</v>
      </c>
      <c r="AX790" s="13" t="s">
        <v>76</v>
      </c>
      <c r="AY790" s="264" t="s">
        <v>190</v>
      </c>
    </row>
    <row r="791" spans="2:65" s="1" customFormat="1" ht="16.5" customHeight="1">
      <c r="B791" s="37"/>
      <c r="C791" s="230" t="s">
        <v>1786</v>
      </c>
      <c r="D791" s="230" t="s">
        <v>192</v>
      </c>
      <c r="E791" s="231" t="s">
        <v>2370</v>
      </c>
      <c r="F791" s="232" t="s">
        <v>2371</v>
      </c>
      <c r="G791" s="233" t="s">
        <v>427</v>
      </c>
      <c r="H791" s="234">
        <v>130</v>
      </c>
      <c r="I791" s="235"/>
      <c r="J791" s="236">
        <f>ROUND(I791*H791,2)</f>
        <v>0</v>
      </c>
      <c r="K791" s="232" t="s">
        <v>196</v>
      </c>
      <c r="L791" s="42"/>
      <c r="M791" s="237" t="s">
        <v>1</v>
      </c>
      <c r="N791" s="238" t="s">
        <v>41</v>
      </c>
      <c r="O791" s="85"/>
      <c r="P791" s="239">
        <f>O791*H791</f>
        <v>0</v>
      </c>
      <c r="Q791" s="239">
        <v>0</v>
      </c>
      <c r="R791" s="239">
        <f>Q791*H791</f>
        <v>0</v>
      </c>
      <c r="S791" s="239">
        <v>0</v>
      </c>
      <c r="T791" s="240">
        <f>S791*H791</f>
        <v>0</v>
      </c>
      <c r="AR791" s="241" t="s">
        <v>272</v>
      </c>
      <c r="AT791" s="241" t="s">
        <v>192</v>
      </c>
      <c r="AU791" s="241" t="s">
        <v>85</v>
      </c>
      <c r="AY791" s="16" t="s">
        <v>190</v>
      </c>
      <c r="BE791" s="242">
        <f>IF(N791="základní",J791,0)</f>
        <v>0</v>
      </c>
      <c r="BF791" s="242">
        <f>IF(N791="snížená",J791,0)</f>
        <v>0</v>
      </c>
      <c r="BG791" s="242">
        <f>IF(N791="zákl. přenesená",J791,0)</f>
        <v>0</v>
      </c>
      <c r="BH791" s="242">
        <f>IF(N791="sníž. přenesená",J791,0)</f>
        <v>0</v>
      </c>
      <c r="BI791" s="242">
        <f>IF(N791="nulová",J791,0)</f>
        <v>0</v>
      </c>
      <c r="BJ791" s="16" t="s">
        <v>83</v>
      </c>
      <c r="BK791" s="242">
        <f>ROUND(I791*H791,2)</f>
        <v>0</v>
      </c>
      <c r="BL791" s="16" t="s">
        <v>272</v>
      </c>
      <c r="BM791" s="241" t="s">
        <v>3892</v>
      </c>
    </row>
    <row r="792" spans="2:65" s="1" customFormat="1" ht="16.5" customHeight="1">
      <c r="B792" s="37"/>
      <c r="C792" s="265" t="s">
        <v>1793</v>
      </c>
      <c r="D792" s="265" t="s">
        <v>430</v>
      </c>
      <c r="E792" s="266" t="s">
        <v>3893</v>
      </c>
      <c r="F792" s="267" t="s">
        <v>3894</v>
      </c>
      <c r="G792" s="268" t="s">
        <v>1708</v>
      </c>
      <c r="H792" s="269">
        <v>18</v>
      </c>
      <c r="I792" s="270"/>
      <c r="J792" s="271">
        <f>ROUND(I792*H792,2)</f>
        <v>0</v>
      </c>
      <c r="K792" s="267" t="s">
        <v>445</v>
      </c>
      <c r="L792" s="272"/>
      <c r="M792" s="273" t="s">
        <v>1</v>
      </c>
      <c r="N792" s="274" t="s">
        <v>41</v>
      </c>
      <c r="O792" s="85"/>
      <c r="P792" s="239">
        <f>O792*H792</f>
        <v>0</v>
      </c>
      <c r="Q792" s="239">
        <v>0</v>
      </c>
      <c r="R792" s="239">
        <f>Q792*H792</f>
        <v>0</v>
      </c>
      <c r="S792" s="239">
        <v>0</v>
      </c>
      <c r="T792" s="240">
        <f>S792*H792</f>
        <v>0</v>
      </c>
      <c r="AR792" s="241" t="s">
        <v>990</v>
      </c>
      <c r="AT792" s="241" t="s">
        <v>430</v>
      </c>
      <c r="AU792" s="241" t="s">
        <v>85</v>
      </c>
      <c r="AY792" s="16" t="s">
        <v>190</v>
      </c>
      <c r="BE792" s="242">
        <f>IF(N792="základní",J792,0)</f>
        <v>0</v>
      </c>
      <c r="BF792" s="242">
        <f>IF(N792="snížená",J792,0)</f>
        <v>0</v>
      </c>
      <c r="BG792" s="242">
        <f>IF(N792="zákl. přenesená",J792,0)</f>
        <v>0</v>
      </c>
      <c r="BH792" s="242">
        <f>IF(N792="sníž. přenesená",J792,0)</f>
        <v>0</v>
      </c>
      <c r="BI792" s="242">
        <f>IF(N792="nulová",J792,0)</f>
        <v>0</v>
      </c>
      <c r="BJ792" s="16" t="s">
        <v>83</v>
      </c>
      <c r="BK792" s="242">
        <f>ROUND(I792*H792,2)</f>
        <v>0</v>
      </c>
      <c r="BL792" s="16" t="s">
        <v>990</v>
      </c>
      <c r="BM792" s="241" t="s">
        <v>3895</v>
      </c>
    </row>
    <row r="793" spans="2:51" s="13" customFormat="1" ht="12">
      <c r="B793" s="254"/>
      <c r="C793" s="255"/>
      <c r="D793" s="245" t="s">
        <v>199</v>
      </c>
      <c r="E793" s="256" t="s">
        <v>1</v>
      </c>
      <c r="F793" s="257" t="s">
        <v>3896</v>
      </c>
      <c r="G793" s="255"/>
      <c r="H793" s="258">
        <v>18</v>
      </c>
      <c r="I793" s="259"/>
      <c r="J793" s="255"/>
      <c r="K793" s="255"/>
      <c r="L793" s="260"/>
      <c r="M793" s="261"/>
      <c r="N793" s="262"/>
      <c r="O793" s="262"/>
      <c r="P793" s="262"/>
      <c r="Q793" s="262"/>
      <c r="R793" s="262"/>
      <c r="S793" s="262"/>
      <c r="T793" s="263"/>
      <c r="AT793" s="264" t="s">
        <v>199</v>
      </c>
      <c r="AU793" s="264" t="s">
        <v>85</v>
      </c>
      <c r="AV793" s="13" t="s">
        <v>85</v>
      </c>
      <c r="AW793" s="13" t="s">
        <v>32</v>
      </c>
      <c r="AX793" s="13" t="s">
        <v>76</v>
      </c>
      <c r="AY793" s="264" t="s">
        <v>190</v>
      </c>
    </row>
    <row r="794" spans="2:65" s="1" customFormat="1" ht="16.5" customHeight="1">
      <c r="B794" s="37"/>
      <c r="C794" s="230" t="s">
        <v>1800</v>
      </c>
      <c r="D794" s="230" t="s">
        <v>192</v>
      </c>
      <c r="E794" s="231" t="s">
        <v>2370</v>
      </c>
      <c r="F794" s="232" t="s">
        <v>2371</v>
      </c>
      <c r="G794" s="233" t="s">
        <v>427</v>
      </c>
      <c r="H794" s="234">
        <v>18</v>
      </c>
      <c r="I794" s="235"/>
      <c r="J794" s="236">
        <f>ROUND(I794*H794,2)</f>
        <v>0</v>
      </c>
      <c r="K794" s="232" t="s">
        <v>196</v>
      </c>
      <c r="L794" s="42"/>
      <c r="M794" s="237" t="s">
        <v>1</v>
      </c>
      <c r="N794" s="238" t="s">
        <v>41</v>
      </c>
      <c r="O794" s="85"/>
      <c r="P794" s="239">
        <f>O794*H794</f>
        <v>0</v>
      </c>
      <c r="Q794" s="239">
        <v>0</v>
      </c>
      <c r="R794" s="239">
        <f>Q794*H794</f>
        <v>0</v>
      </c>
      <c r="S794" s="239">
        <v>0</v>
      </c>
      <c r="T794" s="240">
        <f>S794*H794</f>
        <v>0</v>
      </c>
      <c r="AR794" s="241" t="s">
        <v>272</v>
      </c>
      <c r="AT794" s="241" t="s">
        <v>192</v>
      </c>
      <c r="AU794" s="241" t="s">
        <v>85</v>
      </c>
      <c r="AY794" s="16" t="s">
        <v>190</v>
      </c>
      <c r="BE794" s="242">
        <f>IF(N794="základní",J794,0)</f>
        <v>0</v>
      </c>
      <c r="BF794" s="242">
        <f>IF(N794="snížená",J794,0)</f>
        <v>0</v>
      </c>
      <c r="BG794" s="242">
        <f>IF(N794="zákl. přenesená",J794,0)</f>
        <v>0</v>
      </c>
      <c r="BH794" s="242">
        <f>IF(N794="sníž. přenesená",J794,0)</f>
        <v>0</v>
      </c>
      <c r="BI794" s="242">
        <f>IF(N794="nulová",J794,0)</f>
        <v>0</v>
      </c>
      <c r="BJ794" s="16" t="s">
        <v>83</v>
      </c>
      <c r="BK794" s="242">
        <f>ROUND(I794*H794,2)</f>
        <v>0</v>
      </c>
      <c r="BL794" s="16" t="s">
        <v>272</v>
      </c>
      <c r="BM794" s="241" t="s">
        <v>3897</v>
      </c>
    </row>
    <row r="795" spans="2:65" s="1" customFormat="1" ht="16.5" customHeight="1">
      <c r="B795" s="37"/>
      <c r="C795" s="265" t="s">
        <v>1806</v>
      </c>
      <c r="D795" s="265" t="s">
        <v>430</v>
      </c>
      <c r="E795" s="266" t="s">
        <v>3898</v>
      </c>
      <c r="F795" s="267" t="s">
        <v>3899</v>
      </c>
      <c r="G795" s="268" t="s">
        <v>1708</v>
      </c>
      <c r="H795" s="269">
        <v>30</v>
      </c>
      <c r="I795" s="270"/>
      <c r="J795" s="271">
        <f>ROUND(I795*H795,2)</f>
        <v>0</v>
      </c>
      <c r="K795" s="267" t="s">
        <v>445</v>
      </c>
      <c r="L795" s="272"/>
      <c r="M795" s="273" t="s">
        <v>1</v>
      </c>
      <c r="N795" s="274" t="s">
        <v>41</v>
      </c>
      <c r="O795" s="85"/>
      <c r="P795" s="239">
        <f>O795*H795</f>
        <v>0</v>
      </c>
      <c r="Q795" s="239">
        <v>0</v>
      </c>
      <c r="R795" s="239">
        <f>Q795*H795</f>
        <v>0</v>
      </c>
      <c r="S795" s="239">
        <v>0</v>
      </c>
      <c r="T795" s="240">
        <f>S795*H795</f>
        <v>0</v>
      </c>
      <c r="AR795" s="241" t="s">
        <v>990</v>
      </c>
      <c r="AT795" s="241" t="s">
        <v>430</v>
      </c>
      <c r="AU795" s="241" t="s">
        <v>85</v>
      </c>
      <c r="AY795" s="16" t="s">
        <v>190</v>
      </c>
      <c r="BE795" s="242">
        <f>IF(N795="základní",J795,0)</f>
        <v>0</v>
      </c>
      <c r="BF795" s="242">
        <f>IF(N795="snížená",J795,0)</f>
        <v>0</v>
      </c>
      <c r="BG795" s="242">
        <f>IF(N795="zákl. přenesená",J795,0)</f>
        <v>0</v>
      </c>
      <c r="BH795" s="242">
        <f>IF(N795="sníž. přenesená",J795,0)</f>
        <v>0</v>
      </c>
      <c r="BI795" s="242">
        <f>IF(N795="nulová",J795,0)</f>
        <v>0</v>
      </c>
      <c r="BJ795" s="16" t="s">
        <v>83</v>
      </c>
      <c r="BK795" s="242">
        <f>ROUND(I795*H795,2)</f>
        <v>0</v>
      </c>
      <c r="BL795" s="16" t="s">
        <v>990</v>
      </c>
      <c r="BM795" s="241" t="s">
        <v>3900</v>
      </c>
    </row>
    <row r="796" spans="2:51" s="13" customFormat="1" ht="12">
      <c r="B796" s="254"/>
      <c r="C796" s="255"/>
      <c r="D796" s="245" t="s">
        <v>199</v>
      </c>
      <c r="E796" s="256" t="s">
        <v>1</v>
      </c>
      <c r="F796" s="257" t="s">
        <v>3901</v>
      </c>
      <c r="G796" s="255"/>
      <c r="H796" s="258">
        <v>30</v>
      </c>
      <c r="I796" s="259"/>
      <c r="J796" s="255"/>
      <c r="K796" s="255"/>
      <c r="L796" s="260"/>
      <c r="M796" s="261"/>
      <c r="N796" s="262"/>
      <c r="O796" s="262"/>
      <c r="P796" s="262"/>
      <c r="Q796" s="262"/>
      <c r="R796" s="262"/>
      <c r="S796" s="262"/>
      <c r="T796" s="263"/>
      <c r="AT796" s="264" t="s">
        <v>199</v>
      </c>
      <c r="AU796" s="264" t="s">
        <v>85</v>
      </c>
      <c r="AV796" s="13" t="s">
        <v>85</v>
      </c>
      <c r="AW796" s="13" t="s">
        <v>32</v>
      </c>
      <c r="AX796" s="13" t="s">
        <v>76</v>
      </c>
      <c r="AY796" s="264" t="s">
        <v>190</v>
      </c>
    </row>
    <row r="797" spans="2:65" s="1" customFormat="1" ht="16.5" customHeight="1">
      <c r="B797" s="37"/>
      <c r="C797" s="265" t="s">
        <v>1811</v>
      </c>
      <c r="D797" s="265" t="s">
        <v>430</v>
      </c>
      <c r="E797" s="266" t="s">
        <v>3902</v>
      </c>
      <c r="F797" s="267" t="s">
        <v>3903</v>
      </c>
      <c r="G797" s="268" t="s">
        <v>1708</v>
      </c>
      <c r="H797" s="269">
        <v>30</v>
      </c>
      <c r="I797" s="270"/>
      <c r="J797" s="271">
        <f>ROUND(I797*H797,2)</f>
        <v>0</v>
      </c>
      <c r="K797" s="267" t="s">
        <v>445</v>
      </c>
      <c r="L797" s="272"/>
      <c r="M797" s="273" t="s">
        <v>1</v>
      </c>
      <c r="N797" s="274" t="s">
        <v>41</v>
      </c>
      <c r="O797" s="85"/>
      <c r="P797" s="239">
        <f>O797*H797</f>
        <v>0</v>
      </c>
      <c r="Q797" s="239">
        <v>0</v>
      </c>
      <c r="R797" s="239">
        <f>Q797*H797</f>
        <v>0</v>
      </c>
      <c r="S797" s="239">
        <v>0</v>
      </c>
      <c r="T797" s="240">
        <f>S797*H797</f>
        <v>0</v>
      </c>
      <c r="AR797" s="241" t="s">
        <v>990</v>
      </c>
      <c r="AT797" s="241" t="s">
        <v>430</v>
      </c>
      <c r="AU797" s="241" t="s">
        <v>85</v>
      </c>
      <c r="AY797" s="16" t="s">
        <v>190</v>
      </c>
      <c r="BE797" s="242">
        <f>IF(N797="základní",J797,0)</f>
        <v>0</v>
      </c>
      <c r="BF797" s="242">
        <f>IF(N797="snížená",J797,0)</f>
        <v>0</v>
      </c>
      <c r="BG797" s="242">
        <f>IF(N797="zákl. přenesená",J797,0)</f>
        <v>0</v>
      </c>
      <c r="BH797" s="242">
        <f>IF(N797="sníž. přenesená",J797,0)</f>
        <v>0</v>
      </c>
      <c r="BI797" s="242">
        <f>IF(N797="nulová",J797,0)</f>
        <v>0</v>
      </c>
      <c r="BJ797" s="16" t="s">
        <v>83</v>
      </c>
      <c r="BK797" s="242">
        <f>ROUND(I797*H797,2)</f>
        <v>0</v>
      </c>
      <c r="BL797" s="16" t="s">
        <v>990</v>
      </c>
      <c r="BM797" s="241" t="s">
        <v>3904</v>
      </c>
    </row>
    <row r="798" spans="2:65" s="1" customFormat="1" ht="24" customHeight="1">
      <c r="B798" s="37"/>
      <c r="C798" s="230" t="s">
        <v>1817</v>
      </c>
      <c r="D798" s="230" t="s">
        <v>192</v>
      </c>
      <c r="E798" s="231" t="s">
        <v>3905</v>
      </c>
      <c r="F798" s="232" t="s">
        <v>3906</v>
      </c>
      <c r="G798" s="233" t="s">
        <v>427</v>
      </c>
      <c r="H798" s="234">
        <v>30</v>
      </c>
      <c r="I798" s="235"/>
      <c r="J798" s="236">
        <f>ROUND(I798*H798,2)</f>
        <v>0</v>
      </c>
      <c r="K798" s="232" t="s">
        <v>196</v>
      </c>
      <c r="L798" s="42"/>
      <c r="M798" s="237" t="s">
        <v>1</v>
      </c>
      <c r="N798" s="238" t="s">
        <v>41</v>
      </c>
      <c r="O798" s="85"/>
      <c r="P798" s="239">
        <f>O798*H798</f>
        <v>0</v>
      </c>
      <c r="Q798" s="239">
        <v>0</v>
      </c>
      <c r="R798" s="239">
        <f>Q798*H798</f>
        <v>0</v>
      </c>
      <c r="S798" s="239">
        <v>0</v>
      </c>
      <c r="T798" s="240">
        <f>S798*H798</f>
        <v>0</v>
      </c>
      <c r="AR798" s="241" t="s">
        <v>272</v>
      </c>
      <c r="AT798" s="241" t="s">
        <v>192</v>
      </c>
      <c r="AU798" s="241" t="s">
        <v>85</v>
      </c>
      <c r="AY798" s="16" t="s">
        <v>190</v>
      </c>
      <c r="BE798" s="242">
        <f>IF(N798="základní",J798,0)</f>
        <v>0</v>
      </c>
      <c r="BF798" s="242">
        <f>IF(N798="snížená",J798,0)</f>
        <v>0</v>
      </c>
      <c r="BG798" s="242">
        <f>IF(N798="zákl. přenesená",J798,0)</f>
        <v>0</v>
      </c>
      <c r="BH798" s="242">
        <f>IF(N798="sníž. přenesená",J798,0)</f>
        <v>0</v>
      </c>
      <c r="BI798" s="242">
        <f>IF(N798="nulová",J798,0)</f>
        <v>0</v>
      </c>
      <c r="BJ798" s="16" t="s">
        <v>83</v>
      </c>
      <c r="BK798" s="242">
        <f>ROUND(I798*H798,2)</f>
        <v>0</v>
      </c>
      <c r="BL798" s="16" t="s">
        <v>272</v>
      </c>
      <c r="BM798" s="241" t="s">
        <v>3907</v>
      </c>
    </row>
    <row r="799" spans="2:65" s="1" customFormat="1" ht="16.5" customHeight="1">
      <c r="B799" s="37"/>
      <c r="C799" s="265" t="s">
        <v>1823</v>
      </c>
      <c r="D799" s="265" t="s">
        <v>430</v>
      </c>
      <c r="E799" s="266" t="s">
        <v>3908</v>
      </c>
      <c r="F799" s="267" t="s">
        <v>3909</v>
      </c>
      <c r="G799" s="268" t="s">
        <v>1708</v>
      </c>
      <c r="H799" s="269">
        <v>20</v>
      </c>
      <c r="I799" s="270"/>
      <c r="J799" s="271">
        <f>ROUND(I799*H799,2)</f>
        <v>0</v>
      </c>
      <c r="K799" s="267" t="s">
        <v>445</v>
      </c>
      <c r="L799" s="272"/>
      <c r="M799" s="273" t="s">
        <v>1</v>
      </c>
      <c r="N799" s="274" t="s">
        <v>41</v>
      </c>
      <c r="O799" s="85"/>
      <c r="P799" s="239">
        <f>O799*H799</f>
        <v>0</v>
      </c>
      <c r="Q799" s="239">
        <v>0</v>
      </c>
      <c r="R799" s="239">
        <f>Q799*H799</f>
        <v>0</v>
      </c>
      <c r="S799" s="239">
        <v>0</v>
      </c>
      <c r="T799" s="240">
        <f>S799*H799</f>
        <v>0</v>
      </c>
      <c r="AR799" s="241" t="s">
        <v>990</v>
      </c>
      <c r="AT799" s="241" t="s">
        <v>430</v>
      </c>
      <c r="AU799" s="241" t="s">
        <v>85</v>
      </c>
      <c r="AY799" s="16" t="s">
        <v>190</v>
      </c>
      <c r="BE799" s="242">
        <f>IF(N799="základní",J799,0)</f>
        <v>0</v>
      </c>
      <c r="BF799" s="242">
        <f>IF(N799="snížená",J799,0)</f>
        <v>0</v>
      </c>
      <c r="BG799" s="242">
        <f>IF(N799="zákl. přenesená",J799,0)</f>
        <v>0</v>
      </c>
      <c r="BH799" s="242">
        <f>IF(N799="sníž. přenesená",J799,0)</f>
        <v>0</v>
      </c>
      <c r="BI799" s="242">
        <f>IF(N799="nulová",J799,0)</f>
        <v>0</v>
      </c>
      <c r="BJ799" s="16" t="s">
        <v>83</v>
      </c>
      <c r="BK799" s="242">
        <f>ROUND(I799*H799,2)</f>
        <v>0</v>
      </c>
      <c r="BL799" s="16" t="s">
        <v>990</v>
      </c>
      <c r="BM799" s="241" t="s">
        <v>3910</v>
      </c>
    </row>
    <row r="800" spans="2:51" s="13" customFormat="1" ht="12">
      <c r="B800" s="254"/>
      <c r="C800" s="255"/>
      <c r="D800" s="245" t="s">
        <v>199</v>
      </c>
      <c r="E800" s="256" t="s">
        <v>1</v>
      </c>
      <c r="F800" s="257" t="s">
        <v>293</v>
      </c>
      <c r="G800" s="255"/>
      <c r="H800" s="258">
        <v>20</v>
      </c>
      <c r="I800" s="259"/>
      <c r="J800" s="255"/>
      <c r="K800" s="255"/>
      <c r="L800" s="260"/>
      <c r="M800" s="261"/>
      <c r="N800" s="262"/>
      <c r="O800" s="262"/>
      <c r="P800" s="262"/>
      <c r="Q800" s="262"/>
      <c r="R800" s="262"/>
      <c r="S800" s="262"/>
      <c r="T800" s="263"/>
      <c r="AT800" s="264" t="s">
        <v>199</v>
      </c>
      <c r="AU800" s="264" t="s">
        <v>85</v>
      </c>
      <c r="AV800" s="13" t="s">
        <v>85</v>
      </c>
      <c r="AW800" s="13" t="s">
        <v>32</v>
      </c>
      <c r="AX800" s="13" t="s">
        <v>76</v>
      </c>
      <c r="AY800" s="264" t="s">
        <v>190</v>
      </c>
    </row>
    <row r="801" spans="2:65" s="1" customFormat="1" ht="16.5" customHeight="1">
      <c r="B801" s="37"/>
      <c r="C801" s="230" t="s">
        <v>1829</v>
      </c>
      <c r="D801" s="230" t="s">
        <v>192</v>
      </c>
      <c r="E801" s="231" t="s">
        <v>2370</v>
      </c>
      <c r="F801" s="232" t="s">
        <v>2371</v>
      </c>
      <c r="G801" s="233" t="s">
        <v>427</v>
      </c>
      <c r="H801" s="234">
        <v>20</v>
      </c>
      <c r="I801" s="235"/>
      <c r="J801" s="236">
        <f>ROUND(I801*H801,2)</f>
        <v>0</v>
      </c>
      <c r="K801" s="232" t="s">
        <v>196</v>
      </c>
      <c r="L801" s="42"/>
      <c r="M801" s="237" t="s">
        <v>1</v>
      </c>
      <c r="N801" s="238" t="s">
        <v>41</v>
      </c>
      <c r="O801" s="85"/>
      <c r="P801" s="239">
        <f>O801*H801</f>
        <v>0</v>
      </c>
      <c r="Q801" s="239">
        <v>0</v>
      </c>
      <c r="R801" s="239">
        <f>Q801*H801</f>
        <v>0</v>
      </c>
      <c r="S801" s="239">
        <v>0</v>
      </c>
      <c r="T801" s="240">
        <f>S801*H801</f>
        <v>0</v>
      </c>
      <c r="AR801" s="241" t="s">
        <v>272</v>
      </c>
      <c r="AT801" s="241" t="s">
        <v>192</v>
      </c>
      <c r="AU801" s="241" t="s">
        <v>85</v>
      </c>
      <c r="AY801" s="16" t="s">
        <v>190</v>
      </c>
      <c r="BE801" s="242">
        <f>IF(N801="základní",J801,0)</f>
        <v>0</v>
      </c>
      <c r="BF801" s="242">
        <f>IF(N801="snížená",J801,0)</f>
        <v>0</v>
      </c>
      <c r="BG801" s="242">
        <f>IF(N801="zákl. přenesená",J801,0)</f>
        <v>0</v>
      </c>
      <c r="BH801" s="242">
        <f>IF(N801="sníž. přenesená",J801,0)</f>
        <v>0</v>
      </c>
      <c r="BI801" s="242">
        <f>IF(N801="nulová",J801,0)</f>
        <v>0</v>
      </c>
      <c r="BJ801" s="16" t="s">
        <v>83</v>
      </c>
      <c r="BK801" s="242">
        <f>ROUND(I801*H801,2)</f>
        <v>0</v>
      </c>
      <c r="BL801" s="16" t="s">
        <v>272</v>
      </c>
      <c r="BM801" s="241" t="s">
        <v>3911</v>
      </c>
    </row>
    <row r="802" spans="2:65" s="1" customFormat="1" ht="16.5" customHeight="1">
      <c r="B802" s="37"/>
      <c r="C802" s="265" t="s">
        <v>1833</v>
      </c>
      <c r="D802" s="265" t="s">
        <v>430</v>
      </c>
      <c r="E802" s="266" t="s">
        <v>3912</v>
      </c>
      <c r="F802" s="267" t="s">
        <v>3913</v>
      </c>
      <c r="G802" s="268" t="s">
        <v>1708</v>
      </c>
      <c r="H802" s="269">
        <v>40</v>
      </c>
      <c r="I802" s="270"/>
      <c r="J802" s="271">
        <f>ROUND(I802*H802,2)</f>
        <v>0</v>
      </c>
      <c r="K802" s="267" t="s">
        <v>445</v>
      </c>
      <c r="L802" s="272"/>
      <c r="M802" s="273" t="s">
        <v>1</v>
      </c>
      <c r="N802" s="274" t="s">
        <v>41</v>
      </c>
      <c r="O802" s="85"/>
      <c r="P802" s="239">
        <f>O802*H802</f>
        <v>0</v>
      </c>
      <c r="Q802" s="239">
        <v>0</v>
      </c>
      <c r="R802" s="239">
        <f>Q802*H802</f>
        <v>0</v>
      </c>
      <c r="S802" s="239">
        <v>0</v>
      </c>
      <c r="T802" s="240">
        <f>S802*H802</f>
        <v>0</v>
      </c>
      <c r="AR802" s="241" t="s">
        <v>990</v>
      </c>
      <c r="AT802" s="241" t="s">
        <v>430</v>
      </c>
      <c r="AU802" s="241" t="s">
        <v>85</v>
      </c>
      <c r="AY802" s="16" t="s">
        <v>190</v>
      </c>
      <c r="BE802" s="242">
        <f>IF(N802="základní",J802,0)</f>
        <v>0</v>
      </c>
      <c r="BF802" s="242">
        <f>IF(N802="snížená",J802,0)</f>
        <v>0</v>
      </c>
      <c r="BG802" s="242">
        <f>IF(N802="zákl. přenesená",J802,0)</f>
        <v>0</v>
      </c>
      <c r="BH802" s="242">
        <f>IF(N802="sníž. přenesená",J802,0)</f>
        <v>0</v>
      </c>
      <c r="BI802" s="242">
        <f>IF(N802="nulová",J802,0)</f>
        <v>0</v>
      </c>
      <c r="BJ802" s="16" t="s">
        <v>83</v>
      </c>
      <c r="BK802" s="242">
        <f>ROUND(I802*H802,2)</f>
        <v>0</v>
      </c>
      <c r="BL802" s="16" t="s">
        <v>990</v>
      </c>
      <c r="BM802" s="241" t="s">
        <v>3914</v>
      </c>
    </row>
    <row r="803" spans="2:51" s="13" customFormat="1" ht="12">
      <c r="B803" s="254"/>
      <c r="C803" s="255"/>
      <c r="D803" s="245" t="s">
        <v>199</v>
      </c>
      <c r="E803" s="256" t="s">
        <v>1</v>
      </c>
      <c r="F803" s="257" t="s">
        <v>442</v>
      </c>
      <c r="G803" s="255"/>
      <c r="H803" s="258">
        <v>40</v>
      </c>
      <c r="I803" s="259"/>
      <c r="J803" s="255"/>
      <c r="K803" s="255"/>
      <c r="L803" s="260"/>
      <c r="M803" s="261"/>
      <c r="N803" s="262"/>
      <c r="O803" s="262"/>
      <c r="P803" s="262"/>
      <c r="Q803" s="262"/>
      <c r="R803" s="262"/>
      <c r="S803" s="262"/>
      <c r="T803" s="263"/>
      <c r="AT803" s="264" t="s">
        <v>199</v>
      </c>
      <c r="AU803" s="264" t="s">
        <v>85</v>
      </c>
      <c r="AV803" s="13" t="s">
        <v>85</v>
      </c>
      <c r="AW803" s="13" t="s">
        <v>32</v>
      </c>
      <c r="AX803" s="13" t="s">
        <v>76</v>
      </c>
      <c r="AY803" s="264" t="s">
        <v>190</v>
      </c>
    </row>
    <row r="804" spans="2:65" s="1" customFormat="1" ht="16.5" customHeight="1">
      <c r="B804" s="37"/>
      <c r="C804" s="230" t="s">
        <v>1837</v>
      </c>
      <c r="D804" s="230" t="s">
        <v>192</v>
      </c>
      <c r="E804" s="231" t="s">
        <v>2370</v>
      </c>
      <c r="F804" s="232" t="s">
        <v>2371</v>
      </c>
      <c r="G804" s="233" t="s">
        <v>427</v>
      </c>
      <c r="H804" s="234">
        <v>40</v>
      </c>
      <c r="I804" s="235"/>
      <c r="J804" s="236">
        <f>ROUND(I804*H804,2)</f>
        <v>0</v>
      </c>
      <c r="K804" s="232" t="s">
        <v>196</v>
      </c>
      <c r="L804" s="42"/>
      <c r="M804" s="237" t="s">
        <v>1</v>
      </c>
      <c r="N804" s="238" t="s">
        <v>41</v>
      </c>
      <c r="O804" s="85"/>
      <c r="P804" s="239">
        <f>O804*H804</f>
        <v>0</v>
      </c>
      <c r="Q804" s="239">
        <v>0</v>
      </c>
      <c r="R804" s="239">
        <f>Q804*H804</f>
        <v>0</v>
      </c>
      <c r="S804" s="239">
        <v>0</v>
      </c>
      <c r="T804" s="240">
        <f>S804*H804</f>
        <v>0</v>
      </c>
      <c r="AR804" s="241" t="s">
        <v>272</v>
      </c>
      <c r="AT804" s="241" t="s">
        <v>192</v>
      </c>
      <c r="AU804" s="241" t="s">
        <v>85</v>
      </c>
      <c r="AY804" s="16" t="s">
        <v>190</v>
      </c>
      <c r="BE804" s="242">
        <f>IF(N804="základní",J804,0)</f>
        <v>0</v>
      </c>
      <c r="BF804" s="242">
        <f>IF(N804="snížená",J804,0)</f>
        <v>0</v>
      </c>
      <c r="BG804" s="242">
        <f>IF(N804="zákl. přenesená",J804,0)</f>
        <v>0</v>
      </c>
      <c r="BH804" s="242">
        <f>IF(N804="sníž. přenesená",J804,0)</f>
        <v>0</v>
      </c>
      <c r="BI804" s="242">
        <f>IF(N804="nulová",J804,0)</f>
        <v>0</v>
      </c>
      <c r="BJ804" s="16" t="s">
        <v>83</v>
      </c>
      <c r="BK804" s="242">
        <f>ROUND(I804*H804,2)</f>
        <v>0</v>
      </c>
      <c r="BL804" s="16" t="s">
        <v>272</v>
      </c>
      <c r="BM804" s="241" t="s">
        <v>3915</v>
      </c>
    </row>
    <row r="805" spans="2:65" s="1" customFormat="1" ht="16.5" customHeight="1">
      <c r="B805" s="37"/>
      <c r="C805" s="265" t="s">
        <v>1843</v>
      </c>
      <c r="D805" s="265" t="s">
        <v>430</v>
      </c>
      <c r="E805" s="266" t="s">
        <v>3916</v>
      </c>
      <c r="F805" s="267" t="s">
        <v>3917</v>
      </c>
      <c r="G805" s="268" t="s">
        <v>1708</v>
      </c>
      <c r="H805" s="269">
        <v>15</v>
      </c>
      <c r="I805" s="270"/>
      <c r="J805" s="271">
        <f>ROUND(I805*H805,2)</f>
        <v>0</v>
      </c>
      <c r="K805" s="267" t="s">
        <v>445</v>
      </c>
      <c r="L805" s="272"/>
      <c r="M805" s="273" t="s">
        <v>1</v>
      </c>
      <c r="N805" s="274" t="s">
        <v>41</v>
      </c>
      <c r="O805" s="85"/>
      <c r="P805" s="239">
        <f>O805*H805</f>
        <v>0</v>
      </c>
      <c r="Q805" s="239">
        <v>0</v>
      </c>
      <c r="R805" s="239">
        <f>Q805*H805</f>
        <v>0</v>
      </c>
      <c r="S805" s="239">
        <v>0</v>
      </c>
      <c r="T805" s="240">
        <f>S805*H805</f>
        <v>0</v>
      </c>
      <c r="AR805" s="241" t="s">
        <v>990</v>
      </c>
      <c r="AT805" s="241" t="s">
        <v>430</v>
      </c>
      <c r="AU805" s="241" t="s">
        <v>85</v>
      </c>
      <c r="AY805" s="16" t="s">
        <v>190</v>
      </c>
      <c r="BE805" s="242">
        <f>IF(N805="základní",J805,0)</f>
        <v>0</v>
      </c>
      <c r="BF805" s="242">
        <f>IF(N805="snížená",J805,0)</f>
        <v>0</v>
      </c>
      <c r="BG805" s="242">
        <f>IF(N805="zákl. přenesená",J805,0)</f>
        <v>0</v>
      </c>
      <c r="BH805" s="242">
        <f>IF(N805="sníž. přenesená",J805,0)</f>
        <v>0</v>
      </c>
      <c r="BI805" s="242">
        <f>IF(N805="nulová",J805,0)</f>
        <v>0</v>
      </c>
      <c r="BJ805" s="16" t="s">
        <v>83</v>
      </c>
      <c r="BK805" s="242">
        <f>ROUND(I805*H805,2)</f>
        <v>0</v>
      </c>
      <c r="BL805" s="16" t="s">
        <v>990</v>
      </c>
      <c r="BM805" s="241" t="s">
        <v>3918</v>
      </c>
    </row>
    <row r="806" spans="2:51" s="13" customFormat="1" ht="12">
      <c r="B806" s="254"/>
      <c r="C806" s="255"/>
      <c r="D806" s="245" t="s">
        <v>199</v>
      </c>
      <c r="E806" s="256" t="s">
        <v>1</v>
      </c>
      <c r="F806" s="257" t="s">
        <v>8</v>
      </c>
      <c r="G806" s="255"/>
      <c r="H806" s="258">
        <v>15</v>
      </c>
      <c r="I806" s="259"/>
      <c r="J806" s="255"/>
      <c r="K806" s="255"/>
      <c r="L806" s="260"/>
      <c r="M806" s="261"/>
      <c r="N806" s="262"/>
      <c r="O806" s="262"/>
      <c r="P806" s="262"/>
      <c r="Q806" s="262"/>
      <c r="R806" s="262"/>
      <c r="S806" s="262"/>
      <c r="T806" s="263"/>
      <c r="AT806" s="264" t="s">
        <v>199</v>
      </c>
      <c r="AU806" s="264" t="s">
        <v>85</v>
      </c>
      <c r="AV806" s="13" t="s">
        <v>85</v>
      </c>
      <c r="AW806" s="13" t="s">
        <v>32</v>
      </c>
      <c r="AX806" s="13" t="s">
        <v>76</v>
      </c>
      <c r="AY806" s="264" t="s">
        <v>190</v>
      </c>
    </row>
    <row r="807" spans="2:65" s="1" customFormat="1" ht="16.5" customHeight="1">
      <c r="B807" s="37"/>
      <c r="C807" s="265" t="s">
        <v>1849</v>
      </c>
      <c r="D807" s="265" t="s">
        <v>430</v>
      </c>
      <c r="E807" s="266" t="s">
        <v>3919</v>
      </c>
      <c r="F807" s="267" t="s">
        <v>3920</v>
      </c>
      <c r="G807" s="268" t="s">
        <v>1708</v>
      </c>
      <c r="H807" s="269">
        <v>10</v>
      </c>
      <c r="I807" s="270"/>
      <c r="J807" s="271">
        <f>ROUND(I807*H807,2)</f>
        <v>0</v>
      </c>
      <c r="K807" s="267" t="s">
        <v>445</v>
      </c>
      <c r="L807" s="272"/>
      <c r="M807" s="273" t="s">
        <v>1</v>
      </c>
      <c r="N807" s="274" t="s">
        <v>41</v>
      </c>
      <c r="O807" s="85"/>
      <c r="P807" s="239">
        <f>O807*H807</f>
        <v>0</v>
      </c>
      <c r="Q807" s="239">
        <v>0</v>
      </c>
      <c r="R807" s="239">
        <f>Q807*H807</f>
        <v>0</v>
      </c>
      <c r="S807" s="239">
        <v>0</v>
      </c>
      <c r="T807" s="240">
        <f>S807*H807</f>
        <v>0</v>
      </c>
      <c r="AR807" s="241" t="s">
        <v>990</v>
      </c>
      <c r="AT807" s="241" t="s">
        <v>430</v>
      </c>
      <c r="AU807" s="241" t="s">
        <v>85</v>
      </c>
      <c r="AY807" s="16" t="s">
        <v>190</v>
      </c>
      <c r="BE807" s="242">
        <f>IF(N807="základní",J807,0)</f>
        <v>0</v>
      </c>
      <c r="BF807" s="242">
        <f>IF(N807="snížená",J807,0)</f>
        <v>0</v>
      </c>
      <c r="BG807" s="242">
        <f>IF(N807="zákl. přenesená",J807,0)</f>
        <v>0</v>
      </c>
      <c r="BH807" s="242">
        <f>IF(N807="sníž. přenesená",J807,0)</f>
        <v>0</v>
      </c>
      <c r="BI807" s="242">
        <f>IF(N807="nulová",J807,0)</f>
        <v>0</v>
      </c>
      <c r="BJ807" s="16" t="s">
        <v>83</v>
      </c>
      <c r="BK807" s="242">
        <f>ROUND(I807*H807,2)</f>
        <v>0</v>
      </c>
      <c r="BL807" s="16" t="s">
        <v>990</v>
      </c>
      <c r="BM807" s="241" t="s">
        <v>3921</v>
      </c>
    </row>
    <row r="808" spans="2:51" s="13" customFormat="1" ht="12">
      <c r="B808" s="254"/>
      <c r="C808" s="255"/>
      <c r="D808" s="245" t="s">
        <v>199</v>
      </c>
      <c r="E808" s="256" t="s">
        <v>1</v>
      </c>
      <c r="F808" s="257" t="s">
        <v>238</v>
      </c>
      <c r="G808" s="255"/>
      <c r="H808" s="258">
        <v>10</v>
      </c>
      <c r="I808" s="259"/>
      <c r="J808" s="255"/>
      <c r="K808" s="255"/>
      <c r="L808" s="260"/>
      <c r="M808" s="261"/>
      <c r="N808" s="262"/>
      <c r="O808" s="262"/>
      <c r="P808" s="262"/>
      <c r="Q808" s="262"/>
      <c r="R808" s="262"/>
      <c r="S808" s="262"/>
      <c r="T808" s="263"/>
      <c r="AT808" s="264" t="s">
        <v>199</v>
      </c>
      <c r="AU808" s="264" t="s">
        <v>85</v>
      </c>
      <c r="AV808" s="13" t="s">
        <v>85</v>
      </c>
      <c r="AW808" s="13" t="s">
        <v>32</v>
      </c>
      <c r="AX808" s="13" t="s">
        <v>76</v>
      </c>
      <c r="AY808" s="264" t="s">
        <v>190</v>
      </c>
    </row>
    <row r="809" spans="2:65" s="1" customFormat="1" ht="16.5" customHeight="1">
      <c r="B809" s="37"/>
      <c r="C809" s="265" t="s">
        <v>1858</v>
      </c>
      <c r="D809" s="265" t="s">
        <v>430</v>
      </c>
      <c r="E809" s="266" t="s">
        <v>3922</v>
      </c>
      <c r="F809" s="267" t="s">
        <v>3923</v>
      </c>
      <c r="G809" s="268" t="s">
        <v>1708</v>
      </c>
      <c r="H809" s="269">
        <v>5</v>
      </c>
      <c r="I809" s="270"/>
      <c r="J809" s="271">
        <f>ROUND(I809*H809,2)</f>
        <v>0</v>
      </c>
      <c r="K809" s="267" t="s">
        <v>445</v>
      </c>
      <c r="L809" s="272"/>
      <c r="M809" s="273" t="s">
        <v>1</v>
      </c>
      <c r="N809" s="274" t="s">
        <v>41</v>
      </c>
      <c r="O809" s="85"/>
      <c r="P809" s="239">
        <f>O809*H809</f>
        <v>0</v>
      </c>
      <c r="Q809" s="239">
        <v>0</v>
      </c>
      <c r="R809" s="239">
        <f>Q809*H809</f>
        <v>0</v>
      </c>
      <c r="S809" s="239">
        <v>0</v>
      </c>
      <c r="T809" s="240">
        <f>S809*H809</f>
        <v>0</v>
      </c>
      <c r="AR809" s="241" t="s">
        <v>990</v>
      </c>
      <c r="AT809" s="241" t="s">
        <v>430</v>
      </c>
      <c r="AU809" s="241" t="s">
        <v>85</v>
      </c>
      <c r="AY809" s="16" t="s">
        <v>190</v>
      </c>
      <c r="BE809" s="242">
        <f>IF(N809="základní",J809,0)</f>
        <v>0</v>
      </c>
      <c r="BF809" s="242">
        <f>IF(N809="snížená",J809,0)</f>
        <v>0</v>
      </c>
      <c r="BG809" s="242">
        <f>IF(N809="zákl. přenesená",J809,0)</f>
        <v>0</v>
      </c>
      <c r="BH809" s="242">
        <f>IF(N809="sníž. přenesená",J809,0)</f>
        <v>0</v>
      </c>
      <c r="BI809" s="242">
        <f>IF(N809="nulová",J809,0)</f>
        <v>0</v>
      </c>
      <c r="BJ809" s="16" t="s">
        <v>83</v>
      </c>
      <c r="BK809" s="242">
        <f>ROUND(I809*H809,2)</f>
        <v>0</v>
      </c>
      <c r="BL809" s="16" t="s">
        <v>990</v>
      </c>
      <c r="BM809" s="241" t="s">
        <v>3924</v>
      </c>
    </row>
    <row r="810" spans="2:51" s="13" customFormat="1" ht="12">
      <c r="B810" s="254"/>
      <c r="C810" s="255"/>
      <c r="D810" s="245" t="s">
        <v>199</v>
      </c>
      <c r="E810" s="256" t="s">
        <v>1</v>
      </c>
      <c r="F810" s="257" t="s">
        <v>217</v>
      </c>
      <c r="G810" s="255"/>
      <c r="H810" s="258">
        <v>5</v>
      </c>
      <c r="I810" s="259"/>
      <c r="J810" s="255"/>
      <c r="K810" s="255"/>
      <c r="L810" s="260"/>
      <c r="M810" s="261"/>
      <c r="N810" s="262"/>
      <c r="O810" s="262"/>
      <c r="P810" s="262"/>
      <c r="Q810" s="262"/>
      <c r="R810" s="262"/>
      <c r="S810" s="262"/>
      <c r="T810" s="263"/>
      <c r="AT810" s="264" t="s">
        <v>199</v>
      </c>
      <c r="AU810" s="264" t="s">
        <v>85</v>
      </c>
      <c r="AV810" s="13" t="s">
        <v>85</v>
      </c>
      <c r="AW810" s="13" t="s">
        <v>32</v>
      </c>
      <c r="AX810" s="13" t="s">
        <v>76</v>
      </c>
      <c r="AY810" s="264" t="s">
        <v>190</v>
      </c>
    </row>
    <row r="811" spans="2:65" s="1" customFormat="1" ht="16.5" customHeight="1">
      <c r="B811" s="37"/>
      <c r="C811" s="230" t="s">
        <v>1862</v>
      </c>
      <c r="D811" s="230" t="s">
        <v>192</v>
      </c>
      <c r="E811" s="231" t="s">
        <v>2370</v>
      </c>
      <c r="F811" s="232" t="s">
        <v>2371</v>
      </c>
      <c r="G811" s="233" t="s">
        <v>427</v>
      </c>
      <c r="H811" s="234">
        <v>15</v>
      </c>
      <c r="I811" s="235"/>
      <c r="J811" s="236">
        <f>ROUND(I811*H811,2)</f>
        <v>0</v>
      </c>
      <c r="K811" s="232" t="s">
        <v>196</v>
      </c>
      <c r="L811" s="42"/>
      <c r="M811" s="237" t="s">
        <v>1</v>
      </c>
      <c r="N811" s="238" t="s">
        <v>41</v>
      </c>
      <c r="O811" s="85"/>
      <c r="P811" s="239">
        <f>O811*H811</f>
        <v>0</v>
      </c>
      <c r="Q811" s="239">
        <v>0</v>
      </c>
      <c r="R811" s="239">
        <f>Q811*H811</f>
        <v>0</v>
      </c>
      <c r="S811" s="239">
        <v>0</v>
      </c>
      <c r="T811" s="240">
        <f>S811*H811</f>
        <v>0</v>
      </c>
      <c r="AR811" s="241" t="s">
        <v>272</v>
      </c>
      <c r="AT811" s="241" t="s">
        <v>192</v>
      </c>
      <c r="AU811" s="241" t="s">
        <v>85</v>
      </c>
      <c r="AY811" s="16" t="s">
        <v>190</v>
      </c>
      <c r="BE811" s="242">
        <f>IF(N811="základní",J811,0)</f>
        <v>0</v>
      </c>
      <c r="BF811" s="242">
        <f>IF(N811="snížená",J811,0)</f>
        <v>0</v>
      </c>
      <c r="BG811" s="242">
        <f>IF(N811="zákl. přenesená",J811,0)</f>
        <v>0</v>
      </c>
      <c r="BH811" s="242">
        <f>IF(N811="sníž. přenesená",J811,0)</f>
        <v>0</v>
      </c>
      <c r="BI811" s="242">
        <f>IF(N811="nulová",J811,0)</f>
        <v>0</v>
      </c>
      <c r="BJ811" s="16" t="s">
        <v>83</v>
      </c>
      <c r="BK811" s="242">
        <f>ROUND(I811*H811,2)</f>
        <v>0</v>
      </c>
      <c r="BL811" s="16" t="s">
        <v>272</v>
      </c>
      <c r="BM811" s="241" t="s">
        <v>3925</v>
      </c>
    </row>
    <row r="812" spans="2:63" s="11" customFormat="1" ht="22.8" customHeight="1">
      <c r="B812" s="214"/>
      <c r="C812" s="215"/>
      <c r="D812" s="216" t="s">
        <v>75</v>
      </c>
      <c r="E812" s="228" t="s">
        <v>3926</v>
      </c>
      <c r="F812" s="228" t="s">
        <v>3927</v>
      </c>
      <c r="G812" s="215"/>
      <c r="H812" s="215"/>
      <c r="I812" s="218"/>
      <c r="J812" s="229">
        <f>BK812</f>
        <v>0</v>
      </c>
      <c r="K812" s="215"/>
      <c r="L812" s="220"/>
      <c r="M812" s="221"/>
      <c r="N812" s="222"/>
      <c r="O812" s="222"/>
      <c r="P812" s="223">
        <f>SUM(P813:P836)</f>
        <v>0</v>
      </c>
      <c r="Q812" s="222"/>
      <c r="R812" s="223">
        <f>SUM(R813:R836)</f>
        <v>16.252952</v>
      </c>
      <c r="S812" s="222"/>
      <c r="T812" s="224">
        <f>SUM(T813:T836)</f>
        <v>0</v>
      </c>
      <c r="AR812" s="225" t="s">
        <v>197</v>
      </c>
      <c r="AT812" s="226" t="s">
        <v>75</v>
      </c>
      <c r="AU812" s="226" t="s">
        <v>83</v>
      </c>
      <c r="AY812" s="225" t="s">
        <v>190</v>
      </c>
      <c r="BK812" s="227">
        <f>SUM(BK813:BK836)</f>
        <v>0</v>
      </c>
    </row>
    <row r="813" spans="2:65" s="1" customFormat="1" ht="16.5" customHeight="1">
      <c r="B813" s="37"/>
      <c r="C813" s="265" t="s">
        <v>1866</v>
      </c>
      <c r="D813" s="265" t="s">
        <v>430</v>
      </c>
      <c r="E813" s="266" t="s">
        <v>3928</v>
      </c>
      <c r="F813" s="267" t="s">
        <v>3929</v>
      </c>
      <c r="G813" s="268" t="s">
        <v>398</v>
      </c>
      <c r="H813" s="269">
        <v>80</v>
      </c>
      <c r="I813" s="270"/>
      <c r="J813" s="271">
        <f>ROUND(I813*H813,2)</f>
        <v>0</v>
      </c>
      <c r="K813" s="267" t="s">
        <v>445</v>
      </c>
      <c r="L813" s="272"/>
      <c r="M813" s="273" t="s">
        <v>1</v>
      </c>
      <c r="N813" s="274" t="s">
        <v>41</v>
      </c>
      <c r="O813" s="85"/>
      <c r="P813" s="239">
        <f>O813*H813</f>
        <v>0</v>
      </c>
      <c r="Q813" s="239">
        <v>0</v>
      </c>
      <c r="R813" s="239">
        <f>Q813*H813</f>
        <v>0</v>
      </c>
      <c r="S813" s="239">
        <v>0</v>
      </c>
      <c r="T813" s="240">
        <f>S813*H813</f>
        <v>0</v>
      </c>
      <c r="AR813" s="241" t="s">
        <v>990</v>
      </c>
      <c r="AT813" s="241" t="s">
        <v>430</v>
      </c>
      <c r="AU813" s="241" t="s">
        <v>85</v>
      </c>
      <c r="AY813" s="16" t="s">
        <v>190</v>
      </c>
      <c r="BE813" s="242">
        <f>IF(N813="základní",J813,0)</f>
        <v>0</v>
      </c>
      <c r="BF813" s="242">
        <f>IF(N813="snížená",J813,0)</f>
        <v>0</v>
      </c>
      <c r="BG813" s="242">
        <f>IF(N813="zákl. přenesená",J813,0)</f>
        <v>0</v>
      </c>
      <c r="BH813" s="242">
        <f>IF(N813="sníž. přenesená",J813,0)</f>
        <v>0</v>
      </c>
      <c r="BI813" s="242">
        <f>IF(N813="nulová",J813,0)</f>
        <v>0</v>
      </c>
      <c r="BJ813" s="16" t="s">
        <v>83</v>
      </c>
      <c r="BK813" s="242">
        <f>ROUND(I813*H813,2)</f>
        <v>0</v>
      </c>
      <c r="BL813" s="16" t="s">
        <v>990</v>
      </c>
      <c r="BM813" s="241" t="s">
        <v>3930</v>
      </c>
    </row>
    <row r="814" spans="2:51" s="13" customFormat="1" ht="12">
      <c r="B814" s="254"/>
      <c r="C814" s="255"/>
      <c r="D814" s="245" t="s">
        <v>199</v>
      </c>
      <c r="E814" s="256" t="s">
        <v>1</v>
      </c>
      <c r="F814" s="257" t="s">
        <v>3931</v>
      </c>
      <c r="G814" s="255"/>
      <c r="H814" s="258">
        <v>40</v>
      </c>
      <c r="I814" s="259"/>
      <c r="J814" s="255"/>
      <c r="K814" s="255"/>
      <c r="L814" s="260"/>
      <c r="M814" s="261"/>
      <c r="N814" s="262"/>
      <c r="O814" s="262"/>
      <c r="P814" s="262"/>
      <c r="Q814" s="262"/>
      <c r="R814" s="262"/>
      <c r="S814" s="262"/>
      <c r="T814" s="263"/>
      <c r="AT814" s="264" t="s">
        <v>199</v>
      </c>
      <c r="AU814" s="264" t="s">
        <v>85</v>
      </c>
      <c r="AV814" s="13" t="s">
        <v>85</v>
      </c>
      <c r="AW814" s="13" t="s">
        <v>32</v>
      </c>
      <c r="AX814" s="13" t="s">
        <v>76</v>
      </c>
      <c r="AY814" s="264" t="s">
        <v>190</v>
      </c>
    </row>
    <row r="815" spans="2:51" s="13" customFormat="1" ht="12">
      <c r="B815" s="254"/>
      <c r="C815" s="255"/>
      <c r="D815" s="245" t="s">
        <v>199</v>
      </c>
      <c r="E815" s="256" t="s">
        <v>1</v>
      </c>
      <c r="F815" s="257" t="s">
        <v>3932</v>
      </c>
      <c r="G815" s="255"/>
      <c r="H815" s="258">
        <v>40</v>
      </c>
      <c r="I815" s="259"/>
      <c r="J815" s="255"/>
      <c r="K815" s="255"/>
      <c r="L815" s="260"/>
      <c r="M815" s="261"/>
      <c r="N815" s="262"/>
      <c r="O815" s="262"/>
      <c r="P815" s="262"/>
      <c r="Q815" s="262"/>
      <c r="R815" s="262"/>
      <c r="S815" s="262"/>
      <c r="T815" s="263"/>
      <c r="AT815" s="264" t="s">
        <v>199</v>
      </c>
      <c r="AU815" s="264" t="s">
        <v>85</v>
      </c>
      <c r="AV815" s="13" t="s">
        <v>85</v>
      </c>
      <c r="AW815" s="13" t="s">
        <v>32</v>
      </c>
      <c r="AX815" s="13" t="s">
        <v>76</v>
      </c>
      <c r="AY815" s="264" t="s">
        <v>190</v>
      </c>
    </row>
    <row r="816" spans="2:65" s="1" customFormat="1" ht="16.5" customHeight="1">
      <c r="B816" s="37"/>
      <c r="C816" s="265" t="s">
        <v>1877</v>
      </c>
      <c r="D816" s="265" t="s">
        <v>430</v>
      </c>
      <c r="E816" s="266" t="s">
        <v>3662</v>
      </c>
      <c r="F816" s="267" t="s">
        <v>3663</v>
      </c>
      <c r="G816" s="268" t="s">
        <v>398</v>
      </c>
      <c r="H816" s="269">
        <v>80</v>
      </c>
      <c r="I816" s="270"/>
      <c r="J816" s="271">
        <f>ROUND(I816*H816,2)</f>
        <v>0</v>
      </c>
      <c r="K816" s="267" t="s">
        <v>445</v>
      </c>
      <c r="L816" s="272"/>
      <c r="M816" s="273" t="s">
        <v>1</v>
      </c>
      <c r="N816" s="274" t="s">
        <v>41</v>
      </c>
      <c r="O816" s="85"/>
      <c r="P816" s="239">
        <f>O816*H816</f>
        <v>0</v>
      </c>
      <c r="Q816" s="239">
        <v>0</v>
      </c>
      <c r="R816" s="239">
        <f>Q816*H816</f>
        <v>0</v>
      </c>
      <c r="S816" s="239">
        <v>0</v>
      </c>
      <c r="T816" s="240">
        <f>S816*H816</f>
        <v>0</v>
      </c>
      <c r="AR816" s="241" t="s">
        <v>990</v>
      </c>
      <c r="AT816" s="241" t="s">
        <v>430</v>
      </c>
      <c r="AU816" s="241" t="s">
        <v>85</v>
      </c>
      <c r="AY816" s="16" t="s">
        <v>190</v>
      </c>
      <c r="BE816" s="242">
        <f>IF(N816="základní",J816,0)</f>
        <v>0</v>
      </c>
      <c r="BF816" s="242">
        <f>IF(N816="snížená",J816,0)</f>
        <v>0</v>
      </c>
      <c r="BG816" s="242">
        <f>IF(N816="zákl. přenesená",J816,0)</f>
        <v>0</v>
      </c>
      <c r="BH816" s="242">
        <f>IF(N816="sníž. přenesená",J816,0)</f>
        <v>0</v>
      </c>
      <c r="BI816" s="242">
        <f>IF(N816="nulová",J816,0)</f>
        <v>0</v>
      </c>
      <c r="BJ816" s="16" t="s">
        <v>83</v>
      </c>
      <c r="BK816" s="242">
        <f>ROUND(I816*H816,2)</f>
        <v>0</v>
      </c>
      <c r="BL816" s="16" t="s">
        <v>990</v>
      </c>
      <c r="BM816" s="241" t="s">
        <v>3933</v>
      </c>
    </row>
    <row r="817" spans="2:51" s="13" customFormat="1" ht="12">
      <c r="B817" s="254"/>
      <c r="C817" s="255"/>
      <c r="D817" s="245" t="s">
        <v>199</v>
      </c>
      <c r="E817" s="256" t="s">
        <v>1</v>
      </c>
      <c r="F817" s="257" t="s">
        <v>3934</v>
      </c>
      <c r="G817" s="255"/>
      <c r="H817" s="258">
        <v>40</v>
      </c>
      <c r="I817" s="259"/>
      <c r="J817" s="255"/>
      <c r="K817" s="255"/>
      <c r="L817" s="260"/>
      <c r="M817" s="261"/>
      <c r="N817" s="262"/>
      <c r="O817" s="262"/>
      <c r="P817" s="262"/>
      <c r="Q817" s="262"/>
      <c r="R817" s="262"/>
      <c r="S817" s="262"/>
      <c r="T817" s="263"/>
      <c r="AT817" s="264" t="s">
        <v>199</v>
      </c>
      <c r="AU817" s="264" t="s">
        <v>85</v>
      </c>
      <c r="AV817" s="13" t="s">
        <v>85</v>
      </c>
      <c r="AW817" s="13" t="s">
        <v>32</v>
      </c>
      <c r="AX817" s="13" t="s">
        <v>76</v>
      </c>
      <c r="AY817" s="264" t="s">
        <v>190</v>
      </c>
    </row>
    <row r="818" spans="2:51" s="13" customFormat="1" ht="12">
      <c r="B818" s="254"/>
      <c r="C818" s="255"/>
      <c r="D818" s="245" t="s">
        <v>199</v>
      </c>
      <c r="E818" s="256" t="s">
        <v>1</v>
      </c>
      <c r="F818" s="257" t="s">
        <v>3935</v>
      </c>
      <c r="G818" s="255"/>
      <c r="H818" s="258">
        <v>40</v>
      </c>
      <c r="I818" s="259"/>
      <c r="J818" s="255"/>
      <c r="K818" s="255"/>
      <c r="L818" s="260"/>
      <c r="M818" s="261"/>
      <c r="N818" s="262"/>
      <c r="O818" s="262"/>
      <c r="P818" s="262"/>
      <c r="Q818" s="262"/>
      <c r="R818" s="262"/>
      <c r="S818" s="262"/>
      <c r="T818" s="263"/>
      <c r="AT818" s="264" t="s">
        <v>199</v>
      </c>
      <c r="AU818" s="264" t="s">
        <v>85</v>
      </c>
      <c r="AV818" s="13" t="s">
        <v>85</v>
      </c>
      <c r="AW818" s="13" t="s">
        <v>32</v>
      </c>
      <c r="AX818" s="13" t="s">
        <v>76</v>
      </c>
      <c r="AY818" s="264" t="s">
        <v>190</v>
      </c>
    </row>
    <row r="819" spans="2:65" s="1" customFormat="1" ht="24" customHeight="1">
      <c r="B819" s="37"/>
      <c r="C819" s="230" t="s">
        <v>1883</v>
      </c>
      <c r="D819" s="230" t="s">
        <v>192</v>
      </c>
      <c r="E819" s="231" t="s">
        <v>3666</v>
      </c>
      <c r="F819" s="232" t="s">
        <v>3667</v>
      </c>
      <c r="G819" s="233" t="s">
        <v>398</v>
      </c>
      <c r="H819" s="234">
        <v>160</v>
      </c>
      <c r="I819" s="235"/>
      <c r="J819" s="236">
        <f>ROUND(I819*H819,2)</f>
        <v>0</v>
      </c>
      <c r="K819" s="232" t="s">
        <v>196</v>
      </c>
      <c r="L819" s="42"/>
      <c r="M819" s="237" t="s">
        <v>1</v>
      </c>
      <c r="N819" s="238" t="s">
        <v>41</v>
      </c>
      <c r="O819" s="85"/>
      <c r="P819" s="239">
        <f>O819*H819</f>
        <v>0</v>
      </c>
      <c r="Q819" s="239">
        <v>0</v>
      </c>
      <c r="R819" s="239">
        <f>Q819*H819</f>
        <v>0</v>
      </c>
      <c r="S819" s="239">
        <v>0</v>
      </c>
      <c r="T819" s="240">
        <f>S819*H819</f>
        <v>0</v>
      </c>
      <c r="AR819" s="241" t="s">
        <v>600</v>
      </c>
      <c r="AT819" s="241" t="s">
        <v>192</v>
      </c>
      <c r="AU819" s="241" t="s">
        <v>85</v>
      </c>
      <c r="AY819" s="16" t="s">
        <v>190</v>
      </c>
      <c r="BE819" s="242">
        <f>IF(N819="základní",J819,0)</f>
        <v>0</v>
      </c>
      <c r="BF819" s="242">
        <f>IF(N819="snížená",J819,0)</f>
        <v>0</v>
      </c>
      <c r="BG819" s="242">
        <f>IF(N819="zákl. přenesená",J819,0)</f>
        <v>0</v>
      </c>
      <c r="BH819" s="242">
        <f>IF(N819="sníž. přenesená",J819,0)</f>
        <v>0</v>
      </c>
      <c r="BI819" s="242">
        <f>IF(N819="nulová",J819,0)</f>
        <v>0</v>
      </c>
      <c r="BJ819" s="16" t="s">
        <v>83</v>
      </c>
      <c r="BK819" s="242">
        <f>ROUND(I819*H819,2)</f>
        <v>0</v>
      </c>
      <c r="BL819" s="16" t="s">
        <v>600</v>
      </c>
      <c r="BM819" s="241" t="s">
        <v>3936</v>
      </c>
    </row>
    <row r="820" spans="2:65" s="1" customFormat="1" ht="24" customHeight="1">
      <c r="B820" s="37"/>
      <c r="C820" s="265" t="s">
        <v>1887</v>
      </c>
      <c r="D820" s="265" t="s">
        <v>430</v>
      </c>
      <c r="E820" s="266" t="s">
        <v>3669</v>
      </c>
      <c r="F820" s="267" t="s">
        <v>3670</v>
      </c>
      <c r="G820" s="268" t="s">
        <v>1708</v>
      </c>
      <c r="H820" s="269">
        <v>40</v>
      </c>
      <c r="I820" s="270"/>
      <c r="J820" s="271">
        <f>ROUND(I820*H820,2)</f>
        <v>0</v>
      </c>
      <c r="K820" s="267" t="s">
        <v>445</v>
      </c>
      <c r="L820" s="272"/>
      <c r="M820" s="273" t="s">
        <v>1</v>
      </c>
      <c r="N820" s="274" t="s">
        <v>41</v>
      </c>
      <c r="O820" s="85"/>
      <c r="P820" s="239">
        <f>O820*H820</f>
        <v>0</v>
      </c>
      <c r="Q820" s="239">
        <v>0</v>
      </c>
      <c r="R820" s="239">
        <f>Q820*H820</f>
        <v>0</v>
      </c>
      <c r="S820" s="239">
        <v>0</v>
      </c>
      <c r="T820" s="240">
        <f>S820*H820</f>
        <v>0</v>
      </c>
      <c r="AR820" s="241" t="s">
        <v>1682</v>
      </c>
      <c r="AT820" s="241" t="s">
        <v>430</v>
      </c>
      <c r="AU820" s="241" t="s">
        <v>85</v>
      </c>
      <c r="AY820" s="16" t="s">
        <v>190</v>
      </c>
      <c r="BE820" s="242">
        <f>IF(N820="základní",J820,0)</f>
        <v>0</v>
      </c>
      <c r="BF820" s="242">
        <f>IF(N820="snížená",J820,0)</f>
        <v>0</v>
      </c>
      <c r="BG820" s="242">
        <f>IF(N820="zákl. přenesená",J820,0)</f>
        <v>0</v>
      </c>
      <c r="BH820" s="242">
        <f>IF(N820="sníž. přenesená",J820,0)</f>
        <v>0</v>
      </c>
      <c r="BI820" s="242">
        <f>IF(N820="nulová",J820,0)</f>
        <v>0</v>
      </c>
      <c r="BJ820" s="16" t="s">
        <v>83</v>
      </c>
      <c r="BK820" s="242">
        <f>ROUND(I820*H820,2)</f>
        <v>0</v>
      </c>
      <c r="BL820" s="16" t="s">
        <v>600</v>
      </c>
      <c r="BM820" s="241" t="s">
        <v>3937</v>
      </c>
    </row>
    <row r="821" spans="2:51" s="13" customFormat="1" ht="12">
      <c r="B821" s="254"/>
      <c r="C821" s="255"/>
      <c r="D821" s="245" t="s">
        <v>199</v>
      </c>
      <c r="E821" s="256" t="s">
        <v>1</v>
      </c>
      <c r="F821" s="257" t="s">
        <v>3938</v>
      </c>
      <c r="G821" s="255"/>
      <c r="H821" s="258">
        <v>40</v>
      </c>
      <c r="I821" s="259"/>
      <c r="J821" s="255"/>
      <c r="K821" s="255"/>
      <c r="L821" s="260"/>
      <c r="M821" s="261"/>
      <c r="N821" s="262"/>
      <c r="O821" s="262"/>
      <c r="P821" s="262"/>
      <c r="Q821" s="262"/>
      <c r="R821" s="262"/>
      <c r="S821" s="262"/>
      <c r="T821" s="263"/>
      <c r="AT821" s="264" t="s">
        <v>199</v>
      </c>
      <c r="AU821" s="264" t="s">
        <v>85</v>
      </c>
      <c r="AV821" s="13" t="s">
        <v>85</v>
      </c>
      <c r="AW821" s="13" t="s">
        <v>32</v>
      </c>
      <c r="AX821" s="13" t="s">
        <v>76</v>
      </c>
      <c r="AY821" s="264" t="s">
        <v>190</v>
      </c>
    </row>
    <row r="822" spans="2:65" s="1" customFormat="1" ht="24" customHeight="1">
      <c r="B822" s="37"/>
      <c r="C822" s="230" t="s">
        <v>1891</v>
      </c>
      <c r="D822" s="230" t="s">
        <v>192</v>
      </c>
      <c r="E822" s="231" t="s">
        <v>3673</v>
      </c>
      <c r="F822" s="232" t="s">
        <v>3674</v>
      </c>
      <c r="G822" s="233" t="s">
        <v>398</v>
      </c>
      <c r="H822" s="234">
        <v>40</v>
      </c>
      <c r="I822" s="235"/>
      <c r="J822" s="236">
        <f>ROUND(I822*H822,2)</f>
        <v>0</v>
      </c>
      <c r="K822" s="232" t="s">
        <v>445</v>
      </c>
      <c r="L822" s="42"/>
      <c r="M822" s="237" t="s">
        <v>1</v>
      </c>
      <c r="N822" s="238" t="s">
        <v>41</v>
      </c>
      <c r="O822" s="85"/>
      <c r="P822" s="239">
        <f>O822*H822</f>
        <v>0</v>
      </c>
      <c r="Q822" s="239">
        <v>9E-05</v>
      </c>
      <c r="R822" s="239">
        <f>Q822*H822</f>
        <v>0.0036000000000000003</v>
      </c>
      <c r="S822" s="239">
        <v>0</v>
      </c>
      <c r="T822" s="240">
        <f>S822*H822</f>
        <v>0</v>
      </c>
      <c r="AR822" s="241" t="s">
        <v>600</v>
      </c>
      <c r="AT822" s="241" t="s">
        <v>192</v>
      </c>
      <c r="AU822" s="241" t="s">
        <v>85</v>
      </c>
      <c r="AY822" s="16" t="s">
        <v>190</v>
      </c>
      <c r="BE822" s="242">
        <f>IF(N822="základní",J822,0)</f>
        <v>0</v>
      </c>
      <c r="BF822" s="242">
        <f>IF(N822="snížená",J822,0)</f>
        <v>0</v>
      </c>
      <c r="BG822" s="242">
        <f>IF(N822="zákl. přenesená",J822,0)</f>
        <v>0</v>
      </c>
      <c r="BH822" s="242">
        <f>IF(N822="sníž. přenesená",J822,0)</f>
        <v>0</v>
      </c>
      <c r="BI822" s="242">
        <f>IF(N822="nulová",J822,0)</f>
        <v>0</v>
      </c>
      <c r="BJ822" s="16" t="s">
        <v>83</v>
      </c>
      <c r="BK822" s="242">
        <f>ROUND(I822*H822,2)</f>
        <v>0</v>
      </c>
      <c r="BL822" s="16" t="s">
        <v>600</v>
      </c>
      <c r="BM822" s="241" t="s">
        <v>3939</v>
      </c>
    </row>
    <row r="823" spans="2:65" s="1" customFormat="1" ht="16.5" customHeight="1">
      <c r="B823" s="37"/>
      <c r="C823" s="230" t="s">
        <v>1895</v>
      </c>
      <c r="D823" s="230" t="s">
        <v>192</v>
      </c>
      <c r="E823" s="231" t="s">
        <v>3676</v>
      </c>
      <c r="F823" s="232" t="s">
        <v>3677</v>
      </c>
      <c r="G823" s="233" t="s">
        <v>398</v>
      </c>
      <c r="H823" s="234">
        <v>100</v>
      </c>
      <c r="I823" s="235"/>
      <c r="J823" s="236">
        <f>ROUND(I823*H823,2)</f>
        <v>0</v>
      </c>
      <c r="K823" s="232" t="s">
        <v>196</v>
      </c>
      <c r="L823" s="42"/>
      <c r="M823" s="237" t="s">
        <v>1</v>
      </c>
      <c r="N823" s="238" t="s">
        <v>41</v>
      </c>
      <c r="O823" s="85"/>
      <c r="P823" s="239">
        <f>O823*H823</f>
        <v>0</v>
      </c>
      <c r="Q823" s="239">
        <v>9E-05</v>
      </c>
      <c r="R823" s="239">
        <f>Q823*H823</f>
        <v>0.009000000000000001</v>
      </c>
      <c r="S823" s="239">
        <v>0</v>
      </c>
      <c r="T823" s="240">
        <f>S823*H823</f>
        <v>0</v>
      </c>
      <c r="AR823" s="241" t="s">
        <v>600</v>
      </c>
      <c r="AT823" s="241" t="s">
        <v>192</v>
      </c>
      <c r="AU823" s="241" t="s">
        <v>85</v>
      </c>
      <c r="AY823" s="16" t="s">
        <v>190</v>
      </c>
      <c r="BE823" s="242">
        <f>IF(N823="základní",J823,0)</f>
        <v>0</v>
      </c>
      <c r="BF823" s="242">
        <f>IF(N823="snížená",J823,0)</f>
        <v>0</v>
      </c>
      <c r="BG823" s="242">
        <f>IF(N823="zákl. přenesená",J823,0)</f>
        <v>0</v>
      </c>
      <c r="BH823" s="242">
        <f>IF(N823="sníž. přenesená",J823,0)</f>
        <v>0</v>
      </c>
      <c r="BI823" s="242">
        <f>IF(N823="nulová",J823,0)</f>
        <v>0</v>
      </c>
      <c r="BJ823" s="16" t="s">
        <v>83</v>
      </c>
      <c r="BK823" s="242">
        <f>ROUND(I823*H823,2)</f>
        <v>0</v>
      </c>
      <c r="BL823" s="16" t="s">
        <v>600</v>
      </c>
      <c r="BM823" s="241" t="s">
        <v>3940</v>
      </c>
    </row>
    <row r="824" spans="2:51" s="13" customFormat="1" ht="12">
      <c r="B824" s="254"/>
      <c r="C824" s="255"/>
      <c r="D824" s="245" t="s">
        <v>199</v>
      </c>
      <c r="E824" s="256" t="s">
        <v>1</v>
      </c>
      <c r="F824" s="257" t="s">
        <v>3938</v>
      </c>
      <c r="G824" s="255"/>
      <c r="H824" s="258">
        <v>40</v>
      </c>
      <c r="I824" s="259"/>
      <c r="J824" s="255"/>
      <c r="K824" s="255"/>
      <c r="L824" s="260"/>
      <c r="M824" s="261"/>
      <c r="N824" s="262"/>
      <c r="O824" s="262"/>
      <c r="P824" s="262"/>
      <c r="Q824" s="262"/>
      <c r="R824" s="262"/>
      <c r="S824" s="262"/>
      <c r="T824" s="263"/>
      <c r="AT824" s="264" t="s">
        <v>199</v>
      </c>
      <c r="AU824" s="264" t="s">
        <v>85</v>
      </c>
      <c r="AV824" s="13" t="s">
        <v>85</v>
      </c>
      <c r="AW824" s="13" t="s">
        <v>32</v>
      </c>
      <c r="AX824" s="13" t="s">
        <v>76</v>
      </c>
      <c r="AY824" s="264" t="s">
        <v>190</v>
      </c>
    </row>
    <row r="825" spans="2:51" s="13" customFormat="1" ht="12">
      <c r="B825" s="254"/>
      <c r="C825" s="255"/>
      <c r="D825" s="245" t="s">
        <v>199</v>
      </c>
      <c r="E825" s="256" t="s">
        <v>1</v>
      </c>
      <c r="F825" s="257" t="s">
        <v>3941</v>
      </c>
      <c r="G825" s="255"/>
      <c r="H825" s="258">
        <v>60</v>
      </c>
      <c r="I825" s="259"/>
      <c r="J825" s="255"/>
      <c r="K825" s="255"/>
      <c r="L825" s="260"/>
      <c r="M825" s="261"/>
      <c r="N825" s="262"/>
      <c r="O825" s="262"/>
      <c r="P825" s="262"/>
      <c r="Q825" s="262"/>
      <c r="R825" s="262"/>
      <c r="S825" s="262"/>
      <c r="T825" s="263"/>
      <c r="AT825" s="264" t="s">
        <v>199</v>
      </c>
      <c r="AU825" s="264" t="s">
        <v>85</v>
      </c>
      <c r="AV825" s="13" t="s">
        <v>85</v>
      </c>
      <c r="AW825" s="13" t="s">
        <v>32</v>
      </c>
      <c r="AX825" s="13" t="s">
        <v>76</v>
      </c>
      <c r="AY825" s="264" t="s">
        <v>190</v>
      </c>
    </row>
    <row r="826" spans="2:65" s="1" customFormat="1" ht="24" customHeight="1">
      <c r="B826" s="37"/>
      <c r="C826" s="230" t="s">
        <v>1901</v>
      </c>
      <c r="D826" s="230" t="s">
        <v>192</v>
      </c>
      <c r="E826" s="231" t="s">
        <v>3679</v>
      </c>
      <c r="F826" s="232" t="s">
        <v>3680</v>
      </c>
      <c r="G826" s="233" t="s">
        <v>3536</v>
      </c>
      <c r="H826" s="234">
        <v>0.04</v>
      </c>
      <c r="I826" s="235"/>
      <c r="J826" s="236">
        <f>ROUND(I826*H826,2)</f>
        <v>0</v>
      </c>
      <c r="K826" s="232" t="s">
        <v>196</v>
      </c>
      <c r="L826" s="42"/>
      <c r="M826" s="237" t="s">
        <v>1</v>
      </c>
      <c r="N826" s="238" t="s">
        <v>41</v>
      </c>
      <c r="O826" s="85"/>
      <c r="P826" s="239">
        <f>O826*H826</f>
        <v>0</v>
      </c>
      <c r="Q826" s="239">
        <v>0.0088</v>
      </c>
      <c r="R826" s="239">
        <f>Q826*H826</f>
        <v>0.00035200000000000005</v>
      </c>
      <c r="S826" s="239">
        <v>0</v>
      </c>
      <c r="T826" s="240">
        <f>S826*H826</f>
        <v>0</v>
      </c>
      <c r="AR826" s="241" t="s">
        <v>600</v>
      </c>
      <c r="AT826" s="241" t="s">
        <v>192</v>
      </c>
      <c r="AU826" s="241" t="s">
        <v>85</v>
      </c>
      <c r="AY826" s="16" t="s">
        <v>190</v>
      </c>
      <c r="BE826" s="242">
        <f>IF(N826="základní",J826,0)</f>
        <v>0</v>
      </c>
      <c r="BF826" s="242">
        <f>IF(N826="snížená",J826,0)</f>
        <v>0</v>
      </c>
      <c r="BG826" s="242">
        <f>IF(N826="zákl. přenesená",J826,0)</f>
        <v>0</v>
      </c>
      <c r="BH826" s="242">
        <f>IF(N826="sníž. přenesená",J826,0)</f>
        <v>0</v>
      </c>
      <c r="BI826" s="242">
        <f>IF(N826="nulová",J826,0)</f>
        <v>0</v>
      </c>
      <c r="BJ826" s="16" t="s">
        <v>83</v>
      </c>
      <c r="BK826" s="242">
        <f>ROUND(I826*H826,2)</f>
        <v>0</v>
      </c>
      <c r="BL826" s="16" t="s">
        <v>600</v>
      </c>
      <c r="BM826" s="241" t="s">
        <v>3942</v>
      </c>
    </row>
    <row r="827" spans="2:51" s="13" customFormat="1" ht="12">
      <c r="B827" s="254"/>
      <c r="C827" s="255"/>
      <c r="D827" s="245" t="s">
        <v>199</v>
      </c>
      <c r="E827" s="256" t="s">
        <v>1</v>
      </c>
      <c r="F827" s="257" t="s">
        <v>3943</v>
      </c>
      <c r="G827" s="255"/>
      <c r="H827" s="258">
        <v>0.04</v>
      </c>
      <c r="I827" s="259"/>
      <c r="J827" s="255"/>
      <c r="K827" s="255"/>
      <c r="L827" s="260"/>
      <c r="M827" s="261"/>
      <c r="N827" s="262"/>
      <c r="O827" s="262"/>
      <c r="P827" s="262"/>
      <c r="Q827" s="262"/>
      <c r="R827" s="262"/>
      <c r="S827" s="262"/>
      <c r="T827" s="263"/>
      <c r="AT827" s="264" t="s">
        <v>199</v>
      </c>
      <c r="AU827" s="264" t="s">
        <v>85</v>
      </c>
      <c r="AV827" s="13" t="s">
        <v>85</v>
      </c>
      <c r="AW827" s="13" t="s">
        <v>32</v>
      </c>
      <c r="AX827" s="13" t="s">
        <v>76</v>
      </c>
      <c r="AY827" s="264" t="s">
        <v>190</v>
      </c>
    </row>
    <row r="828" spans="2:65" s="1" customFormat="1" ht="24" customHeight="1">
      <c r="B828" s="37"/>
      <c r="C828" s="230" t="s">
        <v>3944</v>
      </c>
      <c r="D828" s="230" t="s">
        <v>192</v>
      </c>
      <c r="E828" s="231" t="s">
        <v>3683</v>
      </c>
      <c r="F828" s="232" t="s">
        <v>3684</v>
      </c>
      <c r="G828" s="233" t="s">
        <v>398</v>
      </c>
      <c r="H828" s="234">
        <v>40</v>
      </c>
      <c r="I828" s="235"/>
      <c r="J828" s="236">
        <f>ROUND(I828*H828,2)</f>
        <v>0</v>
      </c>
      <c r="K828" s="232" t="s">
        <v>196</v>
      </c>
      <c r="L828" s="42"/>
      <c r="M828" s="237" t="s">
        <v>1</v>
      </c>
      <c r="N828" s="238" t="s">
        <v>41</v>
      </c>
      <c r="O828" s="85"/>
      <c r="P828" s="239">
        <f>O828*H828</f>
        <v>0</v>
      </c>
      <c r="Q828" s="239">
        <v>0</v>
      </c>
      <c r="R828" s="239">
        <f>Q828*H828</f>
        <v>0</v>
      </c>
      <c r="S828" s="239">
        <v>0</v>
      </c>
      <c r="T828" s="240">
        <f>S828*H828</f>
        <v>0</v>
      </c>
      <c r="AR828" s="241" t="s">
        <v>600</v>
      </c>
      <c r="AT828" s="241" t="s">
        <v>192</v>
      </c>
      <c r="AU828" s="241" t="s">
        <v>85</v>
      </c>
      <c r="AY828" s="16" t="s">
        <v>190</v>
      </c>
      <c r="BE828" s="242">
        <f>IF(N828="základní",J828,0)</f>
        <v>0</v>
      </c>
      <c r="BF828" s="242">
        <f>IF(N828="snížená",J828,0)</f>
        <v>0</v>
      </c>
      <c r="BG828" s="242">
        <f>IF(N828="zákl. přenesená",J828,0)</f>
        <v>0</v>
      </c>
      <c r="BH828" s="242">
        <f>IF(N828="sníž. přenesená",J828,0)</f>
        <v>0</v>
      </c>
      <c r="BI828" s="242">
        <f>IF(N828="nulová",J828,0)</f>
        <v>0</v>
      </c>
      <c r="BJ828" s="16" t="s">
        <v>83</v>
      </c>
      <c r="BK828" s="242">
        <f>ROUND(I828*H828,2)</f>
        <v>0</v>
      </c>
      <c r="BL828" s="16" t="s">
        <v>600</v>
      </c>
      <c r="BM828" s="241" t="s">
        <v>3945</v>
      </c>
    </row>
    <row r="829" spans="2:51" s="13" customFormat="1" ht="12">
      <c r="B829" s="254"/>
      <c r="C829" s="255"/>
      <c r="D829" s="245" t="s">
        <v>199</v>
      </c>
      <c r="E829" s="256" t="s">
        <v>1</v>
      </c>
      <c r="F829" s="257" t="s">
        <v>3946</v>
      </c>
      <c r="G829" s="255"/>
      <c r="H829" s="258">
        <v>40</v>
      </c>
      <c r="I829" s="259"/>
      <c r="J829" s="255"/>
      <c r="K829" s="255"/>
      <c r="L829" s="260"/>
      <c r="M829" s="261"/>
      <c r="N829" s="262"/>
      <c r="O829" s="262"/>
      <c r="P829" s="262"/>
      <c r="Q829" s="262"/>
      <c r="R829" s="262"/>
      <c r="S829" s="262"/>
      <c r="T829" s="263"/>
      <c r="AT829" s="264" t="s">
        <v>199</v>
      </c>
      <c r="AU829" s="264" t="s">
        <v>85</v>
      </c>
      <c r="AV829" s="13" t="s">
        <v>85</v>
      </c>
      <c r="AW829" s="13" t="s">
        <v>32</v>
      </c>
      <c r="AX829" s="13" t="s">
        <v>76</v>
      </c>
      <c r="AY829" s="264" t="s">
        <v>190</v>
      </c>
    </row>
    <row r="830" spans="2:65" s="1" customFormat="1" ht="24" customHeight="1">
      <c r="B830" s="37"/>
      <c r="C830" s="230" t="s">
        <v>3947</v>
      </c>
      <c r="D830" s="230" t="s">
        <v>192</v>
      </c>
      <c r="E830" s="231" t="s">
        <v>3686</v>
      </c>
      <c r="F830" s="232" t="s">
        <v>3687</v>
      </c>
      <c r="G830" s="233" t="s">
        <v>398</v>
      </c>
      <c r="H830" s="234">
        <v>80</v>
      </c>
      <c r="I830" s="235"/>
      <c r="J830" s="236">
        <f>ROUND(I830*H830,2)</f>
        <v>0</v>
      </c>
      <c r="K830" s="232" t="s">
        <v>196</v>
      </c>
      <c r="L830" s="42"/>
      <c r="M830" s="237" t="s">
        <v>1</v>
      </c>
      <c r="N830" s="238" t="s">
        <v>41</v>
      </c>
      <c r="O830" s="85"/>
      <c r="P830" s="239">
        <f>O830*H830</f>
        <v>0</v>
      </c>
      <c r="Q830" s="239">
        <v>0.203</v>
      </c>
      <c r="R830" s="239">
        <f>Q830*H830</f>
        <v>16.240000000000002</v>
      </c>
      <c r="S830" s="239">
        <v>0</v>
      </c>
      <c r="T830" s="240">
        <f>S830*H830</f>
        <v>0</v>
      </c>
      <c r="AR830" s="241" t="s">
        <v>600</v>
      </c>
      <c r="AT830" s="241" t="s">
        <v>192</v>
      </c>
      <c r="AU830" s="241" t="s">
        <v>85</v>
      </c>
      <c r="AY830" s="16" t="s">
        <v>190</v>
      </c>
      <c r="BE830" s="242">
        <f>IF(N830="základní",J830,0)</f>
        <v>0</v>
      </c>
      <c r="BF830" s="242">
        <f>IF(N830="snížená",J830,0)</f>
        <v>0</v>
      </c>
      <c r="BG830" s="242">
        <f>IF(N830="zákl. přenesená",J830,0)</f>
        <v>0</v>
      </c>
      <c r="BH830" s="242">
        <f>IF(N830="sníž. přenesená",J830,0)</f>
        <v>0</v>
      </c>
      <c r="BI830" s="242">
        <f>IF(N830="nulová",J830,0)</f>
        <v>0</v>
      </c>
      <c r="BJ830" s="16" t="s">
        <v>83</v>
      </c>
      <c r="BK830" s="242">
        <f>ROUND(I830*H830,2)</f>
        <v>0</v>
      </c>
      <c r="BL830" s="16" t="s">
        <v>600</v>
      </c>
      <c r="BM830" s="241" t="s">
        <v>3948</v>
      </c>
    </row>
    <row r="831" spans="2:51" s="13" customFormat="1" ht="12">
      <c r="B831" s="254"/>
      <c r="C831" s="255"/>
      <c r="D831" s="245" t="s">
        <v>199</v>
      </c>
      <c r="E831" s="256" t="s">
        <v>1</v>
      </c>
      <c r="F831" s="257" t="s">
        <v>3949</v>
      </c>
      <c r="G831" s="255"/>
      <c r="H831" s="258">
        <v>80</v>
      </c>
      <c r="I831" s="259"/>
      <c r="J831" s="255"/>
      <c r="K831" s="255"/>
      <c r="L831" s="260"/>
      <c r="M831" s="261"/>
      <c r="N831" s="262"/>
      <c r="O831" s="262"/>
      <c r="P831" s="262"/>
      <c r="Q831" s="262"/>
      <c r="R831" s="262"/>
      <c r="S831" s="262"/>
      <c r="T831" s="263"/>
      <c r="AT831" s="264" t="s">
        <v>199</v>
      </c>
      <c r="AU831" s="264" t="s">
        <v>85</v>
      </c>
      <c r="AV831" s="13" t="s">
        <v>85</v>
      </c>
      <c r="AW831" s="13" t="s">
        <v>32</v>
      </c>
      <c r="AX831" s="13" t="s">
        <v>76</v>
      </c>
      <c r="AY831" s="264" t="s">
        <v>190</v>
      </c>
    </row>
    <row r="832" spans="2:65" s="1" customFormat="1" ht="24" customHeight="1">
      <c r="B832" s="37"/>
      <c r="C832" s="230" t="s">
        <v>3950</v>
      </c>
      <c r="D832" s="230" t="s">
        <v>192</v>
      </c>
      <c r="E832" s="231" t="s">
        <v>3689</v>
      </c>
      <c r="F832" s="232" t="s">
        <v>3690</v>
      </c>
      <c r="G832" s="233" t="s">
        <v>398</v>
      </c>
      <c r="H832" s="234">
        <v>40</v>
      </c>
      <c r="I832" s="235"/>
      <c r="J832" s="236">
        <f>ROUND(I832*H832,2)</f>
        <v>0</v>
      </c>
      <c r="K832" s="232" t="s">
        <v>196</v>
      </c>
      <c r="L832" s="42"/>
      <c r="M832" s="237" t="s">
        <v>1</v>
      </c>
      <c r="N832" s="238" t="s">
        <v>41</v>
      </c>
      <c r="O832" s="85"/>
      <c r="P832" s="239">
        <f>O832*H832</f>
        <v>0</v>
      </c>
      <c r="Q832" s="239">
        <v>0</v>
      </c>
      <c r="R832" s="239">
        <f>Q832*H832</f>
        <v>0</v>
      </c>
      <c r="S832" s="239">
        <v>0</v>
      </c>
      <c r="T832" s="240">
        <f>S832*H832</f>
        <v>0</v>
      </c>
      <c r="AR832" s="241" t="s">
        <v>600</v>
      </c>
      <c r="AT832" s="241" t="s">
        <v>192</v>
      </c>
      <c r="AU832" s="241" t="s">
        <v>85</v>
      </c>
      <c r="AY832" s="16" t="s">
        <v>190</v>
      </c>
      <c r="BE832" s="242">
        <f>IF(N832="základní",J832,0)</f>
        <v>0</v>
      </c>
      <c r="BF832" s="242">
        <f>IF(N832="snížená",J832,0)</f>
        <v>0</v>
      </c>
      <c r="BG832" s="242">
        <f>IF(N832="zákl. přenesená",J832,0)</f>
        <v>0</v>
      </c>
      <c r="BH832" s="242">
        <f>IF(N832="sníž. přenesená",J832,0)</f>
        <v>0</v>
      </c>
      <c r="BI832" s="242">
        <f>IF(N832="nulová",J832,0)</f>
        <v>0</v>
      </c>
      <c r="BJ832" s="16" t="s">
        <v>83</v>
      </c>
      <c r="BK832" s="242">
        <f>ROUND(I832*H832,2)</f>
        <v>0</v>
      </c>
      <c r="BL832" s="16" t="s">
        <v>600</v>
      </c>
      <c r="BM832" s="241" t="s">
        <v>3951</v>
      </c>
    </row>
    <row r="833" spans="2:65" s="1" customFormat="1" ht="16.5" customHeight="1">
      <c r="B833" s="37"/>
      <c r="C833" s="230" t="s">
        <v>3952</v>
      </c>
      <c r="D833" s="230" t="s">
        <v>192</v>
      </c>
      <c r="E833" s="231" t="s">
        <v>3692</v>
      </c>
      <c r="F833" s="232" t="s">
        <v>3693</v>
      </c>
      <c r="G833" s="233" t="s">
        <v>195</v>
      </c>
      <c r="H833" s="234">
        <v>4.8</v>
      </c>
      <c r="I833" s="235"/>
      <c r="J833" s="236">
        <f>ROUND(I833*H833,2)</f>
        <v>0</v>
      </c>
      <c r="K833" s="232" t="s">
        <v>196</v>
      </c>
      <c r="L833" s="42"/>
      <c r="M833" s="237" t="s">
        <v>1</v>
      </c>
      <c r="N833" s="238" t="s">
        <v>41</v>
      </c>
      <c r="O833" s="85"/>
      <c r="P833" s="239">
        <f>O833*H833</f>
        <v>0</v>
      </c>
      <c r="Q833" s="239">
        <v>0</v>
      </c>
      <c r="R833" s="239">
        <f>Q833*H833</f>
        <v>0</v>
      </c>
      <c r="S833" s="239">
        <v>0</v>
      </c>
      <c r="T833" s="240">
        <f>S833*H833</f>
        <v>0</v>
      </c>
      <c r="AR833" s="241" t="s">
        <v>600</v>
      </c>
      <c r="AT833" s="241" t="s">
        <v>192</v>
      </c>
      <c r="AU833" s="241" t="s">
        <v>85</v>
      </c>
      <c r="AY833" s="16" t="s">
        <v>190</v>
      </c>
      <c r="BE833" s="242">
        <f>IF(N833="základní",J833,0)</f>
        <v>0</v>
      </c>
      <c r="BF833" s="242">
        <f>IF(N833="snížená",J833,0)</f>
        <v>0</v>
      </c>
      <c r="BG833" s="242">
        <f>IF(N833="zákl. přenesená",J833,0)</f>
        <v>0</v>
      </c>
      <c r="BH833" s="242">
        <f>IF(N833="sníž. přenesená",J833,0)</f>
        <v>0</v>
      </c>
      <c r="BI833" s="242">
        <f>IF(N833="nulová",J833,0)</f>
        <v>0</v>
      </c>
      <c r="BJ833" s="16" t="s">
        <v>83</v>
      </c>
      <c r="BK833" s="242">
        <f>ROUND(I833*H833,2)</f>
        <v>0</v>
      </c>
      <c r="BL833" s="16" t="s">
        <v>600</v>
      </c>
      <c r="BM833" s="241" t="s">
        <v>3953</v>
      </c>
    </row>
    <row r="834" spans="2:51" s="13" customFormat="1" ht="12">
      <c r="B834" s="254"/>
      <c r="C834" s="255"/>
      <c r="D834" s="245" t="s">
        <v>199</v>
      </c>
      <c r="E834" s="256" t="s">
        <v>1</v>
      </c>
      <c r="F834" s="257" t="s">
        <v>3954</v>
      </c>
      <c r="G834" s="255"/>
      <c r="H834" s="258">
        <v>4.8</v>
      </c>
      <c r="I834" s="259"/>
      <c r="J834" s="255"/>
      <c r="K834" s="255"/>
      <c r="L834" s="260"/>
      <c r="M834" s="261"/>
      <c r="N834" s="262"/>
      <c r="O834" s="262"/>
      <c r="P834" s="262"/>
      <c r="Q834" s="262"/>
      <c r="R834" s="262"/>
      <c r="S834" s="262"/>
      <c r="T834" s="263"/>
      <c r="AT834" s="264" t="s">
        <v>199</v>
      </c>
      <c r="AU834" s="264" t="s">
        <v>85</v>
      </c>
      <c r="AV834" s="13" t="s">
        <v>85</v>
      </c>
      <c r="AW834" s="13" t="s">
        <v>32</v>
      </c>
      <c r="AX834" s="13" t="s">
        <v>76</v>
      </c>
      <c r="AY834" s="264" t="s">
        <v>190</v>
      </c>
    </row>
    <row r="835" spans="2:65" s="1" customFormat="1" ht="16.5" customHeight="1">
      <c r="B835" s="37"/>
      <c r="C835" s="230" t="s">
        <v>3955</v>
      </c>
      <c r="D835" s="230" t="s">
        <v>192</v>
      </c>
      <c r="E835" s="231" t="s">
        <v>3696</v>
      </c>
      <c r="F835" s="232" t="s">
        <v>3697</v>
      </c>
      <c r="G835" s="233" t="s">
        <v>255</v>
      </c>
      <c r="H835" s="234">
        <v>24</v>
      </c>
      <c r="I835" s="235"/>
      <c r="J835" s="236">
        <f>ROUND(I835*H835,2)</f>
        <v>0</v>
      </c>
      <c r="K835" s="232" t="s">
        <v>196</v>
      </c>
      <c r="L835" s="42"/>
      <c r="M835" s="237" t="s">
        <v>1</v>
      </c>
      <c r="N835" s="238" t="s">
        <v>41</v>
      </c>
      <c r="O835" s="85"/>
      <c r="P835" s="239">
        <f>O835*H835</f>
        <v>0</v>
      </c>
      <c r="Q835" s="239">
        <v>0</v>
      </c>
      <c r="R835" s="239">
        <f>Q835*H835</f>
        <v>0</v>
      </c>
      <c r="S835" s="239">
        <v>0</v>
      </c>
      <c r="T835" s="240">
        <f>S835*H835</f>
        <v>0</v>
      </c>
      <c r="AR835" s="241" t="s">
        <v>600</v>
      </c>
      <c r="AT835" s="241" t="s">
        <v>192</v>
      </c>
      <c r="AU835" s="241" t="s">
        <v>85</v>
      </c>
      <c r="AY835" s="16" t="s">
        <v>190</v>
      </c>
      <c r="BE835" s="242">
        <f>IF(N835="základní",J835,0)</f>
        <v>0</v>
      </c>
      <c r="BF835" s="242">
        <f>IF(N835="snížená",J835,0)</f>
        <v>0</v>
      </c>
      <c r="BG835" s="242">
        <f>IF(N835="zákl. přenesená",J835,0)</f>
        <v>0</v>
      </c>
      <c r="BH835" s="242">
        <f>IF(N835="sníž. přenesená",J835,0)</f>
        <v>0</v>
      </c>
      <c r="BI835" s="242">
        <f>IF(N835="nulová",J835,0)</f>
        <v>0</v>
      </c>
      <c r="BJ835" s="16" t="s">
        <v>83</v>
      </c>
      <c r="BK835" s="242">
        <f>ROUND(I835*H835,2)</f>
        <v>0</v>
      </c>
      <c r="BL835" s="16" t="s">
        <v>600</v>
      </c>
      <c r="BM835" s="241" t="s">
        <v>3956</v>
      </c>
    </row>
    <row r="836" spans="2:51" s="13" customFormat="1" ht="12">
      <c r="B836" s="254"/>
      <c r="C836" s="255"/>
      <c r="D836" s="245" t="s">
        <v>199</v>
      </c>
      <c r="E836" s="256" t="s">
        <v>1</v>
      </c>
      <c r="F836" s="257" t="s">
        <v>3957</v>
      </c>
      <c r="G836" s="255"/>
      <c r="H836" s="258">
        <v>24</v>
      </c>
      <c r="I836" s="259"/>
      <c r="J836" s="255"/>
      <c r="K836" s="255"/>
      <c r="L836" s="260"/>
      <c r="M836" s="261"/>
      <c r="N836" s="262"/>
      <c r="O836" s="262"/>
      <c r="P836" s="262"/>
      <c r="Q836" s="262"/>
      <c r="R836" s="262"/>
      <c r="S836" s="262"/>
      <c r="T836" s="263"/>
      <c r="AT836" s="264" t="s">
        <v>199</v>
      </c>
      <c r="AU836" s="264" t="s">
        <v>85</v>
      </c>
      <c r="AV836" s="13" t="s">
        <v>85</v>
      </c>
      <c r="AW836" s="13" t="s">
        <v>32</v>
      </c>
      <c r="AX836" s="13" t="s">
        <v>76</v>
      </c>
      <c r="AY836" s="264" t="s">
        <v>190</v>
      </c>
    </row>
    <row r="837" spans="2:63" s="11" customFormat="1" ht="22.8" customHeight="1">
      <c r="B837" s="214"/>
      <c r="C837" s="215"/>
      <c r="D837" s="216" t="s">
        <v>75</v>
      </c>
      <c r="E837" s="228" t="s">
        <v>3958</v>
      </c>
      <c r="F837" s="228" t="s">
        <v>3959</v>
      </c>
      <c r="G837" s="215"/>
      <c r="H837" s="215"/>
      <c r="I837" s="218"/>
      <c r="J837" s="229">
        <f>BK837</f>
        <v>0</v>
      </c>
      <c r="K837" s="215"/>
      <c r="L837" s="220"/>
      <c r="M837" s="221"/>
      <c r="N837" s="222"/>
      <c r="O837" s="222"/>
      <c r="P837" s="223">
        <f>SUM(P838:P914)</f>
        <v>0</v>
      </c>
      <c r="Q837" s="222"/>
      <c r="R837" s="223">
        <f>SUM(R838:R914)</f>
        <v>0</v>
      </c>
      <c r="S837" s="222"/>
      <c r="T837" s="224">
        <f>SUM(T838:T914)</f>
        <v>0</v>
      </c>
      <c r="AR837" s="225" t="s">
        <v>197</v>
      </c>
      <c r="AT837" s="226" t="s">
        <v>75</v>
      </c>
      <c r="AU837" s="226" t="s">
        <v>83</v>
      </c>
      <c r="AY837" s="225" t="s">
        <v>190</v>
      </c>
      <c r="BK837" s="227">
        <f>SUM(BK838:BK914)</f>
        <v>0</v>
      </c>
    </row>
    <row r="838" spans="2:65" s="1" customFormat="1" ht="24" customHeight="1">
      <c r="B838" s="37"/>
      <c r="C838" s="230" t="s">
        <v>3960</v>
      </c>
      <c r="D838" s="230" t="s">
        <v>192</v>
      </c>
      <c r="E838" s="231" t="s">
        <v>2157</v>
      </c>
      <c r="F838" s="232" t="s">
        <v>2158</v>
      </c>
      <c r="G838" s="233" t="s">
        <v>427</v>
      </c>
      <c r="H838" s="234">
        <v>72</v>
      </c>
      <c r="I838" s="235"/>
      <c r="J838" s="236">
        <f>ROUND(I838*H838,2)</f>
        <v>0</v>
      </c>
      <c r="K838" s="232" t="s">
        <v>196</v>
      </c>
      <c r="L838" s="42"/>
      <c r="M838" s="237" t="s">
        <v>1</v>
      </c>
      <c r="N838" s="238" t="s">
        <v>41</v>
      </c>
      <c r="O838" s="85"/>
      <c r="P838" s="239">
        <f>O838*H838</f>
        <v>0</v>
      </c>
      <c r="Q838" s="239">
        <v>0</v>
      </c>
      <c r="R838" s="239">
        <f>Q838*H838</f>
        <v>0</v>
      </c>
      <c r="S838" s="239">
        <v>0</v>
      </c>
      <c r="T838" s="240">
        <f>S838*H838</f>
        <v>0</v>
      </c>
      <c r="AR838" s="241" t="s">
        <v>272</v>
      </c>
      <c r="AT838" s="241" t="s">
        <v>192</v>
      </c>
      <c r="AU838" s="241" t="s">
        <v>85</v>
      </c>
      <c r="AY838" s="16" t="s">
        <v>190</v>
      </c>
      <c r="BE838" s="242">
        <f>IF(N838="základní",J838,0)</f>
        <v>0</v>
      </c>
      <c r="BF838" s="242">
        <f>IF(N838="snížená",J838,0)</f>
        <v>0</v>
      </c>
      <c r="BG838" s="242">
        <f>IF(N838="zákl. přenesená",J838,0)</f>
        <v>0</v>
      </c>
      <c r="BH838" s="242">
        <f>IF(N838="sníž. přenesená",J838,0)</f>
        <v>0</v>
      </c>
      <c r="BI838" s="242">
        <f>IF(N838="nulová",J838,0)</f>
        <v>0</v>
      </c>
      <c r="BJ838" s="16" t="s">
        <v>83</v>
      </c>
      <c r="BK838" s="242">
        <f>ROUND(I838*H838,2)</f>
        <v>0</v>
      </c>
      <c r="BL838" s="16" t="s">
        <v>272</v>
      </c>
      <c r="BM838" s="241" t="s">
        <v>3961</v>
      </c>
    </row>
    <row r="839" spans="2:51" s="13" customFormat="1" ht="12">
      <c r="B839" s="254"/>
      <c r="C839" s="255"/>
      <c r="D839" s="245" t="s">
        <v>199</v>
      </c>
      <c r="E839" s="256" t="s">
        <v>1</v>
      </c>
      <c r="F839" s="257" t="s">
        <v>3962</v>
      </c>
      <c r="G839" s="255"/>
      <c r="H839" s="258">
        <v>72</v>
      </c>
      <c r="I839" s="259"/>
      <c r="J839" s="255"/>
      <c r="K839" s="255"/>
      <c r="L839" s="260"/>
      <c r="M839" s="261"/>
      <c r="N839" s="262"/>
      <c r="O839" s="262"/>
      <c r="P839" s="262"/>
      <c r="Q839" s="262"/>
      <c r="R839" s="262"/>
      <c r="S839" s="262"/>
      <c r="T839" s="263"/>
      <c r="AT839" s="264" t="s">
        <v>199</v>
      </c>
      <c r="AU839" s="264" t="s">
        <v>85</v>
      </c>
      <c r="AV839" s="13" t="s">
        <v>85</v>
      </c>
      <c r="AW839" s="13" t="s">
        <v>32</v>
      </c>
      <c r="AX839" s="13" t="s">
        <v>76</v>
      </c>
      <c r="AY839" s="264" t="s">
        <v>190</v>
      </c>
    </row>
    <row r="840" spans="2:65" s="1" customFormat="1" ht="24" customHeight="1">
      <c r="B840" s="37"/>
      <c r="C840" s="230" t="s">
        <v>3963</v>
      </c>
      <c r="D840" s="230" t="s">
        <v>192</v>
      </c>
      <c r="E840" s="231" t="s">
        <v>3793</v>
      </c>
      <c r="F840" s="232" t="s">
        <v>3794</v>
      </c>
      <c r="G840" s="233" t="s">
        <v>427</v>
      </c>
      <c r="H840" s="234">
        <v>24</v>
      </c>
      <c r="I840" s="235"/>
      <c r="J840" s="236">
        <f>ROUND(I840*H840,2)</f>
        <v>0</v>
      </c>
      <c r="K840" s="232" t="s">
        <v>196</v>
      </c>
      <c r="L840" s="42"/>
      <c r="M840" s="237" t="s">
        <v>1</v>
      </c>
      <c r="N840" s="238" t="s">
        <v>41</v>
      </c>
      <c r="O840" s="85"/>
      <c r="P840" s="239">
        <f>O840*H840</f>
        <v>0</v>
      </c>
      <c r="Q840" s="239">
        <v>0</v>
      </c>
      <c r="R840" s="239">
        <f>Q840*H840</f>
        <v>0</v>
      </c>
      <c r="S840" s="239">
        <v>0</v>
      </c>
      <c r="T840" s="240">
        <f>S840*H840</f>
        <v>0</v>
      </c>
      <c r="AR840" s="241" t="s">
        <v>272</v>
      </c>
      <c r="AT840" s="241" t="s">
        <v>192</v>
      </c>
      <c r="AU840" s="241" t="s">
        <v>85</v>
      </c>
      <c r="AY840" s="16" t="s">
        <v>190</v>
      </c>
      <c r="BE840" s="242">
        <f>IF(N840="základní",J840,0)</f>
        <v>0</v>
      </c>
      <c r="BF840" s="242">
        <f>IF(N840="snížená",J840,0)</f>
        <v>0</v>
      </c>
      <c r="BG840" s="242">
        <f>IF(N840="zákl. přenesená",J840,0)</f>
        <v>0</v>
      </c>
      <c r="BH840" s="242">
        <f>IF(N840="sníž. přenesená",J840,0)</f>
        <v>0</v>
      </c>
      <c r="BI840" s="242">
        <f>IF(N840="nulová",J840,0)</f>
        <v>0</v>
      </c>
      <c r="BJ840" s="16" t="s">
        <v>83</v>
      </c>
      <c r="BK840" s="242">
        <f>ROUND(I840*H840,2)</f>
        <v>0</v>
      </c>
      <c r="BL840" s="16" t="s">
        <v>272</v>
      </c>
      <c r="BM840" s="241" t="s">
        <v>3964</v>
      </c>
    </row>
    <row r="841" spans="2:51" s="13" customFormat="1" ht="12">
      <c r="B841" s="254"/>
      <c r="C841" s="255"/>
      <c r="D841" s="245" t="s">
        <v>199</v>
      </c>
      <c r="E841" s="256" t="s">
        <v>1</v>
      </c>
      <c r="F841" s="257" t="s">
        <v>3965</v>
      </c>
      <c r="G841" s="255"/>
      <c r="H841" s="258">
        <v>12</v>
      </c>
      <c r="I841" s="259"/>
      <c r="J841" s="255"/>
      <c r="K841" s="255"/>
      <c r="L841" s="260"/>
      <c r="M841" s="261"/>
      <c r="N841" s="262"/>
      <c r="O841" s="262"/>
      <c r="P841" s="262"/>
      <c r="Q841" s="262"/>
      <c r="R841" s="262"/>
      <c r="S841" s="262"/>
      <c r="T841" s="263"/>
      <c r="AT841" s="264" t="s">
        <v>199</v>
      </c>
      <c r="AU841" s="264" t="s">
        <v>85</v>
      </c>
      <c r="AV841" s="13" t="s">
        <v>85</v>
      </c>
      <c r="AW841" s="13" t="s">
        <v>32</v>
      </c>
      <c r="AX841" s="13" t="s">
        <v>76</v>
      </c>
      <c r="AY841" s="264" t="s">
        <v>190</v>
      </c>
    </row>
    <row r="842" spans="2:51" s="13" customFormat="1" ht="12">
      <c r="B842" s="254"/>
      <c r="C842" s="255"/>
      <c r="D842" s="245" t="s">
        <v>199</v>
      </c>
      <c r="E842" s="256" t="s">
        <v>1</v>
      </c>
      <c r="F842" s="257" t="s">
        <v>3966</v>
      </c>
      <c r="G842" s="255"/>
      <c r="H842" s="258">
        <v>12</v>
      </c>
      <c r="I842" s="259"/>
      <c r="J842" s="255"/>
      <c r="K842" s="255"/>
      <c r="L842" s="260"/>
      <c r="M842" s="261"/>
      <c r="N842" s="262"/>
      <c r="O842" s="262"/>
      <c r="P842" s="262"/>
      <c r="Q842" s="262"/>
      <c r="R842" s="262"/>
      <c r="S842" s="262"/>
      <c r="T842" s="263"/>
      <c r="AT842" s="264" t="s">
        <v>199</v>
      </c>
      <c r="AU842" s="264" t="s">
        <v>85</v>
      </c>
      <c r="AV842" s="13" t="s">
        <v>85</v>
      </c>
      <c r="AW842" s="13" t="s">
        <v>32</v>
      </c>
      <c r="AX842" s="13" t="s">
        <v>76</v>
      </c>
      <c r="AY842" s="264" t="s">
        <v>190</v>
      </c>
    </row>
    <row r="843" spans="2:65" s="1" customFormat="1" ht="24" customHeight="1">
      <c r="B843" s="37"/>
      <c r="C843" s="230" t="s">
        <v>3967</v>
      </c>
      <c r="D843" s="230" t="s">
        <v>192</v>
      </c>
      <c r="E843" s="231" t="s">
        <v>3968</v>
      </c>
      <c r="F843" s="232" t="s">
        <v>3969</v>
      </c>
      <c r="G843" s="233" t="s">
        <v>427</v>
      </c>
      <c r="H843" s="234">
        <v>42</v>
      </c>
      <c r="I843" s="235"/>
      <c r="J843" s="236">
        <f>ROUND(I843*H843,2)</f>
        <v>0</v>
      </c>
      <c r="K843" s="232" t="s">
        <v>196</v>
      </c>
      <c r="L843" s="42"/>
      <c r="M843" s="237" t="s">
        <v>1</v>
      </c>
      <c r="N843" s="238" t="s">
        <v>41</v>
      </c>
      <c r="O843" s="85"/>
      <c r="P843" s="239">
        <f>O843*H843</f>
        <v>0</v>
      </c>
      <c r="Q843" s="239">
        <v>0</v>
      </c>
      <c r="R843" s="239">
        <f>Q843*H843</f>
        <v>0</v>
      </c>
      <c r="S843" s="239">
        <v>0</v>
      </c>
      <c r="T843" s="240">
        <f>S843*H843</f>
        <v>0</v>
      </c>
      <c r="AR843" s="241" t="s">
        <v>272</v>
      </c>
      <c r="AT843" s="241" t="s">
        <v>192</v>
      </c>
      <c r="AU843" s="241" t="s">
        <v>85</v>
      </c>
      <c r="AY843" s="16" t="s">
        <v>190</v>
      </c>
      <c r="BE843" s="242">
        <f>IF(N843="základní",J843,0)</f>
        <v>0</v>
      </c>
      <c r="BF843" s="242">
        <f>IF(N843="snížená",J843,0)</f>
        <v>0</v>
      </c>
      <c r="BG843" s="242">
        <f>IF(N843="zákl. přenesená",J843,0)</f>
        <v>0</v>
      </c>
      <c r="BH843" s="242">
        <f>IF(N843="sníž. přenesená",J843,0)</f>
        <v>0</v>
      </c>
      <c r="BI843" s="242">
        <f>IF(N843="nulová",J843,0)</f>
        <v>0</v>
      </c>
      <c r="BJ843" s="16" t="s">
        <v>83</v>
      </c>
      <c r="BK843" s="242">
        <f>ROUND(I843*H843,2)</f>
        <v>0</v>
      </c>
      <c r="BL843" s="16" t="s">
        <v>272</v>
      </c>
      <c r="BM843" s="241" t="s">
        <v>3970</v>
      </c>
    </row>
    <row r="844" spans="2:51" s="13" customFormat="1" ht="12">
      <c r="B844" s="254"/>
      <c r="C844" s="255"/>
      <c r="D844" s="245" t="s">
        <v>199</v>
      </c>
      <c r="E844" s="256" t="s">
        <v>1</v>
      </c>
      <c r="F844" s="257" t="s">
        <v>3971</v>
      </c>
      <c r="G844" s="255"/>
      <c r="H844" s="258">
        <v>36</v>
      </c>
      <c r="I844" s="259"/>
      <c r="J844" s="255"/>
      <c r="K844" s="255"/>
      <c r="L844" s="260"/>
      <c r="M844" s="261"/>
      <c r="N844" s="262"/>
      <c r="O844" s="262"/>
      <c r="P844" s="262"/>
      <c r="Q844" s="262"/>
      <c r="R844" s="262"/>
      <c r="S844" s="262"/>
      <c r="T844" s="263"/>
      <c r="AT844" s="264" t="s">
        <v>199</v>
      </c>
      <c r="AU844" s="264" t="s">
        <v>85</v>
      </c>
      <c r="AV844" s="13" t="s">
        <v>85</v>
      </c>
      <c r="AW844" s="13" t="s">
        <v>32</v>
      </c>
      <c r="AX844" s="13" t="s">
        <v>76</v>
      </c>
      <c r="AY844" s="264" t="s">
        <v>190</v>
      </c>
    </row>
    <row r="845" spans="2:51" s="13" customFormat="1" ht="12">
      <c r="B845" s="254"/>
      <c r="C845" s="255"/>
      <c r="D845" s="245" t="s">
        <v>199</v>
      </c>
      <c r="E845" s="256" t="s">
        <v>1</v>
      </c>
      <c r="F845" s="257" t="s">
        <v>3972</v>
      </c>
      <c r="G845" s="255"/>
      <c r="H845" s="258">
        <v>6</v>
      </c>
      <c r="I845" s="259"/>
      <c r="J845" s="255"/>
      <c r="K845" s="255"/>
      <c r="L845" s="260"/>
      <c r="M845" s="261"/>
      <c r="N845" s="262"/>
      <c r="O845" s="262"/>
      <c r="P845" s="262"/>
      <c r="Q845" s="262"/>
      <c r="R845" s="262"/>
      <c r="S845" s="262"/>
      <c r="T845" s="263"/>
      <c r="AT845" s="264" t="s">
        <v>199</v>
      </c>
      <c r="AU845" s="264" t="s">
        <v>85</v>
      </c>
      <c r="AV845" s="13" t="s">
        <v>85</v>
      </c>
      <c r="AW845" s="13" t="s">
        <v>32</v>
      </c>
      <c r="AX845" s="13" t="s">
        <v>76</v>
      </c>
      <c r="AY845" s="264" t="s">
        <v>190</v>
      </c>
    </row>
    <row r="846" spans="2:65" s="1" customFormat="1" ht="24" customHeight="1">
      <c r="B846" s="37"/>
      <c r="C846" s="230" t="s">
        <v>3973</v>
      </c>
      <c r="D846" s="230" t="s">
        <v>192</v>
      </c>
      <c r="E846" s="231" t="s">
        <v>3797</v>
      </c>
      <c r="F846" s="232" t="s">
        <v>3798</v>
      </c>
      <c r="G846" s="233" t="s">
        <v>427</v>
      </c>
      <c r="H846" s="234">
        <v>72</v>
      </c>
      <c r="I846" s="235"/>
      <c r="J846" s="236">
        <f>ROUND(I846*H846,2)</f>
        <v>0</v>
      </c>
      <c r="K846" s="232" t="s">
        <v>196</v>
      </c>
      <c r="L846" s="42"/>
      <c r="M846" s="237" t="s">
        <v>1</v>
      </c>
      <c r="N846" s="238" t="s">
        <v>41</v>
      </c>
      <c r="O846" s="85"/>
      <c r="P846" s="239">
        <f>O846*H846</f>
        <v>0</v>
      </c>
      <c r="Q846" s="239">
        <v>0</v>
      </c>
      <c r="R846" s="239">
        <f>Q846*H846</f>
        <v>0</v>
      </c>
      <c r="S846" s="239">
        <v>0</v>
      </c>
      <c r="T846" s="240">
        <f>S846*H846</f>
        <v>0</v>
      </c>
      <c r="AR846" s="241" t="s">
        <v>272</v>
      </c>
      <c r="AT846" s="241" t="s">
        <v>192</v>
      </c>
      <c r="AU846" s="241" t="s">
        <v>85</v>
      </c>
      <c r="AY846" s="16" t="s">
        <v>190</v>
      </c>
      <c r="BE846" s="242">
        <f>IF(N846="základní",J846,0)</f>
        <v>0</v>
      </c>
      <c r="BF846" s="242">
        <f>IF(N846="snížená",J846,0)</f>
        <v>0</v>
      </c>
      <c r="BG846" s="242">
        <f>IF(N846="zákl. přenesená",J846,0)</f>
        <v>0</v>
      </c>
      <c r="BH846" s="242">
        <f>IF(N846="sníž. přenesená",J846,0)</f>
        <v>0</v>
      </c>
      <c r="BI846" s="242">
        <f>IF(N846="nulová",J846,0)</f>
        <v>0</v>
      </c>
      <c r="BJ846" s="16" t="s">
        <v>83</v>
      </c>
      <c r="BK846" s="242">
        <f>ROUND(I846*H846,2)</f>
        <v>0</v>
      </c>
      <c r="BL846" s="16" t="s">
        <v>272</v>
      </c>
      <c r="BM846" s="241" t="s">
        <v>3974</v>
      </c>
    </row>
    <row r="847" spans="2:51" s="13" customFormat="1" ht="12">
      <c r="B847" s="254"/>
      <c r="C847" s="255"/>
      <c r="D847" s="245" t="s">
        <v>199</v>
      </c>
      <c r="E847" s="256" t="s">
        <v>1</v>
      </c>
      <c r="F847" s="257" t="s">
        <v>3975</v>
      </c>
      <c r="G847" s="255"/>
      <c r="H847" s="258">
        <v>36</v>
      </c>
      <c r="I847" s="259"/>
      <c r="J847" s="255"/>
      <c r="K847" s="255"/>
      <c r="L847" s="260"/>
      <c r="M847" s="261"/>
      <c r="N847" s="262"/>
      <c r="O847" s="262"/>
      <c r="P847" s="262"/>
      <c r="Q847" s="262"/>
      <c r="R847" s="262"/>
      <c r="S847" s="262"/>
      <c r="T847" s="263"/>
      <c r="AT847" s="264" t="s">
        <v>199</v>
      </c>
      <c r="AU847" s="264" t="s">
        <v>85</v>
      </c>
      <c r="AV847" s="13" t="s">
        <v>85</v>
      </c>
      <c r="AW847" s="13" t="s">
        <v>32</v>
      </c>
      <c r="AX847" s="13" t="s">
        <v>76</v>
      </c>
      <c r="AY847" s="264" t="s">
        <v>190</v>
      </c>
    </row>
    <row r="848" spans="2:51" s="13" customFormat="1" ht="12">
      <c r="B848" s="254"/>
      <c r="C848" s="255"/>
      <c r="D848" s="245" t="s">
        <v>199</v>
      </c>
      <c r="E848" s="256" t="s">
        <v>1</v>
      </c>
      <c r="F848" s="257" t="s">
        <v>3976</v>
      </c>
      <c r="G848" s="255"/>
      <c r="H848" s="258">
        <v>36</v>
      </c>
      <c r="I848" s="259"/>
      <c r="J848" s="255"/>
      <c r="K848" s="255"/>
      <c r="L848" s="260"/>
      <c r="M848" s="261"/>
      <c r="N848" s="262"/>
      <c r="O848" s="262"/>
      <c r="P848" s="262"/>
      <c r="Q848" s="262"/>
      <c r="R848" s="262"/>
      <c r="S848" s="262"/>
      <c r="T848" s="263"/>
      <c r="AT848" s="264" t="s">
        <v>199</v>
      </c>
      <c r="AU848" s="264" t="s">
        <v>85</v>
      </c>
      <c r="AV848" s="13" t="s">
        <v>85</v>
      </c>
      <c r="AW848" s="13" t="s">
        <v>32</v>
      </c>
      <c r="AX848" s="13" t="s">
        <v>76</v>
      </c>
      <c r="AY848" s="264" t="s">
        <v>190</v>
      </c>
    </row>
    <row r="849" spans="2:65" s="1" customFormat="1" ht="24" customHeight="1">
      <c r="B849" s="37"/>
      <c r="C849" s="230" t="s">
        <v>3977</v>
      </c>
      <c r="D849" s="230" t="s">
        <v>192</v>
      </c>
      <c r="E849" s="231" t="s">
        <v>3978</v>
      </c>
      <c r="F849" s="232" t="s">
        <v>3979</v>
      </c>
      <c r="G849" s="233" t="s">
        <v>427</v>
      </c>
      <c r="H849" s="234">
        <v>18</v>
      </c>
      <c r="I849" s="235"/>
      <c r="J849" s="236">
        <f>ROUND(I849*H849,2)</f>
        <v>0</v>
      </c>
      <c r="K849" s="232" t="s">
        <v>196</v>
      </c>
      <c r="L849" s="42"/>
      <c r="M849" s="237" t="s">
        <v>1</v>
      </c>
      <c r="N849" s="238" t="s">
        <v>41</v>
      </c>
      <c r="O849" s="85"/>
      <c r="P849" s="239">
        <f>O849*H849</f>
        <v>0</v>
      </c>
      <c r="Q849" s="239">
        <v>0</v>
      </c>
      <c r="R849" s="239">
        <f>Q849*H849</f>
        <v>0</v>
      </c>
      <c r="S849" s="239">
        <v>0</v>
      </c>
      <c r="T849" s="240">
        <f>S849*H849</f>
        <v>0</v>
      </c>
      <c r="AR849" s="241" t="s">
        <v>272</v>
      </c>
      <c r="AT849" s="241" t="s">
        <v>192</v>
      </c>
      <c r="AU849" s="241" t="s">
        <v>85</v>
      </c>
      <c r="AY849" s="16" t="s">
        <v>190</v>
      </c>
      <c r="BE849" s="242">
        <f>IF(N849="základní",J849,0)</f>
        <v>0</v>
      </c>
      <c r="BF849" s="242">
        <f>IF(N849="snížená",J849,0)</f>
        <v>0</v>
      </c>
      <c r="BG849" s="242">
        <f>IF(N849="zákl. přenesená",J849,0)</f>
        <v>0</v>
      </c>
      <c r="BH849" s="242">
        <f>IF(N849="sníž. přenesená",J849,0)</f>
        <v>0</v>
      </c>
      <c r="BI849" s="242">
        <f>IF(N849="nulová",J849,0)</f>
        <v>0</v>
      </c>
      <c r="BJ849" s="16" t="s">
        <v>83</v>
      </c>
      <c r="BK849" s="242">
        <f>ROUND(I849*H849,2)</f>
        <v>0</v>
      </c>
      <c r="BL849" s="16" t="s">
        <v>272</v>
      </c>
      <c r="BM849" s="241" t="s">
        <v>3980</v>
      </c>
    </row>
    <row r="850" spans="2:51" s="13" customFormat="1" ht="12">
      <c r="B850" s="254"/>
      <c r="C850" s="255"/>
      <c r="D850" s="245" t="s">
        <v>199</v>
      </c>
      <c r="E850" s="256" t="s">
        <v>1</v>
      </c>
      <c r="F850" s="257" t="s">
        <v>3981</v>
      </c>
      <c r="G850" s="255"/>
      <c r="H850" s="258">
        <v>18</v>
      </c>
      <c r="I850" s="259"/>
      <c r="J850" s="255"/>
      <c r="K850" s="255"/>
      <c r="L850" s="260"/>
      <c r="M850" s="261"/>
      <c r="N850" s="262"/>
      <c r="O850" s="262"/>
      <c r="P850" s="262"/>
      <c r="Q850" s="262"/>
      <c r="R850" s="262"/>
      <c r="S850" s="262"/>
      <c r="T850" s="263"/>
      <c r="AT850" s="264" t="s">
        <v>199</v>
      </c>
      <c r="AU850" s="264" t="s">
        <v>85</v>
      </c>
      <c r="AV850" s="13" t="s">
        <v>85</v>
      </c>
      <c r="AW850" s="13" t="s">
        <v>32</v>
      </c>
      <c r="AX850" s="13" t="s">
        <v>76</v>
      </c>
      <c r="AY850" s="264" t="s">
        <v>190</v>
      </c>
    </row>
    <row r="851" spans="2:65" s="1" customFormat="1" ht="24" customHeight="1">
      <c r="B851" s="37"/>
      <c r="C851" s="230" t="s">
        <v>3982</v>
      </c>
      <c r="D851" s="230" t="s">
        <v>192</v>
      </c>
      <c r="E851" s="231" t="s">
        <v>3714</v>
      </c>
      <c r="F851" s="232" t="s">
        <v>3715</v>
      </c>
      <c r="G851" s="233" t="s">
        <v>427</v>
      </c>
      <c r="H851" s="234">
        <v>144</v>
      </c>
      <c r="I851" s="235"/>
      <c r="J851" s="236">
        <f>ROUND(I851*H851,2)</f>
        <v>0</v>
      </c>
      <c r="K851" s="232" t="s">
        <v>196</v>
      </c>
      <c r="L851" s="42"/>
      <c r="M851" s="237" t="s">
        <v>1</v>
      </c>
      <c r="N851" s="238" t="s">
        <v>41</v>
      </c>
      <c r="O851" s="85"/>
      <c r="P851" s="239">
        <f>O851*H851</f>
        <v>0</v>
      </c>
      <c r="Q851" s="239">
        <v>0</v>
      </c>
      <c r="R851" s="239">
        <f>Q851*H851</f>
        <v>0</v>
      </c>
      <c r="S851" s="239">
        <v>0</v>
      </c>
      <c r="T851" s="240">
        <f>S851*H851</f>
        <v>0</v>
      </c>
      <c r="AR851" s="241" t="s">
        <v>272</v>
      </c>
      <c r="AT851" s="241" t="s">
        <v>192</v>
      </c>
      <c r="AU851" s="241" t="s">
        <v>85</v>
      </c>
      <c r="AY851" s="16" t="s">
        <v>190</v>
      </c>
      <c r="BE851" s="242">
        <f>IF(N851="základní",J851,0)</f>
        <v>0</v>
      </c>
      <c r="BF851" s="242">
        <f>IF(N851="snížená",J851,0)</f>
        <v>0</v>
      </c>
      <c r="BG851" s="242">
        <f>IF(N851="zákl. přenesená",J851,0)</f>
        <v>0</v>
      </c>
      <c r="BH851" s="242">
        <f>IF(N851="sníž. přenesená",J851,0)</f>
        <v>0</v>
      </c>
      <c r="BI851" s="242">
        <f>IF(N851="nulová",J851,0)</f>
        <v>0</v>
      </c>
      <c r="BJ851" s="16" t="s">
        <v>83</v>
      </c>
      <c r="BK851" s="242">
        <f>ROUND(I851*H851,2)</f>
        <v>0</v>
      </c>
      <c r="BL851" s="16" t="s">
        <v>272</v>
      </c>
      <c r="BM851" s="241" t="s">
        <v>3983</v>
      </c>
    </row>
    <row r="852" spans="2:51" s="13" customFormat="1" ht="12">
      <c r="B852" s="254"/>
      <c r="C852" s="255"/>
      <c r="D852" s="245" t="s">
        <v>199</v>
      </c>
      <c r="E852" s="256" t="s">
        <v>1</v>
      </c>
      <c r="F852" s="257" t="s">
        <v>3984</v>
      </c>
      <c r="G852" s="255"/>
      <c r="H852" s="258">
        <v>36</v>
      </c>
      <c r="I852" s="259"/>
      <c r="J852" s="255"/>
      <c r="K852" s="255"/>
      <c r="L852" s="260"/>
      <c r="M852" s="261"/>
      <c r="N852" s="262"/>
      <c r="O852" s="262"/>
      <c r="P852" s="262"/>
      <c r="Q852" s="262"/>
      <c r="R852" s="262"/>
      <c r="S852" s="262"/>
      <c r="T852" s="263"/>
      <c r="AT852" s="264" t="s">
        <v>199</v>
      </c>
      <c r="AU852" s="264" t="s">
        <v>85</v>
      </c>
      <c r="AV852" s="13" t="s">
        <v>85</v>
      </c>
      <c r="AW852" s="13" t="s">
        <v>32</v>
      </c>
      <c r="AX852" s="13" t="s">
        <v>76</v>
      </c>
      <c r="AY852" s="264" t="s">
        <v>190</v>
      </c>
    </row>
    <row r="853" spans="2:51" s="13" customFormat="1" ht="12">
      <c r="B853" s="254"/>
      <c r="C853" s="255"/>
      <c r="D853" s="245" t="s">
        <v>199</v>
      </c>
      <c r="E853" s="256" t="s">
        <v>1</v>
      </c>
      <c r="F853" s="257" t="s">
        <v>3985</v>
      </c>
      <c r="G853" s="255"/>
      <c r="H853" s="258">
        <v>108</v>
      </c>
      <c r="I853" s="259"/>
      <c r="J853" s="255"/>
      <c r="K853" s="255"/>
      <c r="L853" s="260"/>
      <c r="M853" s="261"/>
      <c r="N853" s="262"/>
      <c r="O853" s="262"/>
      <c r="P853" s="262"/>
      <c r="Q853" s="262"/>
      <c r="R853" s="262"/>
      <c r="S853" s="262"/>
      <c r="T853" s="263"/>
      <c r="AT853" s="264" t="s">
        <v>199</v>
      </c>
      <c r="AU853" s="264" t="s">
        <v>85</v>
      </c>
      <c r="AV853" s="13" t="s">
        <v>85</v>
      </c>
      <c r="AW853" s="13" t="s">
        <v>32</v>
      </c>
      <c r="AX853" s="13" t="s">
        <v>76</v>
      </c>
      <c r="AY853" s="264" t="s">
        <v>190</v>
      </c>
    </row>
    <row r="854" spans="2:65" s="1" customFormat="1" ht="16.5" customHeight="1">
      <c r="B854" s="37"/>
      <c r="C854" s="265" t="s">
        <v>3986</v>
      </c>
      <c r="D854" s="265" t="s">
        <v>430</v>
      </c>
      <c r="E854" s="266" t="s">
        <v>3987</v>
      </c>
      <c r="F854" s="267" t="s">
        <v>3988</v>
      </c>
      <c r="G854" s="268" t="s">
        <v>398</v>
      </c>
      <c r="H854" s="269">
        <v>174</v>
      </c>
      <c r="I854" s="270"/>
      <c r="J854" s="271">
        <f>ROUND(I854*H854,2)</f>
        <v>0</v>
      </c>
      <c r="K854" s="267" t="s">
        <v>445</v>
      </c>
      <c r="L854" s="272"/>
      <c r="M854" s="273" t="s">
        <v>1</v>
      </c>
      <c r="N854" s="274" t="s">
        <v>41</v>
      </c>
      <c r="O854" s="85"/>
      <c r="P854" s="239">
        <f>O854*H854</f>
        <v>0</v>
      </c>
      <c r="Q854" s="239">
        <v>0</v>
      </c>
      <c r="R854" s="239">
        <f>Q854*H854</f>
        <v>0</v>
      </c>
      <c r="S854" s="239">
        <v>0</v>
      </c>
      <c r="T854" s="240">
        <f>S854*H854</f>
        <v>0</v>
      </c>
      <c r="AR854" s="241" t="s">
        <v>990</v>
      </c>
      <c r="AT854" s="241" t="s">
        <v>430</v>
      </c>
      <c r="AU854" s="241" t="s">
        <v>85</v>
      </c>
      <c r="AY854" s="16" t="s">
        <v>190</v>
      </c>
      <c r="BE854" s="242">
        <f>IF(N854="základní",J854,0)</f>
        <v>0</v>
      </c>
      <c r="BF854" s="242">
        <f>IF(N854="snížená",J854,0)</f>
        <v>0</v>
      </c>
      <c r="BG854" s="242">
        <f>IF(N854="zákl. přenesená",J854,0)</f>
        <v>0</v>
      </c>
      <c r="BH854" s="242">
        <f>IF(N854="sníž. přenesená",J854,0)</f>
        <v>0</v>
      </c>
      <c r="BI854" s="242">
        <f>IF(N854="nulová",J854,0)</f>
        <v>0</v>
      </c>
      <c r="BJ854" s="16" t="s">
        <v>83</v>
      </c>
      <c r="BK854" s="242">
        <f>ROUND(I854*H854,2)</f>
        <v>0</v>
      </c>
      <c r="BL854" s="16" t="s">
        <v>990</v>
      </c>
      <c r="BM854" s="241" t="s">
        <v>3989</v>
      </c>
    </row>
    <row r="855" spans="2:51" s="13" customFormat="1" ht="12">
      <c r="B855" s="254"/>
      <c r="C855" s="255"/>
      <c r="D855" s="245" t="s">
        <v>199</v>
      </c>
      <c r="E855" s="256" t="s">
        <v>1</v>
      </c>
      <c r="F855" s="257" t="s">
        <v>3990</v>
      </c>
      <c r="G855" s="255"/>
      <c r="H855" s="258">
        <v>174</v>
      </c>
      <c r="I855" s="259"/>
      <c r="J855" s="255"/>
      <c r="K855" s="255"/>
      <c r="L855" s="260"/>
      <c r="M855" s="261"/>
      <c r="N855" s="262"/>
      <c r="O855" s="262"/>
      <c r="P855" s="262"/>
      <c r="Q855" s="262"/>
      <c r="R855" s="262"/>
      <c r="S855" s="262"/>
      <c r="T855" s="263"/>
      <c r="AT855" s="264" t="s">
        <v>199</v>
      </c>
      <c r="AU855" s="264" t="s">
        <v>85</v>
      </c>
      <c r="AV855" s="13" t="s">
        <v>85</v>
      </c>
      <c r="AW855" s="13" t="s">
        <v>32</v>
      </c>
      <c r="AX855" s="13" t="s">
        <v>76</v>
      </c>
      <c r="AY855" s="264" t="s">
        <v>190</v>
      </c>
    </row>
    <row r="856" spans="2:65" s="1" customFormat="1" ht="24" customHeight="1">
      <c r="B856" s="37"/>
      <c r="C856" s="230" t="s">
        <v>3991</v>
      </c>
      <c r="D856" s="230" t="s">
        <v>192</v>
      </c>
      <c r="E856" s="231" t="s">
        <v>3992</v>
      </c>
      <c r="F856" s="232" t="s">
        <v>3993</v>
      </c>
      <c r="G856" s="233" t="s">
        <v>398</v>
      </c>
      <c r="H856" s="234">
        <v>174</v>
      </c>
      <c r="I856" s="235"/>
      <c r="J856" s="236">
        <f>ROUND(I856*H856,2)</f>
        <v>0</v>
      </c>
      <c r="K856" s="232" t="s">
        <v>196</v>
      </c>
      <c r="L856" s="42"/>
      <c r="M856" s="237" t="s">
        <v>1</v>
      </c>
      <c r="N856" s="238" t="s">
        <v>41</v>
      </c>
      <c r="O856" s="85"/>
      <c r="P856" s="239">
        <f>O856*H856</f>
        <v>0</v>
      </c>
      <c r="Q856" s="239">
        <v>0</v>
      </c>
      <c r="R856" s="239">
        <f>Q856*H856</f>
        <v>0</v>
      </c>
      <c r="S856" s="239">
        <v>0</v>
      </c>
      <c r="T856" s="240">
        <f>S856*H856</f>
        <v>0</v>
      </c>
      <c r="AR856" s="241" t="s">
        <v>272</v>
      </c>
      <c r="AT856" s="241" t="s">
        <v>192</v>
      </c>
      <c r="AU856" s="241" t="s">
        <v>85</v>
      </c>
      <c r="AY856" s="16" t="s">
        <v>190</v>
      </c>
      <c r="BE856" s="242">
        <f>IF(N856="základní",J856,0)</f>
        <v>0</v>
      </c>
      <c r="BF856" s="242">
        <f>IF(N856="snížená",J856,0)</f>
        <v>0</v>
      </c>
      <c r="BG856" s="242">
        <f>IF(N856="zákl. přenesená",J856,0)</f>
        <v>0</v>
      </c>
      <c r="BH856" s="242">
        <f>IF(N856="sníž. přenesená",J856,0)</f>
        <v>0</v>
      </c>
      <c r="BI856" s="242">
        <f>IF(N856="nulová",J856,0)</f>
        <v>0</v>
      </c>
      <c r="BJ856" s="16" t="s">
        <v>83</v>
      </c>
      <c r="BK856" s="242">
        <f>ROUND(I856*H856,2)</f>
        <v>0</v>
      </c>
      <c r="BL856" s="16" t="s">
        <v>272</v>
      </c>
      <c r="BM856" s="241" t="s">
        <v>3994</v>
      </c>
    </row>
    <row r="857" spans="2:65" s="1" customFormat="1" ht="24" customHeight="1">
      <c r="B857" s="37"/>
      <c r="C857" s="230" t="s">
        <v>3995</v>
      </c>
      <c r="D857" s="230" t="s">
        <v>192</v>
      </c>
      <c r="E857" s="231" t="s">
        <v>3996</v>
      </c>
      <c r="F857" s="232" t="s">
        <v>3997</v>
      </c>
      <c r="G857" s="233" t="s">
        <v>398</v>
      </c>
      <c r="H857" s="234">
        <v>174</v>
      </c>
      <c r="I857" s="235"/>
      <c r="J857" s="236">
        <f>ROUND(I857*H857,2)</f>
        <v>0</v>
      </c>
      <c r="K857" s="232" t="s">
        <v>445</v>
      </c>
      <c r="L857" s="42"/>
      <c r="M857" s="237" t="s">
        <v>1</v>
      </c>
      <c r="N857" s="238" t="s">
        <v>41</v>
      </c>
      <c r="O857" s="85"/>
      <c r="P857" s="239">
        <f>O857*H857</f>
        <v>0</v>
      </c>
      <c r="Q857" s="239">
        <v>0</v>
      </c>
      <c r="R857" s="239">
        <f>Q857*H857</f>
        <v>0</v>
      </c>
      <c r="S857" s="239">
        <v>0</v>
      </c>
      <c r="T857" s="240">
        <f>S857*H857</f>
        <v>0</v>
      </c>
      <c r="AR857" s="241" t="s">
        <v>272</v>
      </c>
      <c r="AT857" s="241" t="s">
        <v>192</v>
      </c>
      <c r="AU857" s="241" t="s">
        <v>85</v>
      </c>
      <c r="AY857" s="16" t="s">
        <v>190</v>
      </c>
      <c r="BE857" s="242">
        <f>IF(N857="základní",J857,0)</f>
        <v>0</v>
      </c>
      <c r="BF857" s="242">
        <f>IF(N857="snížená",J857,0)</f>
        <v>0</v>
      </c>
      <c r="BG857" s="242">
        <f>IF(N857="zákl. přenesená",J857,0)</f>
        <v>0</v>
      </c>
      <c r="BH857" s="242">
        <f>IF(N857="sníž. přenesená",J857,0)</f>
        <v>0</v>
      </c>
      <c r="BI857" s="242">
        <f>IF(N857="nulová",J857,0)</f>
        <v>0</v>
      </c>
      <c r="BJ857" s="16" t="s">
        <v>83</v>
      </c>
      <c r="BK857" s="242">
        <f>ROUND(I857*H857,2)</f>
        <v>0</v>
      </c>
      <c r="BL857" s="16" t="s">
        <v>272</v>
      </c>
      <c r="BM857" s="241" t="s">
        <v>3998</v>
      </c>
    </row>
    <row r="858" spans="2:51" s="13" customFormat="1" ht="12">
      <c r="B858" s="254"/>
      <c r="C858" s="255"/>
      <c r="D858" s="245" t="s">
        <v>199</v>
      </c>
      <c r="E858" s="256" t="s">
        <v>1</v>
      </c>
      <c r="F858" s="257" t="s">
        <v>3999</v>
      </c>
      <c r="G858" s="255"/>
      <c r="H858" s="258">
        <v>174</v>
      </c>
      <c r="I858" s="259"/>
      <c r="J858" s="255"/>
      <c r="K858" s="255"/>
      <c r="L858" s="260"/>
      <c r="M858" s="261"/>
      <c r="N858" s="262"/>
      <c r="O858" s="262"/>
      <c r="P858" s="262"/>
      <c r="Q858" s="262"/>
      <c r="R858" s="262"/>
      <c r="S858" s="262"/>
      <c r="T858" s="263"/>
      <c r="AT858" s="264" t="s">
        <v>199</v>
      </c>
      <c r="AU858" s="264" t="s">
        <v>85</v>
      </c>
      <c r="AV858" s="13" t="s">
        <v>85</v>
      </c>
      <c r="AW858" s="13" t="s">
        <v>32</v>
      </c>
      <c r="AX858" s="13" t="s">
        <v>76</v>
      </c>
      <c r="AY858" s="264" t="s">
        <v>190</v>
      </c>
    </row>
    <row r="859" spans="2:65" s="1" customFormat="1" ht="16.5" customHeight="1">
      <c r="B859" s="37"/>
      <c r="C859" s="265" t="s">
        <v>4000</v>
      </c>
      <c r="D859" s="265" t="s">
        <v>430</v>
      </c>
      <c r="E859" s="266" t="s">
        <v>4001</v>
      </c>
      <c r="F859" s="267" t="s">
        <v>4002</v>
      </c>
      <c r="G859" s="268" t="s">
        <v>398</v>
      </c>
      <c r="H859" s="269">
        <v>240</v>
      </c>
      <c r="I859" s="270"/>
      <c r="J859" s="271">
        <f>ROUND(I859*H859,2)</f>
        <v>0</v>
      </c>
      <c r="K859" s="267" t="s">
        <v>445</v>
      </c>
      <c r="L859" s="272"/>
      <c r="M859" s="273" t="s">
        <v>1</v>
      </c>
      <c r="N859" s="274" t="s">
        <v>41</v>
      </c>
      <c r="O859" s="85"/>
      <c r="P859" s="239">
        <f>O859*H859</f>
        <v>0</v>
      </c>
      <c r="Q859" s="239">
        <v>0</v>
      </c>
      <c r="R859" s="239">
        <f>Q859*H859</f>
        <v>0</v>
      </c>
      <c r="S859" s="239">
        <v>0</v>
      </c>
      <c r="T859" s="240">
        <f>S859*H859</f>
        <v>0</v>
      </c>
      <c r="AR859" s="241" t="s">
        <v>990</v>
      </c>
      <c r="AT859" s="241" t="s">
        <v>430</v>
      </c>
      <c r="AU859" s="241" t="s">
        <v>85</v>
      </c>
      <c r="AY859" s="16" t="s">
        <v>190</v>
      </c>
      <c r="BE859" s="242">
        <f>IF(N859="základní",J859,0)</f>
        <v>0</v>
      </c>
      <c r="BF859" s="242">
        <f>IF(N859="snížená",J859,0)</f>
        <v>0</v>
      </c>
      <c r="BG859" s="242">
        <f>IF(N859="zákl. přenesená",J859,0)</f>
        <v>0</v>
      </c>
      <c r="BH859" s="242">
        <f>IF(N859="sníž. přenesená",J859,0)</f>
        <v>0</v>
      </c>
      <c r="BI859" s="242">
        <f>IF(N859="nulová",J859,0)</f>
        <v>0</v>
      </c>
      <c r="BJ859" s="16" t="s">
        <v>83</v>
      </c>
      <c r="BK859" s="242">
        <f>ROUND(I859*H859,2)</f>
        <v>0</v>
      </c>
      <c r="BL859" s="16" t="s">
        <v>990</v>
      </c>
      <c r="BM859" s="241" t="s">
        <v>4003</v>
      </c>
    </row>
    <row r="860" spans="2:51" s="13" customFormat="1" ht="12">
      <c r="B860" s="254"/>
      <c r="C860" s="255"/>
      <c r="D860" s="245" t="s">
        <v>199</v>
      </c>
      <c r="E860" s="256" t="s">
        <v>1</v>
      </c>
      <c r="F860" s="257" t="s">
        <v>4004</v>
      </c>
      <c r="G860" s="255"/>
      <c r="H860" s="258">
        <v>240</v>
      </c>
      <c r="I860" s="259"/>
      <c r="J860" s="255"/>
      <c r="K860" s="255"/>
      <c r="L860" s="260"/>
      <c r="M860" s="261"/>
      <c r="N860" s="262"/>
      <c r="O860" s="262"/>
      <c r="P860" s="262"/>
      <c r="Q860" s="262"/>
      <c r="R860" s="262"/>
      <c r="S860" s="262"/>
      <c r="T860" s="263"/>
      <c r="AT860" s="264" t="s">
        <v>199</v>
      </c>
      <c r="AU860" s="264" t="s">
        <v>85</v>
      </c>
      <c r="AV860" s="13" t="s">
        <v>85</v>
      </c>
      <c r="AW860" s="13" t="s">
        <v>32</v>
      </c>
      <c r="AX860" s="13" t="s">
        <v>76</v>
      </c>
      <c r="AY860" s="264" t="s">
        <v>190</v>
      </c>
    </row>
    <row r="861" spans="2:65" s="1" customFormat="1" ht="24" customHeight="1">
      <c r="B861" s="37"/>
      <c r="C861" s="230" t="s">
        <v>4005</v>
      </c>
      <c r="D861" s="230" t="s">
        <v>192</v>
      </c>
      <c r="E861" s="231" t="s">
        <v>4006</v>
      </c>
      <c r="F861" s="232" t="s">
        <v>4007</v>
      </c>
      <c r="G861" s="233" t="s">
        <v>398</v>
      </c>
      <c r="H861" s="234">
        <v>240</v>
      </c>
      <c r="I861" s="235"/>
      <c r="J861" s="236">
        <f>ROUND(I861*H861,2)</f>
        <v>0</v>
      </c>
      <c r="K861" s="232" t="s">
        <v>196</v>
      </c>
      <c r="L861" s="42"/>
      <c r="M861" s="237" t="s">
        <v>1</v>
      </c>
      <c r="N861" s="238" t="s">
        <v>41</v>
      </c>
      <c r="O861" s="85"/>
      <c r="P861" s="239">
        <f>O861*H861</f>
        <v>0</v>
      </c>
      <c r="Q861" s="239">
        <v>0</v>
      </c>
      <c r="R861" s="239">
        <f>Q861*H861</f>
        <v>0</v>
      </c>
      <c r="S861" s="239">
        <v>0</v>
      </c>
      <c r="T861" s="240">
        <f>S861*H861</f>
        <v>0</v>
      </c>
      <c r="AR861" s="241" t="s">
        <v>272</v>
      </c>
      <c r="AT861" s="241" t="s">
        <v>192</v>
      </c>
      <c r="AU861" s="241" t="s">
        <v>85</v>
      </c>
      <c r="AY861" s="16" t="s">
        <v>190</v>
      </c>
      <c r="BE861" s="242">
        <f>IF(N861="základní",J861,0)</f>
        <v>0</v>
      </c>
      <c r="BF861" s="242">
        <f>IF(N861="snížená",J861,0)</f>
        <v>0</v>
      </c>
      <c r="BG861" s="242">
        <f>IF(N861="zákl. přenesená",J861,0)</f>
        <v>0</v>
      </c>
      <c r="BH861" s="242">
        <f>IF(N861="sníž. přenesená",J861,0)</f>
        <v>0</v>
      </c>
      <c r="BI861" s="242">
        <f>IF(N861="nulová",J861,0)</f>
        <v>0</v>
      </c>
      <c r="BJ861" s="16" t="s">
        <v>83</v>
      </c>
      <c r="BK861" s="242">
        <f>ROUND(I861*H861,2)</f>
        <v>0</v>
      </c>
      <c r="BL861" s="16" t="s">
        <v>272</v>
      </c>
      <c r="BM861" s="241" t="s">
        <v>4008</v>
      </c>
    </row>
    <row r="862" spans="2:65" s="1" customFormat="1" ht="16.5" customHeight="1">
      <c r="B862" s="37"/>
      <c r="C862" s="265" t="s">
        <v>4009</v>
      </c>
      <c r="D862" s="265" t="s">
        <v>430</v>
      </c>
      <c r="E862" s="266" t="s">
        <v>4010</v>
      </c>
      <c r="F862" s="267" t="s">
        <v>4011</v>
      </c>
      <c r="G862" s="268" t="s">
        <v>398</v>
      </c>
      <c r="H862" s="269">
        <v>240</v>
      </c>
      <c r="I862" s="270"/>
      <c r="J862" s="271">
        <f>ROUND(I862*H862,2)</f>
        <v>0</v>
      </c>
      <c r="K862" s="267" t="s">
        <v>445</v>
      </c>
      <c r="L862" s="272"/>
      <c r="M862" s="273" t="s">
        <v>1</v>
      </c>
      <c r="N862" s="274" t="s">
        <v>41</v>
      </c>
      <c r="O862" s="85"/>
      <c r="P862" s="239">
        <f>O862*H862</f>
        <v>0</v>
      </c>
      <c r="Q862" s="239">
        <v>0</v>
      </c>
      <c r="R862" s="239">
        <f>Q862*H862</f>
        <v>0</v>
      </c>
      <c r="S862" s="239">
        <v>0</v>
      </c>
      <c r="T862" s="240">
        <f>S862*H862</f>
        <v>0</v>
      </c>
      <c r="AR862" s="241" t="s">
        <v>990</v>
      </c>
      <c r="AT862" s="241" t="s">
        <v>430</v>
      </c>
      <c r="AU862" s="241" t="s">
        <v>85</v>
      </c>
      <c r="AY862" s="16" t="s">
        <v>190</v>
      </c>
      <c r="BE862" s="242">
        <f>IF(N862="základní",J862,0)</f>
        <v>0</v>
      </c>
      <c r="BF862" s="242">
        <f>IF(N862="snížená",J862,0)</f>
        <v>0</v>
      </c>
      <c r="BG862" s="242">
        <f>IF(N862="zákl. přenesená",J862,0)</f>
        <v>0</v>
      </c>
      <c r="BH862" s="242">
        <f>IF(N862="sníž. přenesená",J862,0)</f>
        <v>0</v>
      </c>
      <c r="BI862" s="242">
        <f>IF(N862="nulová",J862,0)</f>
        <v>0</v>
      </c>
      <c r="BJ862" s="16" t="s">
        <v>83</v>
      </c>
      <c r="BK862" s="242">
        <f>ROUND(I862*H862,2)</f>
        <v>0</v>
      </c>
      <c r="BL862" s="16" t="s">
        <v>990</v>
      </c>
      <c r="BM862" s="241" t="s">
        <v>4012</v>
      </c>
    </row>
    <row r="863" spans="2:51" s="13" customFormat="1" ht="12">
      <c r="B863" s="254"/>
      <c r="C863" s="255"/>
      <c r="D863" s="245" t="s">
        <v>199</v>
      </c>
      <c r="E863" s="256" t="s">
        <v>1</v>
      </c>
      <c r="F863" s="257" t="s">
        <v>4013</v>
      </c>
      <c r="G863" s="255"/>
      <c r="H863" s="258">
        <v>240</v>
      </c>
      <c r="I863" s="259"/>
      <c r="J863" s="255"/>
      <c r="K863" s="255"/>
      <c r="L863" s="260"/>
      <c r="M863" s="261"/>
      <c r="N863" s="262"/>
      <c r="O863" s="262"/>
      <c r="P863" s="262"/>
      <c r="Q863" s="262"/>
      <c r="R863" s="262"/>
      <c r="S863" s="262"/>
      <c r="T863" s="263"/>
      <c r="AT863" s="264" t="s">
        <v>199</v>
      </c>
      <c r="AU863" s="264" t="s">
        <v>85</v>
      </c>
      <c r="AV863" s="13" t="s">
        <v>85</v>
      </c>
      <c r="AW863" s="13" t="s">
        <v>32</v>
      </c>
      <c r="AX863" s="13" t="s">
        <v>76</v>
      </c>
      <c r="AY863" s="264" t="s">
        <v>190</v>
      </c>
    </row>
    <row r="864" spans="2:65" s="1" customFormat="1" ht="24" customHeight="1">
      <c r="B864" s="37"/>
      <c r="C864" s="230" t="s">
        <v>4014</v>
      </c>
      <c r="D864" s="230" t="s">
        <v>192</v>
      </c>
      <c r="E864" s="231" t="s">
        <v>4015</v>
      </c>
      <c r="F864" s="232" t="s">
        <v>4016</v>
      </c>
      <c r="G864" s="233" t="s">
        <v>398</v>
      </c>
      <c r="H864" s="234">
        <v>240</v>
      </c>
      <c r="I864" s="235"/>
      <c r="J864" s="236">
        <f>ROUND(I864*H864,2)</f>
        <v>0</v>
      </c>
      <c r="K864" s="232" t="s">
        <v>196</v>
      </c>
      <c r="L864" s="42"/>
      <c r="M864" s="237" t="s">
        <v>1</v>
      </c>
      <c r="N864" s="238" t="s">
        <v>41</v>
      </c>
      <c r="O864" s="85"/>
      <c r="P864" s="239">
        <f>O864*H864</f>
        <v>0</v>
      </c>
      <c r="Q864" s="239">
        <v>0</v>
      </c>
      <c r="R864" s="239">
        <f>Q864*H864</f>
        <v>0</v>
      </c>
      <c r="S864" s="239">
        <v>0</v>
      </c>
      <c r="T864" s="240">
        <f>S864*H864</f>
        <v>0</v>
      </c>
      <c r="AR864" s="241" t="s">
        <v>272</v>
      </c>
      <c r="AT864" s="241" t="s">
        <v>192</v>
      </c>
      <c r="AU864" s="241" t="s">
        <v>85</v>
      </c>
      <c r="AY864" s="16" t="s">
        <v>190</v>
      </c>
      <c r="BE864" s="242">
        <f>IF(N864="základní",J864,0)</f>
        <v>0</v>
      </c>
      <c r="BF864" s="242">
        <f>IF(N864="snížená",J864,0)</f>
        <v>0</v>
      </c>
      <c r="BG864" s="242">
        <f>IF(N864="zákl. přenesená",J864,0)</f>
        <v>0</v>
      </c>
      <c r="BH864" s="242">
        <f>IF(N864="sníž. přenesená",J864,0)</f>
        <v>0</v>
      </c>
      <c r="BI864" s="242">
        <f>IF(N864="nulová",J864,0)</f>
        <v>0</v>
      </c>
      <c r="BJ864" s="16" t="s">
        <v>83</v>
      </c>
      <c r="BK864" s="242">
        <f>ROUND(I864*H864,2)</f>
        <v>0</v>
      </c>
      <c r="BL864" s="16" t="s">
        <v>272</v>
      </c>
      <c r="BM864" s="241" t="s">
        <v>4017</v>
      </c>
    </row>
    <row r="865" spans="2:65" s="1" customFormat="1" ht="16.5" customHeight="1">
      <c r="B865" s="37"/>
      <c r="C865" s="265" t="s">
        <v>4018</v>
      </c>
      <c r="D865" s="265" t="s">
        <v>430</v>
      </c>
      <c r="E865" s="266" t="s">
        <v>4019</v>
      </c>
      <c r="F865" s="267" t="s">
        <v>4020</v>
      </c>
      <c r="G865" s="268" t="s">
        <v>398</v>
      </c>
      <c r="H865" s="269">
        <v>160</v>
      </c>
      <c r="I865" s="270"/>
      <c r="J865" s="271">
        <f>ROUND(I865*H865,2)</f>
        <v>0</v>
      </c>
      <c r="K865" s="267" t="s">
        <v>445</v>
      </c>
      <c r="L865" s="272"/>
      <c r="M865" s="273" t="s">
        <v>1</v>
      </c>
      <c r="N865" s="274" t="s">
        <v>41</v>
      </c>
      <c r="O865" s="85"/>
      <c r="P865" s="239">
        <f>O865*H865</f>
        <v>0</v>
      </c>
      <c r="Q865" s="239">
        <v>0</v>
      </c>
      <c r="R865" s="239">
        <f>Q865*H865</f>
        <v>0</v>
      </c>
      <c r="S865" s="239">
        <v>0</v>
      </c>
      <c r="T865" s="240">
        <f>S865*H865</f>
        <v>0</v>
      </c>
      <c r="AR865" s="241" t="s">
        <v>990</v>
      </c>
      <c r="AT865" s="241" t="s">
        <v>430</v>
      </c>
      <c r="AU865" s="241" t="s">
        <v>85</v>
      </c>
      <c r="AY865" s="16" t="s">
        <v>190</v>
      </c>
      <c r="BE865" s="242">
        <f>IF(N865="základní",J865,0)</f>
        <v>0</v>
      </c>
      <c r="BF865" s="242">
        <f>IF(N865="snížená",J865,0)</f>
        <v>0</v>
      </c>
      <c r="BG865" s="242">
        <f>IF(N865="zákl. přenesená",J865,0)</f>
        <v>0</v>
      </c>
      <c r="BH865" s="242">
        <f>IF(N865="sníž. přenesená",J865,0)</f>
        <v>0</v>
      </c>
      <c r="BI865" s="242">
        <f>IF(N865="nulová",J865,0)</f>
        <v>0</v>
      </c>
      <c r="BJ865" s="16" t="s">
        <v>83</v>
      </c>
      <c r="BK865" s="242">
        <f>ROUND(I865*H865,2)</f>
        <v>0</v>
      </c>
      <c r="BL865" s="16" t="s">
        <v>990</v>
      </c>
      <c r="BM865" s="241" t="s">
        <v>4021</v>
      </c>
    </row>
    <row r="866" spans="2:51" s="13" customFormat="1" ht="12">
      <c r="B866" s="254"/>
      <c r="C866" s="255"/>
      <c r="D866" s="245" t="s">
        <v>199</v>
      </c>
      <c r="E866" s="256" t="s">
        <v>1</v>
      </c>
      <c r="F866" s="257" t="s">
        <v>4022</v>
      </c>
      <c r="G866" s="255"/>
      <c r="H866" s="258">
        <v>160</v>
      </c>
      <c r="I866" s="259"/>
      <c r="J866" s="255"/>
      <c r="K866" s="255"/>
      <c r="L866" s="260"/>
      <c r="M866" s="261"/>
      <c r="N866" s="262"/>
      <c r="O866" s="262"/>
      <c r="P866" s="262"/>
      <c r="Q866" s="262"/>
      <c r="R866" s="262"/>
      <c r="S866" s="262"/>
      <c r="T866" s="263"/>
      <c r="AT866" s="264" t="s">
        <v>199</v>
      </c>
      <c r="AU866" s="264" t="s">
        <v>85</v>
      </c>
      <c r="AV866" s="13" t="s">
        <v>85</v>
      </c>
      <c r="AW866" s="13" t="s">
        <v>32</v>
      </c>
      <c r="AX866" s="13" t="s">
        <v>76</v>
      </c>
      <c r="AY866" s="264" t="s">
        <v>190</v>
      </c>
    </row>
    <row r="867" spans="2:65" s="1" customFormat="1" ht="24" customHeight="1">
      <c r="B867" s="37"/>
      <c r="C867" s="230" t="s">
        <v>4023</v>
      </c>
      <c r="D867" s="230" t="s">
        <v>192</v>
      </c>
      <c r="E867" s="231" t="s">
        <v>4024</v>
      </c>
      <c r="F867" s="232" t="s">
        <v>4025</v>
      </c>
      <c r="G867" s="233" t="s">
        <v>398</v>
      </c>
      <c r="H867" s="234">
        <v>160</v>
      </c>
      <c r="I867" s="235"/>
      <c r="J867" s="236">
        <f>ROUND(I867*H867,2)</f>
        <v>0</v>
      </c>
      <c r="K867" s="232" t="s">
        <v>196</v>
      </c>
      <c r="L867" s="42"/>
      <c r="M867" s="237" t="s">
        <v>1</v>
      </c>
      <c r="N867" s="238" t="s">
        <v>41</v>
      </c>
      <c r="O867" s="85"/>
      <c r="P867" s="239">
        <f>O867*H867</f>
        <v>0</v>
      </c>
      <c r="Q867" s="239">
        <v>0</v>
      </c>
      <c r="R867" s="239">
        <f>Q867*H867</f>
        <v>0</v>
      </c>
      <c r="S867" s="239">
        <v>0</v>
      </c>
      <c r="T867" s="240">
        <f>S867*H867</f>
        <v>0</v>
      </c>
      <c r="AR867" s="241" t="s">
        <v>272</v>
      </c>
      <c r="AT867" s="241" t="s">
        <v>192</v>
      </c>
      <c r="AU867" s="241" t="s">
        <v>85</v>
      </c>
      <c r="AY867" s="16" t="s">
        <v>190</v>
      </c>
      <c r="BE867" s="242">
        <f>IF(N867="základní",J867,0)</f>
        <v>0</v>
      </c>
      <c r="BF867" s="242">
        <f>IF(N867="snížená",J867,0)</f>
        <v>0</v>
      </c>
      <c r="BG867" s="242">
        <f>IF(N867="zákl. přenesená",J867,0)</f>
        <v>0</v>
      </c>
      <c r="BH867" s="242">
        <f>IF(N867="sníž. přenesená",J867,0)</f>
        <v>0</v>
      </c>
      <c r="BI867" s="242">
        <f>IF(N867="nulová",J867,0)</f>
        <v>0</v>
      </c>
      <c r="BJ867" s="16" t="s">
        <v>83</v>
      </c>
      <c r="BK867" s="242">
        <f>ROUND(I867*H867,2)</f>
        <v>0</v>
      </c>
      <c r="BL867" s="16" t="s">
        <v>272</v>
      </c>
      <c r="BM867" s="241" t="s">
        <v>4026</v>
      </c>
    </row>
    <row r="868" spans="2:65" s="1" customFormat="1" ht="16.5" customHeight="1">
      <c r="B868" s="37"/>
      <c r="C868" s="265" t="s">
        <v>4027</v>
      </c>
      <c r="D868" s="265" t="s">
        <v>430</v>
      </c>
      <c r="E868" s="266" t="s">
        <v>4028</v>
      </c>
      <c r="F868" s="267" t="s">
        <v>4029</v>
      </c>
      <c r="G868" s="268" t="s">
        <v>398</v>
      </c>
      <c r="H868" s="269">
        <v>320</v>
      </c>
      <c r="I868" s="270"/>
      <c r="J868" s="271">
        <f>ROUND(I868*H868,2)</f>
        <v>0</v>
      </c>
      <c r="K868" s="267" t="s">
        <v>445</v>
      </c>
      <c r="L868" s="272"/>
      <c r="M868" s="273" t="s">
        <v>1</v>
      </c>
      <c r="N868" s="274" t="s">
        <v>41</v>
      </c>
      <c r="O868" s="85"/>
      <c r="P868" s="239">
        <f>O868*H868</f>
        <v>0</v>
      </c>
      <c r="Q868" s="239">
        <v>0</v>
      </c>
      <c r="R868" s="239">
        <f>Q868*H868</f>
        <v>0</v>
      </c>
      <c r="S868" s="239">
        <v>0</v>
      </c>
      <c r="T868" s="240">
        <f>S868*H868</f>
        <v>0</v>
      </c>
      <c r="AR868" s="241" t="s">
        <v>990</v>
      </c>
      <c r="AT868" s="241" t="s">
        <v>430</v>
      </c>
      <c r="AU868" s="241" t="s">
        <v>85</v>
      </c>
      <c r="AY868" s="16" t="s">
        <v>190</v>
      </c>
      <c r="BE868" s="242">
        <f>IF(N868="základní",J868,0)</f>
        <v>0</v>
      </c>
      <c r="BF868" s="242">
        <f>IF(N868="snížená",J868,0)</f>
        <v>0</v>
      </c>
      <c r="BG868" s="242">
        <f>IF(N868="zákl. přenesená",J868,0)</f>
        <v>0</v>
      </c>
      <c r="BH868" s="242">
        <f>IF(N868="sníž. přenesená",J868,0)</f>
        <v>0</v>
      </c>
      <c r="BI868" s="242">
        <f>IF(N868="nulová",J868,0)</f>
        <v>0</v>
      </c>
      <c r="BJ868" s="16" t="s">
        <v>83</v>
      </c>
      <c r="BK868" s="242">
        <f>ROUND(I868*H868,2)</f>
        <v>0</v>
      </c>
      <c r="BL868" s="16" t="s">
        <v>990</v>
      </c>
      <c r="BM868" s="241" t="s">
        <v>4030</v>
      </c>
    </row>
    <row r="869" spans="2:51" s="13" customFormat="1" ht="12">
      <c r="B869" s="254"/>
      <c r="C869" s="255"/>
      <c r="D869" s="245" t="s">
        <v>199</v>
      </c>
      <c r="E869" s="256" t="s">
        <v>1</v>
      </c>
      <c r="F869" s="257" t="s">
        <v>4031</v>
      </c>
      <c r="G869" s="255"/>
      <c r="H869" s="258">
        <v>320</v>
      </c>
      <c r="I869" s="259"/>
      <c r="J869" s="255"/>
      <c r="K869" s="255"/>
      <c r="L869" s="260"/>
      <c r="M869" s="261"/>
      <c r="N869" s="262"/>
      <c r="O869" s="262"/>
      <c r="P869" s="262"/>
      <c r="Q869" s="262"/>
      <c r="R869" s="262"/>
      <c r="S869" s="262"/>
      <c r="T869" s="263"/>
      <c r="AT869" s="264" t="s">
        <v>199</v>
      </c>
      <c r="AU869" s="264" t="s">
        <v>85</v>
      </c>
      <c r="AV869" s="13" t="s">
        <v>85</v>
      </c>
      <c r="AW869" s="13" t="s">
        <v>32</v>
      </c>
      <c r="AX869" s="13" t="s">
        <v>76</v>
      </c>
      <c r="AY869" s="264" t="s">
        <v>190</v>
      </c>
    </row>
    <row r="870" spans="2:65" s="1" customFormat="1" ht="16.5" customHeight="1">
      <c r="B870" s="37"/>
      <c r="C870" s="265" t="s">
        <v>4032</v>
      </c>
      <c r="D870" s="265" t="s">
        <v>430</v>
      </c>
      <c r="E870" s="266" t="s">
        <v>4033</v>
      </c>
      <c r="F870" s="267" t="s">
        <v>4034</v>
      </c>
      <c r="G870" s="268" t="s">
        <v>398</v>
      </c>
      <c r="H870" s="269">
        <v>240</v>
      </c>
      <c r="I870" s="270"/>
      <c r="J870" s="271">
        <f>ROUND(I870*H870,2)</f>
        <v>0</v>
      </c>
      <c r="K870" s="267" t="s">
        <v>445</v>
      </c>
      <c r="L870" s="272"/>
      <c r="M870" s="273" t="s">
        <v>1</v>
      </c>
      <c r="N870" s="274" t="s">
        <v>41</v>
      </c>
      <c r="O870" s="85"/>
      <c r="P870" s="239">
        <f>O870*H870</f>
        <v>0</v>
      </c>
      <c r="Q870" s="239">
        <v>0</v>
      </c>
      <c r="R870" s="239">
        <f>Q870*H870</f>
        <v>0</v>
      </c>
      <c r="S870" s="239">
        <v>0</v>
      </c>
      <c r="T870" s="240">
        <f>S870*H870</f>
        <v>0</v>
      </c>
      <c r="AR870" s="241" t="s">
        <v>990</v>
      </c>
      <c r="AT870" s="241" t="s">
        <v>430</v>
      </c>
      <c r="AU870" s="241" t="s">
        <v>85</v>
      </c>
      <c r="AY870" s="16" t="s">
        <v>190</v>
      </c>
      <c r="BE870" s="242">
        <f>IF(N870="základní",J870,0)</f>
        <v>0</v>
      </c>
      <c r="BF870" s="242">
        <f>IF(N870="snížená",J870,0)</f>
        <v>0</v>
      </c>
      <c r="BG870" s="242">
        <f>IF(N870="zákl. přenesená",J870,0)</f>
        <v>0</v>
      </c>
      <c r="BH870" s="242">
        <f>IF(N870="sníž. přenesená",J870,0)</f>
        <v>0</v>
      </c>
      <c r="BI870" s="242">
        <f>IF(N870="nulová",J870,0)</f>
        <v>0</v>
      </c>
      <c r="BJ870" s="16" t="s">
        <v>83</v>
      </c>
      <c r="BK870" s="242">
        <f>ROUND(I870*H870,2)</f>
        <v>0</v>
      </c>
      <c r="BL870" s="16" t="s">
        <v>990</v>
      </c>
      <c r="BM870" s="241" t="s">
        <v>4035</v>
      </c>
    </row>
    <row r="871" spans="2:51" s="13" customFormat="1" ht="12">
      <c r="B871" s="254"/>
      <c r="C871" s="255"/>
      <c r="D871" s="245" t="s">
        <v>199</v>
      </c>
      <c r="E871" s="256" t="s">
        <v>1</v>
      </c>
      <c r="F871" s="257" t="s">
        <v>4036</v>
      </c>
      <c r="G871" s="255"/>
      <c r="H871" s="258">
        <v>240</v>
      </c>
      <c r="I871" s="259"/>
      <c r="J871" s="255"/>
      <c r="K871" s="255"/>
      <c r="L871" s="260"/>
      <c r="M871" s="261"/>
      <c r="N871" s="262"/>
      <c r="O871" s="262"/>
      <c r="P871" s="262"/>
      <c r="Q871" s="262"/>
      <c r="R871" s="262"/>
      <c r="S871" s="262"/>
      <c r="T871" s="263"/>
      <c r="AT871" s="264" t="s">
        <v>199</v>
      </c>
      <c r="AU871" s="264" t="s">
        <v>85</v>
      </c>
      <c r="AV871" s="13" t="s">
        <v>85</v>
      </c>
      <c r="AW871" s="13" t="s">
        <v>32</v>
      </c>
      <c r="AX871" s="13" t="s">
        <v>76</v>
      </c>
      <c r="AY871" s="264" t="s">
        <v>190</v>
      </c>
    </row>
    <row r="872" spans="2:65" s="1" customFormat="1" ht="24" customHeight="1">
      <c r="B872" s="37"/>
      <c r="C872" s="230" t="s">
        <v>4037</v>
      </c>
      <c r="D872" s="230" t="s">
        <v>192</v>
      </c>
      <c r="E872" s="231" t="s">
        <v>4038</v>
      </c>
      <c r="F872" s="232" t="s">
        <v>4039</v>
      </c>
      <c r="G872" s="233" t="s">
        <v>398</v>
      </c>
      <c r="H872" s="234">
        <v>560</v>
      </c>
      <c r="I872" s="235"/>
      <c r="J872" s="236">
        <f>ROUND(I872*H872,2)</f>
        <v>0</v>
      </c>
      <c r="K872" s="232" t="s">
        <v>196</v>
      </c>
      <c r="L872" s="42"/>
      <c r="M872" s="237" t="s">
        <v>1</v>
      </c>
      <c r="N872" s="238" t="s">
        <v>41</v>
      </c>
      <c r="O872" s="85"/>
      <c r="P872" s="239">
        <f>O872*H872</f>
        <v>0</v>
      </c>
      <c r="Q872" s="239">
        <v>0</v>
      </c>
      <c r="R872" s="239">
        <f>Q872*H872</f>
        <v>0</v>
      </c>
      <c r="S872" s="239">
        <v>0</v>
      </c>
      <c r="T872" s="240">
        <f>S872*H872</f>
        <v>0</v>
      </c>
      <c r="AR872" s="241" t="s">
        <v>272</v>
      </c>
      <c r="AT872" s="241" t="s">
        <v>192</v>
      </c>
      <c r="AU872" s="241" t="s">
        <v>85</v>
      </c>
      <c r="AY872" s="16" t="s">
        <v>190</v>
      </c>
      <c r="BE872" s="242">
        <f>IF(N872="základní",J872,0)</f>
        <v>0</v>
      </c>
      <c r="BF872" s="242">
        <f>IF(N872="snížená",J872,0)</f>
        <v>0</v>
      </c>
      <c r="BG872" s="242">
        <f>IF(N872="zákl. přenesená",J872,0)</f>
        <v>0</v>
      </c>
      <c r="BH872" s="242">
        <f>IF(N872="sníž. přenesená",J872,0)</f>
        <v>0</v>
      </c>
      <c r="BI872" s="242">
        <f>IF(N872="nulová",J872,0)</f>
        <v>0</v>
      </c>
      <c r="BJ872" s="16" t="s">
        <v>83</v>
      </c>
      <c r="BK872" s="242">
        <f>ROUND(I872*H872,2)</f>
        <v>0</v>
      </c>
      <c r="BL872" s="16" t="s">
        <v>272</v>
      </c>
      <c r="BM872" s="241" t="s">
        <v>4040</v>
      </c>
    </row>
    <row r="873" spans="2:65" s="1" customFormat="1" ht="16.5" customHeight="1">
      <c r="B873" s="37"/>
      <c r="C873" s="265" t="s">
        <v>4041</v>
      </c>
      <c r="D873" s="265" t="s">
        <v>430</v>
      </c>
      <c r="E873" s="266" t="s">
        <v>3987</v>
      </c>
      <c r="F873" s="267" t="s">
        <v>3988</v>
      </c>
      <c r="G873" s="268" t="s">
        <v>398</v>
      </c>
      <c r="H873" s="269">
        <v>1360</v>
      </c>
      <c r="I873" s="270"/>
      <c r="J873" s="271">
        <f>ROUND(I873*H873,2)</f>
        <v>0</v>
      </c>
      <c r="K873" s="267" t="s">
        <v>445</v>
      </c>
      <c r="L873" s="272"/>
      <c r="M873" s="273" t="s">
        <v>1</v>
      </c>
      <c r="N873" s="274" t="s">
        <v>41</v>
      </c>
      <c r="O873" s="85"/>
      <c r="P873" s="239">
        <f>O873*H873</f>
        <v>0</v>
      </c>
      <c r="Q873" s="239">
        <v>0</v>
      </c>
      <c r="R873" s="239">
        <f>Q873*H873</f>
        <v>0</v>
      </c>
      <c r="S873" s="239">
        <v>0</v>
      </c>
      <c r="T873" s="240">
        <f>S873*H873</f>
        <v>0</v>
      </c>
      <c r="AR873" s="241" t="s">
        <v>990</v>
      </c>
      <c r="AT873" s="241" t="s">
        <v>430</v>
      </c>
      <c r="AU873" s="241" t="s">
        <v>85</v>
      </c>
      <c r="AY873" s="16" t="s">
        <v>190</v>
      </c>
      <c r="BE873" s="242">
        <f>IF(N873="základní",J873,0)</f>
        <v>0</v>
      </c>
      <c r="BF873" s="242">
        <f>IF(N873="snížená",J873,0)</f>
        <v>0</v>
      </c>
      <c r="BG873" s="242">
        <f>IF(N873="zákl. přenesená",J873,0)</f>
        <v>0</v>
      </c>
      <c r="BH873" s="242">
        <f>IF(N873="sníž. přenesená",J873,0)</f>
        <v>0</v>
      </c>
      <c r="BI873" s="242">
        <f>IF(N873="nulová",J873,0)</f>
        <v>0</v>
      </c>
      <c r="BJ873" s="16" t="s">
        <v>83</v>
      </c>
      <c r="BK873" s="242">
        <f>ROUND(I873*H873,2)</f>
        <v>0</v>
      </c>
      <c r="BL873" s="16" t="s">
        <v>990</v>
      </c>
      <c r="BM873" s="241" t="s">
        <v>4042</v>
      </c>
    </row>
    <row r="874" spans="2:51" s="13" customFormat="1" ht="12">
      <c r="B874" s="254"/>
      <c r="C874" s="255"/>
      <c r="D874" s="245" t="s">
        <v>199</v>
      </c>
      <c r="E874" s="256" t="s">
        <v>1</v>
      </c>
      <c r="F874" s="257" t="s">
        <v>4043</v>
      </c>
      <c r="G874" s="255"/>
      <c r="H874" s="258">
        <v>1360</v>
      </c>
      <c r="I874" s="259"/>
      <c r="J874" s="255"/>
      <c r="K874" s="255"/>
      <c r="L874" s="260"/>
      <c r="M874" s="261"/>
      <c r="N874" s="262"/>
      <c r="O874" s="262"/>
      <c r="P874" s="262"/>
      <c r="Q874" s="262"/>
      <c r="R874" s="262"/>
      <c r="S874" s="262"/>
      <c r="T874" s="263"/>
      <c r="AT874" s="264" t="s">
        <v>199</v>
      </c>
      <c r="AU874" s="264" t="s">
        <v>85</v>
      </c>
      <c r="AV874" s="13" t="s">
        <v>85</v>
      </c>
      <c r="AW874" s="13" t="s">
        <v>32</v>
      </c>
      <c r="AX874" s="13" t="s">
        <v>76</v>
      </c>
      <c r="AY874" s="264" t="s">
        <v>190</v>
      </c>
    </row>
    <row r="875" spans="2:65" s="1" customFormat="1" ht="24" customHeight="1">
      <c r="B875" s="37"/>
      <c r="C875" s="230" t="s">
        <v>4044</v>
      </c>
      <c r="D875" s="230" t="s">
        <v>192</v>
      </c>
      <c r="E875" s="231" t="s">
        <v>4045</v>
      </c>
      <c r="F875" s="232" t="s">
        <v>4046</v>
      </c>
      <c r="G875" s="233" t="s">
        <v>398</v>
      </c>
      <c r="H875" s="234">
        <v>1360</v>
      </c>
      <c r="I875" s="235"/>
      <c r="J875" s="236">
        <f>ROUND(I875*H875,2)</f>
        <v>0</v>
      </c>
      <c r="K875" s="232" t="s">
        <v>196</v>
      </c>
      <c r="L875" s="42"/>
      <c r="M875" s="237" t="s">
        <v>1</v>
      </c>
      <c r="N875" s="238" t="s">
        <v>41</v>
      </c>
      <c r="O875" s="85"/>
      <c r="P875" s="239">
        <f>O875*H875</f>
        <v>0</v>
      </c>
      <c r="Q875" s="239">
        <v>0</v>
      </c>
      <c r="R875" s="239">
        <f>Q875*H875</f>
        <v>0</v>
      </c>
      <c r="S875" s="239">
        <v>0</v>
      </c>
      <c r="T875" s="240">
        <f>S875*H875</f>
        <v>0</v>
      </c>
      <c r="AR875" s="241" t="s">
        <v>272</v>
      </c>
      <c r="AT875" s="241" t="s">
        <v>192</v>
      </c>
      <c r="AU875" s="241" t="s">
        <v>85</v>
      </c>
      <c r="AY875" s="16" t="s">
        <v>190</v>
      </c>
      <c r="BE875" s="242">
        <f>IF(N875="základní",J875,0)</f>
        <v>0</v>
      </c>
      <c r="BF875" s="242">
        <f>IF(N875="snížená",J875,0)</f>
        <v>0</v>
      </c>
      <c r="BG875" s="242">
        <f>IF(N875="zákl. přenesená",J875,0)</f>
        <v>0</v>
      </c>
      <c r="BH875" s="242">
        <f>IF(N875="sníž. přenesená",J875,0)</f>
        <v>0</v>
      </c>
      <c r="BI875" s="242">
        <f>IF(N875="nulová",J875,0)</f>
        <v>0</v>
      </c>
      <c r="BJ875" s="16" t="s">
        <v>83</v>
      </c>
      <c r="BK875" s="242">
        <f>ROUND(I875*H875,2)</f>
        <v>0</v>
      </c>
      <c r="BL875" s="16" t="s">
        <v>272</v>
      </c>
      <c r="BM875" s="241" t="s">
        <v>4047</v>
      </c>
    </row>
    <row r="876" spans="2:65" s="1" customFormat="1" ht="16.5" customHeight="1">
      <c r="B876" s="37"/>
      <c r="C876" s="265" t="s">
        <v>4048</v>
      </c>
      <c r="D876" s="265" t="s">
        <v>430</v>
      </c>
      <c r="E876" s="266" t="s">
        <v>4049</v>
      </c>
      <c r="F876" s="267" t="s">
        <v>4050</v>
      </c>
      <c r="G876" s="268" t="s">
        <v>398</v>
      </c>
      <c r="H876" s="269">
        <v>180</v>
      </c>
      <c r="I876" s="270"/>
      <c r="J876" s="271">
        <f>ROUND(I876*H876,2)</f>
        <v>0</v>
      </c>
      <c r="K876" s="267" t="s">
        <v>445</v>
      </c>
      <c r="L876" s="272"/>
      <c r="M876" s="273" t="s">
        <v>1</v>
      </c>
      <c r="N876" s="274" t="s">
        <v>41</v>
      </c>
      <c r="O876" s="85"/>
      <c r="P876" s="239">
        <f>O876*H876</f>
        <v>0</v>
      </c>
      <c r="Q876" s="239">
        <v>0</v>
      </c>
      <c r="R876" s="239">
        <f>Q876*H876</f>
        <v>0</v>
      </c>
      <c r="S876" s="239">
        <v>0</v>
      </c>
      <c r="T876" s="240">
        <f>S876*H876</f>
        <v>0</v>
      </c>
      <c r="AR876" s="241" t="s">
        <v>990</v>
      </c>
      <c r="AT876" s="241" t="s">
        <v>430</v>
      </c>
      <c r="AU876" s="241" t="s">
        <v>85</v>
      </c>
      <c r="AY876" s="16" t="s">
        <v>190</v>
      </c>
      <c r="BE876" s="242">
        <f>IF(N876="základní",J876,0)</f>
        <v>0</v>
      </c>
      <c r="BF876" s="242">
        <f>IF(N876="snížená",J876,0)</f>
        <v>0</v>
      </c>
      <c r="BG876" s="242">
        <f>IF(N876="zákl. přenesená",J876,0)</f>
        <v>0</v>
      </c>
      <c r="BH876" s="242">
        <f>IF(N876="sníž. přenesená",J876,0)</f>
        <v>0</v>
      </c>
      <c r="BI876" s="242">
        <f>IF(N876="nulová",J876,0)</f>
        <v>0</v>
      </c>
      <c r="BJ876" s="16" t="s">
        <v>83</v>
      </c>
      <c r="BK876" s="242">
        <f>ROUND(I876*H876,2)</f>
        <v>0</v>
      </c>
      <c r="BL876" s="16" t="s">
        <v>990</v>
      </c>
      <c r="BM876" s="241" t="s">
        <v>4051</v>
      </c>
    </row>
    <row r="877" spans="2:51" s="13" customFormat="1" ht="12">
      <c r="B877" s="254"/>
      <c r="C877" s="255"/>
      <c r="D877" s="245" t="s">
        <v>199</v>
      </c>
      <c r="E877" s="256" t="s">
        <v>1</v>
      </c>
      <c r="F877" s="257" t="s">
        <v>4052</v>
      </c>
      <c r="G877" s="255"/>
      <c r="H877" s="258">
        <v>180</v>
      </c>
      <c r="I877" s="259"/>
      <c r="J877" s="255"/>
      <c r="K877" s="255"/>
      <c r="L877" s="260"/>
      <c r="M877" s="261"/>
      <c r="N877" s="262"/>
      <c r="O877" s="262"/>
      <c r="P877" s="262"/>
      <c r="Q877" s="262"/>
      <c r="R877" s="262"/>
      <c r="S877" s="262"/>
      <c r="T877" s="263"/>
      <c r="AT877" s="264" t="s">
        <v>199</v>
      </c>
      <c r="AU877" s="264" t="s">
        <v>85</v>
      </c>
      <c r="AV877" s="13" t="s">
        <v>85</v>
      </c>
      <c r="AW877" s="13" t="s">
        <v>32</v>
      </c>
      <c r="AX877" s="13" t="s">
        <v>76</v>
      </c>
      <c r="AY877" s="264" t="s">
        <v>190</v>
      </c>
    </row>
    <row r="878" spans="2:65" s="1" customFormat="1" ht="24" customHeight="1">
      <c r="B878" s="37"/>
      <c r="C878" s="230" t="s">
        <v>4053</v>
      </c>
      <c r="D878" s="230" t="s">
        <v>192</v>
      </c>
      <c r="E878" s="231" t="s">
        <v>4054</v>
      </c>
      <c r="F878" s="232" t="s">
        <v>4055</v>
      </c>
      <c r="G878" s="233" t="s">
        <v>398</v>
      </c>
      <c r="H878" s="234">
        <v>180</v>
      </c>
      <c r="I878" s="235"/>
      <c r="J878" s="236">
        <f>ROUND(I878*H878,2)</f>
        <v>0</v>
      </c>
      <c r="K878" s="232" t="s">
        <v>196</v>
      </c>
      <c r="L878" s="42"/>
      <c r="M878" s="237" t="s">
        <v>1</v>
      </c>
      <c r="N878" s="238" t="s">
        <v>41</v>
      </c>
      <c r="O878" s="85"/>
      <c r="P878" s="239">
        <f>O878*H878</f>
        <v>0</v>
      </c>
      <c r="Q878" s="239">
        <v>0</v>
      </c>
      <c r="R878" s="239">
        <f>Q878*H878</f>
        <v>0</v>
      </c>
      <c r="S878" s="239">
        <v>0</v>
      </c>
      <c r="T878" s="240">
        <f>S878*H878</f>
        <v>0</v>
      </c>
      <c r="AR878" s="241" t="s">
        <v>272</v>
      </c>
      <c r="AT878" s="241" t="s">
        <v>192</v>
      </c>
      <c r="AU878" s="241" t="s">
        <v>85</v>
      </c>
      <c r="AY878" s="16" t="s">
        <v>190</v>
      </c>
      <c r="BE878" s="242">
        <f>IF(N878="základní",J878,0)</f>
        <v>0</v>
      </c>
      <c r="BF878" s="242">
        <f>IF(N878="snížená",J878,0)</f>
        <v>0</v>
      </c>
      <c r="BG878" s="242">
        <f>IF(N878="zákl. přenesená",J878,0)</f>
        <v>0</v>
      </c>
      <c r="BH878" s="242">
        <f>IF(N878="sníž. přenesená",J878,0)</f>
        <v>0</v>
      </c>
      <c r="BI878" s="242">
        <f>IF(N878="nulová",J878,0)</f>
        <v>0</v>
      </c>
      <c r="BJ878" s="16" t="s">
        <v>83</v>
      </c>
      <c r="BK878" s="242">
        <f>ROUND(I878*H878,2)</f>
        <v>0</v>
      </c>
      <c r="BL878" s="16" t="s">
        <v>272</v>
      </c>
      <c r="BM878" s="241" t="s">
        <v>4056</v>
      </c>
    </row>
    <row r="879" spans="2:65" s="1" customFormat="1" ht="24" customHeight="1">
      <c r="B879" s="37"/>
      <c r="C879" s="265" t="s">
        <v>4057</v>
      </c>
      <c r="D879" s="265" t="s">
        <v>430</v>
      </c>
      <c r="E879" s="266" t="s">
        <v>4058</v>
      </c>
      <c r="F879" s="267" t="s">
        <v>4059</v>
      </c>
      <c r="G879" s="268" t="s">
        <v>1708</v>
      </c>
      <c r="H879" s="269">
        <v>10</v>
      </c>
      <c r="I879" s="270"/>
      <c r="J879" s="271">
        <f>ROUND(I879*H879,2)</f>
        <v>0</v>
      </c>
      <c r="K879" s="267" t="s">
        <v>445</v>
      </c>
      <c r="L879" s="272"/>
      <c r="M879" s="273" t="s">
        <v>1</v>
      </c>
      <c r="N879" s="274" t="s">
        <v>41</v>
      </c>
      <c r="O879" s="85"/>
      <c r="P879" s="239">
        <f>O879*H879</f>
        <v>0</v>
      </c>
      <c r="Q879" s="239">
        <v>0</v>
      </c>
      <c r="R879" s="239">
        <f>Q879*H879</f>
        <v>0</v>
      </c>
      <c r="S879" s="239">
        <v>0</v>
      </c>
      <c r="T879" s="240">
        <f>S879*H879</f>
        <v>0</v>
      </c>
      <c r="AR879" s="241" t="s">
        <v>990</v>
      </c>
      <c r="AT879" s="241" t="s">
        <v>430</v>
      </c>
      <c r="AU879" s="241" t="s">
        <v>85</v>
      </c>
      <c r="AY879" s="16" t="s">
        <v>190</v>
      </c>
      <c r="BE879" s="242">
        <f>IF(N879="základní",J879,0)</f>
        <v>0</v>
      </c>
      <c r="BF879" s="242">
        <f>IF(N879="snížená",J879,0)</f>
        <v>0</v>
      </c>
      <c r="BG879" s="242">
        <f>IF(N879="zákl. přenesená",J879,0)</f>
        <v>0</v>
      </c>
      <c r="BH879" s="242">
        <f>IF(N879="sníž. přenesená",J879,0)</f>
        <v>0</v>
      </c>
      <c r="BI879" s="242">
        <f>IF(N879="nulová",J879,0)</f>
        <v>0</v>
      </c>
      <c r="BJ879" s="16" t="s">
        <v>83</v>
      </c>
      <c r="BK879" s="242">
        <f>ROUND(I879*H879,2)</f>
        <v>0</v>
      </c>
      <c r="BL879" s="16" t="s">
        <v>990</v>
      </c>
      <c r="BM879" s="241" t="s">
        <v>4060</v>
      </c>
    </row>
    <row r="880" spans="2:51" s="13" customFormat="1" ht="12">
      <c r="B880" s="254"/>
      <c r="C880" s="255"/>
      <c r="D880" s="245" t="s">
        <v>199</v>
      </c>
      <c r="E880" s="256" t="s">
        <v>1</v>
      </c>
      <c r="F880" s="257" t="s">
        <v>4061</v>
      </c>
      <c r="G880" s="255"/>
      <c r="H880" s="258">
        <v>6</v>
      </c>
      <c r="I880" s="259"/>
      <c r="J880" s="255"/>
      <c r="K880" s="255"/>
      <c r="L880" s="260"/>
      <c r="M880" s="261"/>
      <c r="N880" s="262"/>
      <c r="O880" s="262"/>
      <c r="P880" s="262"/>
      <c r="Q880" s="262"/>
      <c r="R880" s="262"/>
      <c r="S880" s="262"/>
      <c r="T880" s="263"/>
      <c r="AT880" s="264" t="s">
        <v>199</v>
      </c>
      <c r="AU880" s="264" t="s">
        <v>85</v>
      </c>
      <c r="AV880" s="13" t="s">
        <v>85</v>
      </c>
      <c r="AW880" s="13" t="s">
        <v>32</v>
      </c>
      <c r="AX880" s="13" t="s">
        <v>76</v>
      </c>
      <c r="AY880" s="264" t="s">
        <v>190</v>
      </c>
    </row>
    <row r="881" spans="2:51" s="13" customFormat="1" ht="12">
      <c r="B881" s="254"/>
      <c r="C881" s="255"/>
      <c r="D881" s="245" t="s">
        <v>199</v>
      </c>
      <c r="E881" s="256" t="s">
        <v>1</v>
      </c>
      <c r="F881" s="257" t="s">
        <v>4062</v>
      </c>
      <c r="G881" s="255"/>
      <c r="H881" s="258">
        <v>4</v>
      </c>
      <c r="I881" s="259"/>
      <c r="J881" s="255"/>
      <c r="K881" s="255"/>
      <c r="L881" s="260"/>
      <c r="M881" s="261"/>
      <c r="N881" s="262"/>
      <c r="O881" s="262"/>
      <c r="P881" s="262"/>
      <c r="Q881" s="262"/>
      <c r="R881" s="262"/>
      <c r="S881" s="262"/>
      <c r="T881" s="263"/>
      <c r="AT881" s="264" t="s">
        <v>199</v>
      </c>
      <c r="AU881" s="264" t="s">
        <v>85</v>
      </c>
      <c r="AV881" s="13" t="s">
        <v>85</v>
      </c>
      <c r="AW881" s="13" t="s">
        <v>32</v>
      </c>
      <c r="AX881" s="13" t="s">
        <v>76</v>
      </c>
      <c r="AY881" s="264" t="s">
        <v>190</v>
      </c>
    </row>
    <row r="882" spans="2:65" s="1" customFormat="1" ht="24" customHeight="1">
      <c r="B882" s="37"/>
      <c r="C882" s="265" t="s">
        <v>4063</v>
      </c>
      <c r="D882" s="265" t="s">
        <v>430</v>
      </c>
      <c r="E882" s="266" t="s">
        <v>4064</v>
      </c>
      <c r="F882" s="267" t="s">
        <v>4065</v>
      </c>
      <c r="G882" s="268" t="s">
        <v>1708</v>
      </c>
      <c r="H882" s="269">
        <v>14</v>
      </c>
      <c r="I882" s="270"/>
      <c r="J882" s="271">
        <f>ROUND(I882*H882,2)</f>
        <v>0</v>
      </c>
      <c r="K882" s="267" t="s">
        <v>445</v>
      </c>
      <c r="L882" s="272"/>
      <c r="M882" s="273" t="s">
        <v>1</v>
      </c>
      <c r="N882" s="274" t="s">
        <v>41</v>
      </c>
      <c r="O882" s="85"/>
      <c r="P882" s="239">
        <f>O882*H882</f>
        <v>0</v>
      </c>
      <c r="Q882" s="239">
        <v>0</v>
      </c>
      <c r="R882" s="239">
        <f>Q882*H882</f>
        <v>0</v>
      </c>
      <c r="S882" s="239">
        <v>0</v>
      </c>
      <c r="T882" s="240">
        <f>S882*H882</f>
        <v>0</v>
      </c>
      <c r="AR882" s="241" t="s">
        <v>990</v>
      </c>
      <c r="AT882" s="241" t="s">
        <v>430</v>
      </c>
      <c r="AU882" s="241" t="s">
        <v>85</v>
      </c>
      <c r="AY882" s="16" t="s">
        <v>190</v>
      </c>
      <c r="BE882" s="242">
        <f>IF(N882="základní",J882,0)</f>
        <v>0</v>
      </c>
      <c r="BF882" s="242">
        <f>IF(N882="snížená",J882,0)</f>
        <v>0</v>
      </c>
      <c r="BG882" s="242">
        <f>IF(N882="zákl. přenesená",J882,0)</f>
        <v>0</v>
      </c>
      <c r="BH882" s="242">
        <f>IF(N882="sníž. přenesená",J882,0)</f>
        <v>0</v>
      </c>
      <c r="BI882" s="242">
        <f>IF(N882="nulová",J882,0)</f>
        <v>0</v>
      </c>
      <c r="BJ882" s="16" t="s">
        <v>83</v>
      </c>
      <c r="BK882" s="242">
        <f>ROUND(I882*H882,2)</f>
        <v>0</v>
      </c>
      <c r="BL882" s="16" t="s">
        <v>990</v>
      </c>
      <c r="BM882" s="241" t="s">
        <v>4066</v>
      </c>
    </row>
    <row r="883" spans="2:51" s="13" customFormat="1" ht="12">
      <c r="B883" s="254"/>
      <c r="C883" s="255"/>
      <c r="D883" s="245" t="s">
        <v>199</v>
      </c>
      <c r="E883" s="256" t="s">
        <v>1</v>
      </c>
      <c r="F883" s="257" t="s">
        <v>4067</v>
      </c>
      <c r="G883" s="255"/>
      <c r="H883" s="258">
        <v>8</v>
      </c>
      <c r="I883" s="259"/>
      <c r="J883" s="255"/>
      <c r="K883" s="255"/>
      <c r="L883" s="260"/>
      <c r="M883" s="261"/>
      <c r="N883" s="262"/>
      <c r="O883" s="262"/>
      <c r="P883" s="262"/>
      <c r="Q883" s="262"/>
      <c r="R883" s="262"/>
      <c r="S883" s="262"/>
      <c r="T883" s="263"/>
      <c r="AT883" s="264" t="s">
        <v>199</v>
      </c>
      <c r="AU883" s="264" t="s">
        <v>85</v>
      </c>
      <c r="AV883" s="13" t="s">
        <v>85</v>
      </c>
      <c r="AW883" s="13" t="s">
        <v>32</v>
      </c>
      <c r="AX883" s="13" t="s">
        <v>76</v>
      </c>
      <c r="AY883" s="264" t="s">
        <v>190</v>
      </c>
    </row>
    <row r="884" spans="2:51" s="13" customFormat="1" ht="12">
      <c r="B884" s="254"/>
      <c r="C884" s="255"/>
      <c r="D884" s="245" t="s">
        <v>199</v>
      </c>
      <c r="E884" s="256" t="s">
        <v>1</v>
      </c>
      <c r="F884" s="257" t="s">
        <v>4068</v>
      </c>
      <c r="G884" s="255"/>
      <c r="H884" s="258">
        <v>6</v>
      </c>
      <c r="I884" s="259"/>
      <c r="J884" s="255"/>
      <c r="K884" s="255"/>
      <c r="L884" s="260"/>
      <c r="M884" s="261"/>
      <c r="N884" s="262"/>
      <c r="O884" s="262"/>
      <c r="P884" s="262"/>
      <c r="Q884" s="262"/>
      <c r="R884" s="262"/>
      <c r="S884" s="262"/>
      <c r="T884" s="263"/>
      <c r="AT884" s="264" t="s">
        <v>199</v>
      </c>
      <c r="AU884" s="264" t="s">
        <v>85</v>
      </c>
      <c r="AV884" s="13" t="s">
        <v>85</v>
      </c>
      <c r="AW884" s="13" t="s">
        <v>32</v>
      </c>
      <c r="AX884" s="13" t="s">
        <v>76</v>
      </c>
      <c r="AY884" s="264" t="s">
        <v>190</v>
      </c>
    </row>
    <row r="885" spans="2:65" s="1" customFormat="1" ht="24" customHeight="1">
      <c r="B885" s="37"/>
      <c r="C885" s="265" t="s">
        <v>4069</v>
      </c>
      <c r="D885" s="265" t="s">
        <v>430</v>
      </c>
      <c r="E885" s="266" t="s">
        <v>4070</v>
      </c>
      <c r="F885" s="267" t="s">
        <v>4071</v>
      </c>
      <c r="G885" s="268" t="s">
        <v>1708</v>
      </c>
      <c r="H885" s="269">
        <v>40</v>
      </c>
      <c r="I885" s="270"/>
      <c r="J885" s="271">
        <f>ROUND(I885*H885,2)</f>
        <v>0</v>
      </c>
      <c r="K885" s="267" t="s">
        <v>445</v>
      </c>
      <c r="L885" s="272"/>
      <c r="M885" s="273" t="s">
        <v>1</v>
      </c>
      <c r="N885" s="274" t="s">
        <v>41</v>
      </c>
      <c r="O885" s="85"/>
      <c r="P885" s="239">
        <f>O885*H885</f>
        <v>0</v>
      </c>
      <c r="Q885" s="239">
        <v>0</v>
      </c>
      <c r="R885" s="239">
        <f>Q885*H885</f>
        <v>0</v>
      </c>
      <c r="S885" s="239">
        <v>0</v>
      </c>
      <c r="T885" s="240">
        <f>S885*H885</f>
        <v>0</v>
      </c>
      <c r="AR885" s="241" t="s">
        <v>990</v>
      </c>
      <c r="AT885" s="241" t="s">
        <v>430</v>
      </c>
      <c r="AU885" s="241" t="s">
        <v>85</v>
      </c>
      <c r="AY885" s="16" t="s">
        <v>190</v>
      </c>
      <c r="BE885" s="242">
        <f>IF(N885="základní",J885,0)</f>
        <v>0</v>
      </c>
      <c r="BF885" s="242">
        <f>IF(N885="snížená",J885,0)</f>
        <v>0</v>
      </c>
      <c r="BG885" s="242">
        <f>IF(N885="zákl. přenesená",J885,0)</f>
        <v>0</v>
      </c>
      <c r="BH885" s="242">
        <f>IF(N885="sníž. přenesená",J885,0)</f>
        <v>0</v>
      </c>
      <c r="BI885" s="242">
        <f>IF(N885="nulová",J885,0)</f>
        <v>0</v>
      </c>
      <c r="BJ885" s="16" t="s">
        <v>83</v>
      </c>
      <c r="BK885" s="242">
        <f>ROUND(I885*H885,2)</f>
        <v>0</v>
      </c>
      <c r="BL885" s="16" t="s">
        <v>990</v>
      </c>
      <c r="BM885" s="241" t="s">
        <v>4072</v>
      </c>
    </row>
    <row r="886" spans="2:51" s="13" customFormat="1" ht="12">
      <c r="B886" s="254"/>
      <c r="C886" s="255"/>
      <c r="D886" s="245" t="s">
        <v>199</v>
      </c>
      <c r="E886" s="256" t="s">
        <v>1</v>
      </c>
      <c r="F886" s="257" t="s">
        <v>4073</v>
      </c>
      <c r="G886" s="255"/>
      <c r="H886" s="258">
        <v>6</v>
      </c>
      <c r="I886" s="259"/>
      <c r="J886" s="255"/>
      <c r="K886" s="255"/>
      <c r="L886" s="260"/>
      <c r="M886" s="261"/>
      <c r="N886" s="262"/>
      <c r="O886" s="262"/>
      <c r="P886" s="262"/>
      <c r="Q886" s="262"/>
      <c r="R886" s="262"/>
      <c r="S886" s="262"/>
      <c r="T886" s="263"/>
      <c r="AT886" s="264" t="s">
        <v>199</v>
      </c>
      <c r="AU886" s="264" t="s">
        <v>85</v>
      </c>
      <c r="AV886" s="13" t="s">
        <v>85</v>
      </c>
      <c r="AW886" s="13" t="s">
        <v>32</v>
      </c>
      <c r="AX886" s="13" t="s">
        <v>76</v>
      </c>
      <c r="AY886" s="264" t="s">
        <v>190</v>
      </c>
    </row>
    <row r="887" spans="2:51" s="13" customFormat="1" ht="12">
      <c r="B887" s="254"/>
      <c r="C887" s="255"/>
      <c r="D887" s="245" t="s">
        <v>199</v>
      </c>
      <c r="E887" s="256" t="s">
        <v>1</v>
      </c>
      <c r="F887" s="257" t="s">
        <v>4074</v>
      </c>
      <c r="G887" s="255"/>
      <c r="H887" s="258">
        <v>34</v>
      </c>
      <c r="I887" s="259"/>
      <c r="J887" s="255"/>
      <c r="K887" s="255"/>
      <c r="L887" s="260"/>
      <c r="M887" s="261"/>
      <c r="N887" s="262"/>
      <c r="O887" s="262"/>
      <c r="P887" s="262"/>
      <c r="Q887" s="262"/>
      <c r="R887" s="262"/>
      <c r="S887" s="262"/>
      <c r="T887" s="263"/>
      <c r="AT887" s="264" t="s">
        <v>199</v>
      </c>
      <c r="AU887" s="264" t="s">
        <v>85</v>
      </c>
      <c r="AV887" s="13" t="s">
        <v>85</v>
      </c>
      <c r="AW887" s="13" t="s">
        <v>32</v>
      </c>
      <c r="AX887" s="13" t="s">
        <v>76</v>
      </c>
      <c r="AY887" s="264" t="s">
        <v>190</v>
      </c>
    </row>
    <row r="888" spans="2:65" s="1" customFormat="1" ht="16.5" customHeight="1">
      <c r="B888" s="37"/>
      <c r="C888" s="265" t="s">
        <v>4075</v>
      </c>
      <c r="D888" s="265" t="s">
        <v>430</v>
      </c>
      <c r="E888" s="266" t="s">
        <v>4076</v>
      </c>
      <c r="F888" s="267" t="s">
        <v>4077</v>
      </c>
      <c r="G888" s="268" t="s">
        <v>1920</v>
      </c>
      <c r="H888" s="269">
        <v>24</v>
      </c>
      <c r="I888" s="270"/>
      <c r="J888" s="271">
        <f>ROUND(I888*H888,2)</f>
        <v>0</v>
      </c>
      <c r="K888" s="267" t="s">
        <v>445</v>
      </c>
      <c r="L888" s="272"/>
      <c r="M888" s="273" t="s">
        <v>1</v>
      </c>
      <c r="N888" s="274" t="s">
        <v>41</v>
      </c>
      <c r="O888" s="85"/>
      <c r="P888" s="239">
        <f>O888*H888</f>
        <v>0</v>
      </c>
      <c r="Q888" s="239">
        <v>0</v>
      </c>
      <c r="R888" s="239">
        <f>Q888*H888</f>
        <v>0</v>
      </c>
      <c r="S888" s="239">
        <v>0</v>
      </c>
      <c r="T888" s="240">
        <f>S888*H888</f>
        <v>0</v>
      </c>
      <c r="AR888" s="241" t="s">
        <v>990</v>
      </c>
      <c r="AT888" s="241" t="s">
        <v>430</v>
      </c>
      <c r="AU888" s="241" t="s">
        <v>85</v>
      </c>
      <c r="AY888" s="16" t="s">
        <v>190</v>
      </c>
      <c r="BE888" s="242">
        <f>IF(N888="základní",J888,0)</f>
        <v>0</v>
      </c>
      <c r="BF888" s="242">
        <f>IF(N888="snížená",J888,0)</f>
        <v>0</v>
      </c>
      <c r="BG888" s="242">
        <f>IF(N888="zákl. přenesená",J888,0)</f>
        <v>0</v>
      </c>
      <c r="BH888" s="242">
        <f>IF(N888="sníž. přenesená",J888,0)</f>
        <v>0</v>
      </c>
      <c r="BI888" s="242">
        <f>IF(N888="nulová",J888,0)</f>
        <v>0</v>
      </c>
      <c r="BJ888" s="16" t="s">
        <v>83</v>
      </c>
      <c r="BK888" s="242">
        <f>ROUND(I888*H888,2)</f>
        <v>0</v>
      </c>
      <c r="BL888" s="16" t="s">
        <v>990</v>
      </c>
      <c r="BM888" s="241" t="s">
        <v>4078</v>
      </c>
    </row>
    <row r="889" spans="2:51" s="13" customFormat="1" ht="12">
      <c r="B889" s="254"/>
      <c r="C889" s="255"/>
      <c r="D889" s="245" t="s">
        <v>199</v>
      </c>
      <c r="E889" s="256" t="s">
        <v>1</v>
      </c>
      <c r="F889" s="257" t="s">
        <v>4079</v>
      </c>
      <c r="G889" s="255"/>
      <c r="H889" s="258">
        <v>24</v>
      </c>
      <c r="I889" s="259"/>
      <c r="J889" s="255"/>
      <c r="K889" s="255"/>
      <c r="L889" s="260"/>
      <c r="M889" s="261"/>
      <c r="N889" s="262"/>
      <c r="O889" s="262"/>
      <c r="P889" s="262"/>
      <c r="Q889" s="262"/>
      <c r="R889" s="262"/>
      <c r="S889" s="262"/>
      <c r="T889" s="263"/>
      <c r="AT889" s="264" t="s">
        <v>199</v>
      </c>
      <c r="AU889" s="264" t="s">
        <v>85</v>
      </c>
      <c r="AV889" s="13" t="s">
        <v>85</v>
      </c>
      <c r="AW889" s="13" t="s">
        <v>32</v>
      </c>
      <c r="AX889" s="13" t="s">
        <v>76</v>
      </c>
      <c r="AY889" s="264" t="s">
        <v>190</v>
      </c>
    </row>
    <row r="890" spans="2:65" s="1" customFormat="1" ht="16.5" customHeight="1">
      <c r="B890" s="37"/>
      <c r="C890" s="265" t="s">
        <v>4080</v>
      </c>
      <c r="D890" s="265" t="s">
        <v>430</v>
      </c>
      <c r="E890" s="266" t="s">
        <v>4081</v>
      </c>
      <c r="F890" s="267" t="s">
        <v>4082</v>
      </c>
      <c r="G890" s="268" t="s">
        <v>1920</v>
      </c>
      <c r="H890" s="269">
        <v>24</v>
      </c>
      <c r="I890" s="270"/>
      <c r="J890" s="271">
        <f>ROUND(I890*H890,2)</f>
        <v>0</v>
      </c>
      <c r="K890" s="267" t="s">
        <v>445</v>
      </c>
      <c r="L890" s="272"/>
      <c r="M890" s="273" t="s">
        <v>1</v>
      </c>
      <c r="N890" s="274" t="s">
        <v>41</v>
      </c>
      <c r="O890" s="85"/>
      <c r="P890" s="239">
        <f>O890*H890</f>
        <v>0</v>
      </c>
      <c r="Q890" s="239">
        <v>0</v>
      </c>
      <c r="R890" s="239">
        <f>Q890*H890</f>
        <v>0</v>
      </c>
      <c r="S890" s="239">
        <v>0</v>
      </c>
      <c r="T890" s="240">
        <f>S890*H890</f>
        <v>0</v>
      </c>
      <c r="AR890" s="241" t="s">
        <v>990</v>
      </c>
      <c r="AT890" s="241" t="s">
        <v>430</v>
      </c>
      <c r="AU890" s="241" t="s">
        <v>85</v>
      </c>
      <c r="AY890" s="16" t="s">
        <v>190</v>
      </c>
      <c r="BE890" s="242">
        <f>IF(N890="základní",J890,0)</f>
        <v>0</v>
      </c>
      <c r="BF890" s="242">
        <f>IF(N890="snížená",J890,0)</f>
        <v>0</v>
      </c>
      <c r="BG890" s="242">
        <f>IF(N890="zákl. přenesená",J890,0)</f>
        <v>0</v>
      </c>
      <c r="BH890" s="242">
        <f>IF(N890="sníž. přenesená",J890,0)</f>
        <v>0</v>
      </c>
      <c r="BI890" s="242">
        <f>IF(N890="nulová",J890,0)</f>
        <v>0</v>
      </c>
      <c r="BJ890" s="16" t="s">
        <v>83</v>
      </c>
      <c r="BK890" s="242">
        <f>ROUND(I890*H890,2)</f>
        <v>0</v>
      </c>
      <c r="BL890" s="16" t="s">
        <v>990</v>
      </c>
      <c r="BM890" s="241" t="s">
        <v>4083</v>
      </c>
    </row>
    <row r="891" spans="2:51" s="13" customFormat="1" ht="12">
      <c r="B891" s="254"/>
      <c r="C891" s="255"/>
      <c r="D891" s="245" t="s">
        <v>199</v>
      </c>
      <c r="E891" s="256" t="s">
        <v>1</v>
      </c>
      <c r="F891" s="257" t="s">
        <v>4084</v>
      </c>
      <c r="G891" s="255"/>
      <c r="H891" s="258">
        <v>24</v>
      </c>
      <c r="I891" s="259"/>
      <c r="J891" s="255"/>
      <c r="K891" s="255"/>
      <c r="L891" s="260"/>
      <c r="M891" s="261"/>
      <c r="N891" s="262"/>
      <c r="O891" s="262"/>
      <c r="P891" s="262"/>
      <c r="Q891" s="262"/>
      <c r="R891" s="262"/>
      <c r="S891" s="262"/>
      <c r="T891" s="263"/>
      <c r="AT891" s="264" t="s">
        <v>199</v>
      </c>
      <c r="AU891" s="264" t="s">
        <v>85</v>
      </c>
      <c r="AV891" s="13" t="s">
        <v>85</v>
      </c>
      <c r="AW891" s="13" t="s">
        <v>32</v>
      </c>
      <c r="AX891" s="13" t="s">
        <v>76</v>
      </c>
      <c r="AY891" s="264" t="s">
        <v>190</v>
      </c>
    </row>
    <row r="892" spans="2:65" s="1" customFormat="1" ht="16.5" customHeight="1">
      <c r="B892" s="37"/>
      <c r="C892" s="265" t="s">
        <v>4085</v>
      </c>
      <c r="D892" s="265" t="s">
        <v>430</v>
      </c>
      <c r="E892" s="266" t="s">
        <v>4086</v>
      </c>
      <c r="F892" s="267" t="s">
        <v>4087</v>
      </c>
      <c r="G892" s="268" t="s">
        <v>1920</v>
      </c>
      <c r="H892" s="269">
        <v>30</v>
      </c>
      <c r="I892" s="270"/>
      <c r="J892" s="271">
        <f>ROUND(I892*H892,2)</f>
        <v>0</v>
      </c>
      <c r="K892" s="267" t="s">
        <v>445</v>
      </c>
      <c r="L892" s="272"/>
      <c r="M892" s="273" t="s">
        <v>1</v>
      </c>
      <c r="N892" s="274" t="s">
        <v>41</v>
      </c>
      <c r="O892" s="85"/>
      <c r="P892" s="239">
        <f>O892*H892</f>
        <v>0</v>
      </c>
      <c r="Q892" s="239">
        <v>0</v>
      </c>
      <c r="R892" s="239">
        <f>Q892*H892</f>
        <v>0</v>
      </c>
      <c r="S892" s="239">
        <v>0</v>
      </c>
      <c r="T892" s="240">
        <f>S892*H892</f>
        <v>0</v>
      </c>
      <c r="AR892" s="241" t="s">
        <v>990</v>
      </c>
      <c r="AT892" s="241" t="s">
        <v>430</v>
      </c>
      <c r="AU892" s="241" t="s">
        <v>85</v>
      </c>
      <c r="AY892" s="16" t="s">
        <v>190</v>
      </c>
      <c r="BE892" s="242">
        <f>IF(N892="základní",J892,0)</f>
        <v>0</v>
      </c>
      <c r="BF892" s="242">
        <f>IF(N892="snížená",J892,0)</f>
        <v>0</v>
      </c>
      <c r="BG892" s="242">
        <f>IF(N892="zákl. přenesená",J892,0)</f>
        <v>0</v>
      </c>
      <c r="BH892" s="242">
        <f>IF(N892="sníž. přenesená",J892,0)</f>
        <v>0</v>
      </c>
      <c r="BI892" s="242">
        <f>IF(N892="nulová",J892,0)</f>
        <v>0</v>
      </c>
      <c r="BJ892" s="16" t="s">
        <v>83</v>
      </c>
      <c r="BK892" s="242">
        <f>ROUND(I892*H892,2)</f>
        <v>0</v>
      </c>
      <c r="BL892" s="16" t="s">
        <v>990</v>
      </c>
      <c r="BM892" s="241" t="s">
        <v>4088</v>
      </c>
    </row>
    <row r="893" spans="2:51" s="13" customFormat="1" ht="12">
      <c r="B893" s="254"/>
      <c r="C893" s="255"/>
      <c r="D893" s="245" t="s">
        <v>199</v>
      </c>
      <c r="E893" s="256" t="s">
        <v>1</v>
      </c>
      <c r="F893" s="257" t="s">
        <v>4089</v>
      </c>
      <c r="G893" s="255"/>
      <c r="H893" s="258">
        <v>16</v>
      </c>
      <c r="I893" s="259"/>
      <c r="J893" s="255"/>
      <c r="K893" s="255"/>
      <c r="L893" s="260"/>
      <c r="M893" s="261"/>
      <c r="N893" s="262"/>
      <c r="O893" s="262"/>
      <c r="P893" s="262"/>
      <c r="Q893" s="262"/>
      <c r="R893" s="262"/>
      <c r="S893" s="262"/>
      <c r="T893" s="263"/>
      <c r="AT893" s="264" t="s">
        <v>199</v>
      </c>
      <c r="AU893" s="264" t="s">
        <v>85</v>
      </c>
      <c r="AV893" s="13" t="s">
        <v>85</v>
      </c>
      <c r="AW893" s="13" t="s">
        <v>32</v>
      </c>
      <c r="AX893" s="13" t="s">
        <v>76</v>
      </c>
      <c r="AY893" s="264" t="s">
        <v>190</v>
      </c>
    </row>
    <row r="894" spans="2:51" s="13" customFormat="1" ht="12">
      <c r="B894" s="254"/>
      <c r="C894" s="255"/>
      <c r="D894" s="245" t="s">
        <v>199</v>
      </c>
      <c r="E894" s="256" t="s">
        <v>1</v>
      </c>
      <c r="F894" s="257" t="s">
        <v>4090</v>
      </c>
      <c r="G894" s="255"/>
      <c r="H894" s="258">
        <v>8</v>
      </c>
      <c r="I894" s="259"/>
      <c r="J894" s="255"/>
      <c r="K894" s="255"/>
      <c r="L894" s="260"/>
      <c r="M894" s="261"/>
      <c r="N894" s="262"/>
      <c r="O894" s="262"/>
      <c r="P894" s="262"/>
      <c r="Q894" s="262"/>
      <c r="R894" s="262"/>
      <c r="S894" s="262"/>
      <c r="T894" s="263"/>
      <c r="AT894" s="264" t="s">
        <v>199</v>
      </c>
      <c r="AU894" s="264" t="s">
        <v>85</v>
      </c>
      <c r="AV894" s="13" t="s">
        <v>85</v>
      </c>
      <c r="AW894" s="13" t="s">
        <v>32</v>
      </c>
      <c r="AX894" s="13" t="s">
        <v>76</v>
      </c>
      <c r="AY894" s="264" t="s">
        <v>190</v>
      </c>
    </row>
    <row r="895" spans="2:51" s="13" customFormat="1" ht="12">
      <c r="B895" s="254"/>
      <c r="C895" s="255"/>
      <c r="D895" s="245" t="s">
        <v>199</v>
      </c>
      <c r="E895" s="256" t="s">
        <v>1</v>
      </c>
      <c r="F895" s="257" t="s">
        <v>4091</v>
      </c>
      <c r="G895" s="255"/>
      <c r="H895" s="258">
        <v>6</v>
      </c>
      <c r="I895" s="259"/>
      <c r="J895" s="255"/>
      <c r="K895" s="255"/>
      <c r="L895" s="260"/>
      <c r="M895" s="261"/>
      <c r="N895" s="262"/>
      <c r="O895" s="262"/>
      <c r="P895" s="262"/>
      <c r="Q895" s="262"/>
      <c r="R895" s="262"/>
      <c r="S895" s="262"/>
      <c r="T895" s="263"/>
      <c r="AT895" s="264" t="s">
        <v>199</v>
      </c>
      <c r="AU895" s="264" t="s">
        <v>85</v>
      </c>
      <c r="AV895" s="13" t="s">
        <v>85</v>
      </c>
      <c r="AW895" s="13" t="s">
        <v>32</v>
      </c>
      <c r="AX895" s="13" t="s">
        <v>76</v>
      </c>
      <c r="AY895" s="264" t="s">
        <v>190</v>
      </c>
    </row>
    <row r="896" spans="2:65" s="1" customFormat="1" ht="16.5" customHeight="1">
      <c r="B896" s="37"/>
      <c r="C896" s="265" t="s">
        <v>4092</v>
      </c>
      <c r="D896" s="265" t="s">
        <v>430</v>
      </c>
      <c r="E896" s="266" t="s">
        <v>4093</v>
      </c>
      <c r="F896" s="267" t="s">
        <v>4094</v>
      </c>
      <c r="G896" s="268" t="s">
        <v>1920</v>
      </c>
      <c r="H896" s="269">
        <v>24</v>
      </c>
      <c r="I896" s="270"/>
      <c r="J896" s="271">
        <f>ROUND(I896*H896,2)</f>
        <v>0</v>
      </c>
      <c r="K896" s="267" t="s">
        <v>445</v>
      </c>
      <c r="L896" s="272"/>
      <c r="M896" s="273" t="s">
        <v>1</v>
      </c>
      <c r="N896" s="274" t="s">
        <v>41</v>
      </c>
      <c r="O896" s="85"/>
      <c r="P896" s="239">
        <f>O896*H896</f>
        <v>0</v>
      </c>
      <c r="Q896" s="239">
        <v>0</v>
      </c>
      <c r="R896" s="239">
        <f>Q896*H896</f>
        <v>0</v>
      </c>
      <c r="S896" s="239">
        <v>0</v>
      </c>
      <c r="T896" s="240">
        <f>S896*H896</f>
        <v>0</v>
      </c>
      <c r="AR896" s="241" t="s">
        <v>990</v>
      </c>
      <c r="AT896" s="241" t="s">
        <v>430</v>
      </c>
      <c r="AU896" s="241" t="s">
        <v>85</v>
      </c>
      <c r="AY896" s="16" t="s">
        <v>190</v>
      </c>
      <c r="BE896" s="242">
        <f>IF(N896="základní",J896,0)</f>
        <v>0</v>
      </c>
      <c r="BF896" s="242">
        <f>IF(N896="snížená",J896,0)</f>
        <v>0</v>
      </c>
      <c r="BG896" s="242">
        <f>IF(N896="zákl. přenesená",J896,0)</f>
        <v>0</v>
      </c>
      <c r="BH896" s="242">
        <f>IF(N896="sníž. přenesená",J896,0)</f>
        <v>0</v>
      </c>
      <c r="BI896" s="242">
        <f>IF(N896="nulová",J896,0)</f>
        <v>0</v>
      </c>
      <c r="BJ896" s="16" t="s">
        <v>83</v>
      </c>
      <c r="BK896" s="242">
        <f>ROUND(I896*H896,2)</f>
        <v>0</v>
      </c>
      <c r="BL896" s="16" t="s">
        <v>990</v>
      </c>
      <c r="BM896" s="241" t="s">
        <v>4095</v>
      </c>
    </row>
    <row r="897" spans="2:51" s="13" customFormat="1" ht="12">
      <c r="B897" s="254"/>
      <c r="C897" s="255"/>
      <c r="D897" s="245" t="s">
        <v>199</v>
      </c>
      <c r="E897" s="256" t="s">
        <v>1</v>
      </c>
      <c r="F897" s="257" t="s">
        <v>4096</v>
      </c>
      <c r="G897" s="255"/>
      <c r="H897" s="258">
        <v>24</v>
      </c>
      <c r="I897" s="259"/>
      <c r="J897" s="255"/>
      <c r="K897" s="255"/>
      <c r="L897" s="260"/>
      <c r="M897" s="261"/>
      <c r="N897" s="262"/>
      <c r="O897" s="262"/>
      <c r="P897" s="262"/>
      <c r="Q897" s="262"/>
      <c r="R897" s="262"/>
      <c r="S897" s="262"/>
      <c r="T897" s="263"/>
      <c r="AT897" s="264" t="s">
        <v>199</v>
      </c>
      <c r="AU897" s="264" t="s">
        <v>85</v>
      </c>
      <c r="AV897" s="13" t="s">
        <v>85</v>
      </c>
      <c r="AW897" s="13" t="s">
        <v>32</v>
      </c>
      <c r="AX897" s="13" t="s">
        <v>76</v>
      </c>
      <c r="AY897" s="264" t="s">
        <v>190</v>
      </c>
    </row>
    <row r="898" spans="2:65" s="1" customFormat="1" ht="16.5" customHeight="1">
      <c r="B898" s="37"/>
      <c r="C898" s="265" t="s">
        <v>4097</v>
      </c>
      <c r="D898" s="265" t="s">
        <v>430</v>
      </c>
      <c r="E898" s="266" t="s">
        <v>4098</v>
      </c>
      <c r="F898" s="267" t="s">
        <v>4099</v>
      </c>
      <c r="G898" s="268" t="s">
        <v>1920</v>
      </c>
      <c r="H898" s="269">
        <v>52</v>
      </c>
      <c r="I898" s="270"/>
      <c r="J898" s="271">
        <f>ROUND(I898*H898,2)</f>
        <v>0</v>
      </c>
      <c r="K898" s="267" t="s">
        <v>445</v>
      </c>
      <c r="L898" s="272"/>
      <c r="M898" s="273" t="s">
        <v>1</v>
      </c>
      <c r="N898" s="274" t="s">
        <v>41</v>
      </c>
      <c r="O898" s="85"/>
      <c r="P898" s="239">
        <f>O898*H898</f>
        <v>0</v>
      </c>
      <c r="Q898" s="239">
        <v>0</v>
      </c>
      <c r="R898" s="239">
        <f>Q898*H898</f>
        <v>0</v>
      </c>
      <c r="S898" s="239">
        <v>0</v>
      </c>
      <c r="T898" s="240">
        <f>S898*H898</f>
        <v>0</v>
      </c>
      <c r="AR898" s="241" t="s">
        <v>990</v>
      </c>
      <c r="AT898" s="241" t="s">
        <v>430</v>
      </c>
      <c r="AU898" s="241" t="s">
        <v>85</v>
      </c>
      <c r="AY898" s="16" t="s">
        <v>190</v>
      </c>
      <c r="BE898" s="242">
        <f>IF(N898="základní",J898,0)</f>
        <v>0</v>
      </c>
      <c r="BF898" s="242">
        <f>IF(N898="snížená",J898,0)</f>
        <v>0</v>
      </c>
      <c r="BG898" s="242">
        <f>IF(N898="zákl. přenesená",J898,0)</f>
        <v>0</v>
      </c>
      <c r="BH898" s="242">
        <f>IF(N898="sníž. přenesená",J898,0)</f>
        <v>0</v>
      </c>
      <c r="BI898" s="242">
        <f>IF(N898="nulová",J898,0)</f>
        <v>0</v>
      </c>
      <c r="BJ898" s="16" t="s">
        <v>83</v>
      </c>
      <c r="BK898" s="242">
        <f>ROUND(I898*H898,2)</f>
        <v>0</v>
      </c>
      <c r="BL898" s="16" t="s">
        <v>990</v>
      </c>
      <c r="BM898" s="241" t="s">
        <v>4100</v>
      </c>
    </row>
    <row r="899" spans="2:51" s="13" customFormat="1" ht="12">
      <c r="B899" s="254"/>
      <c r="C899" s="255"/>
      <c r="D899" s="245" t="s">
        <v>199</v>
      </c>
      <c r="E899" s="256" t="s">
        <v>1</v>
      </c>
      <c r="F899" s="257" t="s">
        <v>4101</v>
      </c>
      <c r="G899" s="255"/>
      <c r="H899" s="258">
        <v>18</v>
      </c>
      <c r="I899" s="259"/>
      <c r="J899" s="255"/>
      <c r="K899" s="255"/>
      <c r="L899" s="260"/>
      <c r="M899" s="261"/>
      <c r="N899" s="262"/>
      <c r="O899" s="262"/>
      <c r="P899" s="262"/>
      <c r="Q899" s="262"/>
      <c r="R899" s="262"/>
      <c r="S899" s="262"/>
      <c r="T899" s="263"/>
      <c r="AT899" s="264" t="s">
        <v>199</v>
      </c>
      <c r="AU899" s="264" t="s">
        <v>85</v>
      </c>
      <c r="AV899" s="13" t="s">
        <v>85</v>
      </c>
      <c r="AW899" s="13" t="s">
        <v>32</v>
      </c>
      <c r="AX899" s="13" t="s">
        <v>76</v>
      </c>
      <c r="AY899" s="264" t="s">
        <v>190</v>
      </c>
    </row>
    <row r="900" spans="2:51" s="13" customFormat="1" ht="12">
      <c r="B900" s="254"/>
      <c r="C900" s="255"/>
      <c r="D900" s="245" t="s">
        <v>199</v>
      </c>
      <c r="E900" s="256" t="s">
        <v>1</v>
      </c>
      <c r="F900" s="257" t="s">
        <v>4102</v>
      </c>
      <c r="G900" s="255"/>
      <c r="H900" s="258">
        <v>34</v>
      </c>
      <c r="I900" s="259"/>
      <c r="J900" s="255"/>
      <c r="K900" s="255"/>
      <c r="L900" s="260"/>
      <c r="M900" s="261"/>
      <c r="N900" s="262"/>
      <c r="O900" s="262"/>
      <c r="P900" s="262"/>
      <c r="Q900" s="262"/>
      <c r="R900" s="262"/>
      <c r="S900" s="262"/>
      <c r="T900" s="263"/>
      <c r="AT900" s="264" t="s">
        <v>199</v>
      </c>
      <c r="AU900" s="264" t="s">
        <v>85</v>
      </c>
      <c r="AV900" s="13" t="s">
        <v>85</v>
      </c>
      <c r="AW900" s="13" t="s">
        <v>32</v>
      </c>
      <c r="AX900" s="13" t="s">
        <v>76</v>
      </c>
      <c r="AY900" s="264" t="s">
        <v>190</v>
      </c>
    </row>
    <row r="901" spans="2:65" s="1" customFormat="1" ht="16.5" customHeight="1">
      <c r="B901" s="37"/>
      <c r="C901" s="265" t="s">
        <v>4103</v>
      </c>
      <c r="D901" s="265" t="s">
        <v>430</v>
      </c>
      <c r="E901" s="266" t="s">
        <v>4104</v>
      </c>
      <c r="F901" s="267" t="s">
        <v>4105</v>
      </c>
      <c r="G901" s="268" t="s">
        <v>1920</v>
      </c>
      <c r="H901" s="269">
        <v>102</v>
      </c>
      <c r="I901" s="270"/>
      <c r="J901" s="271">
        <f>ROUND(I901*H901,2)</f>
        <v>0</v>
      </c>
      <c r="K901" s="267" t="s">
        <v>445</v>
      </c>
      <c r="L901" s="272"/>
      <c r="M901" s="273" t="s">
        <v>1</v>
      </c>
      <c r="N901" s="274" t="s">
        <v>41</v>
      </c>
      <c r="O901" s="85"/>
      <c r="P901" s="239">
        <f>O901*H901</f>
        <v>0</v>
      </c>
      <c r="Q901" s="239">
        <v>0</v>
      </c>
      <c r="R901" s="239">
        <f>Q901*H901</f>
        <v>0</v>
      </c>
      <c r="S901" s="239">
        <v>0</v>
      </c>
      <c r="T901" s="240">
        <f>S901*H901</f>
        <v>0</v>
      </c>
      <c r="AR901" s="241" t="s">
        <v>990</v>
      </c>
      <c r="AT901" s="241" t="s">
        <v>430</v>
      </c>
      <c r="AU901" s="241" t="s">
        <v>85</v>
      </c>
      <c r="AY901" s="16" t="s">
        <v>190</v>
      </c>
      <c r="BE901" s="242">
        <f>IF(N901="základní",J901,0)</f>
        <v>0</v>
      </c>
      <c r="BF901" s="242">
        <f>IF(N901="snížená",J901,0)</f>
        <v>0</v>
      </c>
      <c r="BG901" s="242">
        <f>IF(N901="zákl. přenesená",J901,0)</f>
        <v>0</v>
      </c>
      <c r="BH901" s="242">
        <f>IF(N901="sníž. přenesená",J901,0)</f>
        <v>0</v>
      </c>
      <c r="BI901" s="242">
        <f>IF(N901="nulová",J901,0)</f>
        <v>0</v>
      </c>
      <c r="BJ901" s="16" t="s">
        <v>83</v>
      </c>
      <c r="BK901" s="242">
        <f>ROUND(I901*H901,2)</f>
        <v>0</v>
      </c>
      <c r="BL901" s="16" t="s">
        <v>990</v>
      </c>
      <c r="BM901" s="241" t="s">
        <v>4106</v>
      </c>
    </row>
    <row r="902" spans="2:51" s="13" customFormat="1" ht="12">
      <c r="B902" s="254"/>
      <c r="C902" s="255"/>
      <c r="D902" s="245" t="s">
        <v>199</v>
      </c>
      <c r="E902" s="256" t="s">
        <v>1</v>
      </c>
      <c r="F902" s="257" t="s">
        <v>4107</v>
      </c>
      <c r="G902" s="255"/>
      <c r="H902" s="258">
        <v>102</v>
      </c>
      <c r="I902" s="259"/>
      <c r="J902" s="255"/>
      <c r="K902" s="255"/>
      <c r="L902" s="260"/>
      <c r="M902" s="261"/>
      <c r="N902" s="262"/>
      <c r="O902" s="262"/>
      <c r="P902" s="262"/>
      <c r="Q902" s="262"/>
      <c r="R902" s="262"/>
      <c r="S902" s="262"/>
      <c r="T902" s="263"/>
      <c r="AT902" s="264" t="s">
        <v>199</v>
      </c>
      <c r="AU902" s="264" t="s">
        <v>85</v>
      </c>
      <c r="AV902" s="13" t="s">
        <v>85</v>
      </c>
      <c r="AW902" s="13" t="s">
        <v>32</v>
      </c>
      <c r="AX902" s="13" t="s">
        <v>76</v>
      </c>
      <c r="AY902" s="264" t="s">
        <v>190</v>
      </c>
    </row>
    <row r="903" spans="2:65" s="1" customFormat="1" ht="16.5" customHeight="1">
      <c r="B903" s="37"/>
      <c r="C903" s="265" t="s">
        <v>4108</v>
      </c>
      <c r="D903" s="265" t="s">
        <v>430</v>
      </c>
      <c r="E903" s="266" t="s">
        <v>4109</v>
      </c>
      <c r="F903" s="267" t="s">
        <v>4110</v>
      </c>
      <c r="G903" s="268" t="s">
        <v>1920</v>
      </c>
      <c r="H903" s="269">
        <v>6</v>
      </c>
      <c r="I903" s="270"/>
      <c r="J903" s="271">
        <f>ROUND(I903*H903,2)</f>
        <v>0</v>
      </c>
      <c r="K903" s="267" t="s">
        <v>445</v>
      </c>
      <c r="L903" s="272"/>
      <c r="M903" s="273" t="s">
        <v>1</v>
      </c>
      <c r="N903" s="274" t="s">
        <v>41</v>
      </c>
      <c r="O903" s="85"/>
      <c r="P903" s="239">
        <f>O903*H903</f>
        <v>0</v>
      </c>
      <c r="Q903" s="239">
        <v>0</v>
      </c>
      <c r="R903" s="239">
        <f>Q903*H903</f>
        <v>0</v>
      </c>
      <c r="S903" s="239">
        <v>0</v>
      </c>
      <c r="T903" s="240">
        <f>S903*H903</f>
        <v>0</v>
      </c>
      <c r="AR903" s="241" t="s">
        <v>990</v>
      </c>
      <c r="AT903" s="241" t="s">
        <v>430</v>
      </c>
      <c r="AU903" s="241" t="s">
        <v>85</v>
      </c>
      <c r="AY903" s="16" t="s">
        <v>190</v>
      </c>
      <c r="BE903" s="242">
        <f>IF(N903="základní",J903,0)</f>
        <v>0</v>
      </c>
      <c r="BF903" s="242">
        <f>IF(N903="snížená",J903,0)</f>
        <v>0</v>
      </c>
      <c r="BG903" s="242">
        <f>IF(N903="zákl. přenesená",J903,0)</f>
        <v>0</v>
      </c>
      <c r="BH903" s="242">
        <f>IF(N903="sníž. přenesená",J903,0)</f>
        <v>0</v>
      </c>
      <c r="BI903" s="242">
        <f>IF(N903="nulová",J903,0)</f>
        <v>0</v>
      </c>
      <c r="BJ903" s="16" t="s">
        <v>83</v>
      </c>
      <c r="BK903" s="242">
        <f>ROUND(I903*H903,2)</f>
        <v>0</v>
      </c>
      <c r="BL903" s="16" t="s">
        <v>990</v>
      </c>
      <c r="BM903" s="241" t="s">
        <v>4111</v>
      </c>
    </row>
    <row r="904" spans="2:51" s="13" customFormat="1" ht="12">
      <c r="B904" s="254"/>
      <c r="C904" s="255"/>
      <c r="D904" s="245" t="s">
        <v>199</v>
      </c>
      <c r="E904" s="256" t="s">
        <v>1</v>
      </c>
      <c r="F904" s="257" t="s">
        <v>4112</v>
      </c>
      <c r="G904" s="255"/>
      <c r="H904" s="258">
        <v>6</v>
      </c>
      <c r="I904" s="259"/>
      <c r="J904" s="255"/>
      <c r="K904" s="255"/>
      <c r="L904" s="260"/>
      <c r="M904" s="261"/>
      <c r="N904" s="262"/>
      <c r="O904" s="262"/>
      <c r="P904" s="262"/>
      <c r="Q904" s="262"/>
      <c r="R904" s="262"/>
      <c r="S904" s="262"/>
      <c r="T904" s="263"/>
      <c r="AT904" s="264" t="s">
        <v>199</v>
      </c>
      <c r="AU904" s="264" t="s">
        <v>85</v>
      </c>
      <c r="AV904" s="13" t="s">
        <v>85</v>
      </c>
      <c r="AW904" s="13" t="s">
        <v>32</v>
      </c>
      <c r="AX904" s="13" t="s">
        <v>76</v>
      </c>
      <c r="AY904" s="264" t="s">
        <v>190</v>
      </c>
    </row>
    <row r="905" spans="2:65" s="1" customFormat="1" ht="16.5" customHeight="1">
      <c r="B905" s="37"/>
      <c r="C905" s="265" t="s">
        <v>4113</v>
      </c>
      <c r="D905" s="265" t="s">
        <v>430</v>
      </c>
      <c r="E905" s="266" t="s">
        <v>4114</v>
      </c>
      <c r="F905" s="267" t="s">
        <v>4115</v>
      </c>
      <c r="G905" s="268" t="s">
        <v>1920</v>
      </c>
      <c r="H905" s="269">
        <v>18</v>
      </c>
      <c r="I905" s="270"/>
      <c r="J905" s="271">
        <f>ROUND(I905*H905,2)</f>
        <v>0</v>
      </c>
      <c r="K905" s="267" t="s">
        <v>445</v>
      </c>
      <c r="L905" s="272"/>
      <c r="M905" s="273" t="s">
        <v>1</v>
      </c>
      <c r="N905" s="274" t="s">
        <v>41</v>
      </c>
      <c r="O905" s="85"/>
      <c r="P905" s="239">
        <f>O905*H905</f>
        <v>0</v>
      </c>
      <c r="Q905" s="239">
        <v>0</v>
      </c>
      <c r="R905" s="239">
        <f>Q905*H905</f>
        <v>0</v>
      </c>
      <c r="S905" s="239">
        <v>0</v>
      </c>
      <c r="T905" s="240">
        <f>S905*H905</f>
        <v>0</v>
      </c>
      <c r="AR905" s="241" t="s">
        <v>990</v>
      </c>
      <c r="AT905" s="241" t="s">
        <v>430</v>
      </c>
      <c r="AU905" s="241" t="s">
        <v>85</v>
      </c>
      <c r="AY905" s="16" t="s">
        <v>190</v>
      </c>
      <c r="BE905" s="242">
        <f>IF(N905="základní",J905,0)</f>
        <v>0</v>
      </c>
      <c r="BF905" s="242">
        <f>IF(N905="snížená",J905,0)</f>
        <v>0</v>
      </c>
      <c r="BG905" s="242">
        <f>IF(N905="zákl. přenesená",J905,0)</f>
        <v>0</v>
      </c>
      <c r="BH905" s="242">
        <f>IF(N905="sníž. přenesená",J905,0)</f>
        <v>0</v>
      </c>
      <c r="BI905" s="242">
        <f>IF(N905="nulová",J905,0)</f>
        <v>0</v>
      </c>
      <c r="BJ905" s="16" t="s">
        <v>83</v>
      </c>
      <c r="BK905" s="242">
        <f>ROUND(I905*H905,2)</f>
        <v>0</v>
      </c>
      <c r="BL905" s="16" t="s">
        <v>990</v>
      </c>
      <c r="BM905" s="241" t="s">
        <v>4116</v>
      </c>
    </row>
    <row r="906" spans="2:51" s="13" customFormat="1" ht="12">
      <c r="B906" s="254"/>
      <c r="C906" s="255"/>
      <c r="D906" s="245" t="s">
        <v>199</v>
      </c>
      <c r="E906" s="256" t="s">
        <v>1</v>
      </c>
      <c r="F906" s="257" t="s">
        <v>4117</v>
      </c>
      <c r="G906" s="255"/>
      <c r="H906" s="258">
        <v>18</v>
      </c>
      <c r="I906" s="259"/>
      <c r="J906" s="255"/>
      <c r="K906" s="255"/>
      <c r="L906" s="260"/>
      <c r="M906" s="261"/>
      <c r="N906" s="262"/>
      <c r="O906" s="262"/>
      <c r="P906" s="262"/>
      <c r="Q906" s="262"/>
      <c r="R906" s="262"/>
      <c r="S906" s="262"/>
      <c r="T906" s="263"/>
      <c r="AT906" s="264" t="s">
        <v>199</v>
      </c>
      <c r="AU906" s="264" t="s">
        <v>85</v>
      </c>
      <c r="AV906" s="13" t="s">
        <v>85</v>
      </c>
      <c r="AW906" s="13" t="s">
        <v>32</v>
      </c>
      <c r="AX906" s="13" t="s">
        <v>76</v>
      </c>
      <c r="AY906" s="264" t="s">
        <v>190</v>
      </c>
    </row>
    <row r="907" spans="2:65" s="1" customFormat="1" ht="24" customHeight="1">
      <c r="B907" s="37"/>
      <c r="C907" s="230" t="s">
        <v>4118</v>
      </c>
      <c r="D907" s="230" t="s">
        <v>192</v>
      </c>
      <c r="E907" s="231" t="s">
        <v>4119</v>
      </c>
      <c r="F907" s="232" t="s">
        <v>4120</v>
      </c>
      <c r="G907" s="233" t="s">
        <v>427</v>
      </c>
      <c r="H907" s="234">
        <v>6</v>
      </c>
      <c r="I907" s="235"/>
      <c r="J907" s="236">
        <f>ROUND(I907*H907,2)</f>
        <v>0</v>
      </c>
      <c r="K907" s="232" t="s">
        <v>196</v>
      </c>
      <c r="L907" s="42"/>
      <c r="M907" s="237" t="s">
        <v>1</v>
      </c>
      <c r="N907" s="238" t="s">
        <v>41</v>
      </c>
      <c r="O907" s="85"/>
      <c r="P907" s="239">
        <f>O907*H907</f>
        <v>0</v>
      </c>
      <c r="Q907" s="239">
        <v>0</v>
      </c>
      <c r="R907" s="239">
        <f>Q907*H907</f>
        <v>0</v>
      </c>
      <c r="S907" s="239">
        <v>0</v>
      </c>
      <c r="T907" s="240">
        <f>S907*H907</f>
        <v>0</v>
      </c>
      <c r="AR907" s="241" t="s">
        <v>272</v>
      </c>
      <c r="AT907" s="241" t="s">
        <v>192</v>
      </c>
      <c r="AU907" s="241" t="s">
        <v>85</v>
      </c>
      <c r="AY907" s="16" t="s">
        <v>190</v>
      </c>
      <c r="BE907" s="242">
        <f>IF(N907="základní",J907,0)</f>
        <v>0</v>
      </c>
      <c r="BF907" s="242">
        <f>IF(N907="snížená",J907,0)</f>
        <v>0</v>
      </c>
      <c r="BG907" s="242">
        <f>IF(N907="zákl. přenesená",J907,0)</f>
        <v>0</v>
      </c>
      <c r="BH907" s="242">
        <f>IF(N907="sníž. přenesená",J907,0)</f>
        <v>0</v>
      </c>
      <c r="BI907" s="242">
        <f>IF(N907="nulová",J907,0)</f>
        <v>0</v>
      </c>
      <c r="BJ907" s="16" t="s">
        <v>83</v>
      </c>
      <c r="BK907" s="242">
        <f>ROUND(I907*H907,2)</f>
        <v>0</v>
      </c>
      <c r="BL907" s="16" t="s">
        <v>272</v>
      </c>
      <c r="BM907" s="241" t="s">
        <v>4121</v>
      </c>
    </row>
    <row r="908" spans="2:51" s="13" customFormat="1" ht="12">
      <c r="B908" s="254"/>
      <c r="C908" s="255"/>
      <c r="D908" s="245" t="s">
        <v>199</v>
      </c>
      <c r="E908" s="256" t="s">
        <v>1</v>
      </c>
      <c r="F908" s="257" t="s">
        <v>221</v>
      </c>
      <c r="G908" s="255"/>
      <c r="H908" s="258">
        <v>6</v>
      </c>
      <c r="I908" s="259"/>
      <c r="J908" s="255"/>
      <c r="K908" s="255"/>
      <c r="L908" s="260"/>
      <c r="M908" s="261"/>
      <c r="N908" s="262"/>
      <c r="O908" s="262"/>
      <c r="P908" s="262"/>
      <c r="Q908" s="262"/>
      <c r="R908" s="262"/>
      <c r="S908" s="262"/>
      <c r="T908" s="263"/>
      <c r="AT908" s="264" t="s">
        <v>199</v>
      </c>
      <c r="AU908" s="264" t="s">
        <v>85</v>
      </c>
      <c r="AV908" s="13" t="s">
        <v>85</v>
      </c>
      <c r="AW908" s="13" t="s">
        <v>32</v>
      </c>
      <c r="AX908" s="13" t="s">
        <v>76</v>
      </c>
      <c r="AY908" s="264" t="s">
        <v>190</v>
      </c>
    </row>
    <row r="909" spans="2:65" s="1" customFormat="1" ht="24" customHeight="1">
      <c r="B909" s="37"/>
      <c r="C909" s="230" t="s">
        <v>4122</v>
      </c>
      <c r="D909" s="230" t="s">
        <v>192</v>
      </c>
      <c r="E909" s="231" t="s">
        <v>4123</v>
      </c>
      <c r="F909" s="232" t="s">
        <v>4124</v>
      </c>
      <c r="G909" s="233" t="s">
        <v>427</v>
      </c>
      <c r="H909" s="234">
        <v>4</v>
      </c>
      <c r="I909" s="235"/>
      <c r="J909" s="236">
        <f>ROUND(I909*H909,2)</f>
        <v>0</v>
      </c>
      <c r="K909" s="232" t="s">
        <v>196</v>
      </c>
      <c r="L909" s="42"/>
      <c r="M909" s="237" t="s">
        <v>1</v>
      </c>
      <c r="N909" s="238" t="s">
        <v>41</v>
      </c>
      <c r="O909" s="85"/>
      <c r="P909" s="239">
        <f>O909*H909</f>
        <v>0</v>
      </c>
      <c r="Q909" s="239">
        <v>0</v>
      </c>
      <c r="R909" s="239">
        <f>Q909*H909</f>
        <v>0</v>
      </c>
      <c r="S909" s="239">
        <v>0</v>
      </c>
      <c r="T909" s="240">
        <f>S909*H909</f>
        <v>0</v>
      </c>
      <c r="AR909" s="241" t="s">
        <v>272</v>
      </c>
      <c r="AT909" s="241" t="s">
        <v>192</v>
      </c>
      <c r="AU909" s="241" t="s">
        <v>85</v>
      </c>
      <c r="AY909" s="16" t="s">
        <v>190</v>
      </c>
      <c r="BE909" s="242">
        <f>IF(N909="základní",J909,0)</f>
        <v>0</v>
      </c>
      <c r="BF909" s="242">
        <f>IF(N909="snížená",J909,0)</f>
        <v>0</v>
      </c>
      <c r="BG909" s="242">
        <f>IF(N909="zákl. přenesená",J909,0)</f>
        <v>0</v>
      </c>
      <c r="BH909" s="242">
        <f>IF(N909="sníž. přenesená",J909,0)</f>
        <v>0</v>
      </c>
      <c r="BI909" s="242">
        <f>IF(N909="nulová",J909,0)</f>
        <v>0</v>
      </c>
      <c r="BJ909" s="16" t="s">
        <v>83</v>
      </c>
      <c r="BK909" s="242">
        <f>ROUND(I909*H909,2)</f>
        <v>0</v>
      </c>
      <c r="BL909" s="16" t="s">
        <v>272</v>
      </c>
      <c r="BM909" s="241" t="s">
        <v>4125</v>
      </c>
    </row>
    <row r="910" spans="2:51" s="13" customFormat="1" ht="12">
      <c r="B910" s="254"/>
      <c r="C910" s="255"/>
      <c r="D910" s="245" t="s">
        <v>199</v>
      </c>
      <c r="E910" s="256" t="s">
        <v>1</v>
      </c>
      <c r="F910" s="257" t="s">
        <v>197</v>
      </c>
      <c r="G910" s="255"/>
      <c r="H910" s="258">
        <v>4</v>
      </c>
      <c r="I910" s="259"/>
      <c r="J910" s="255"/>
      <c r="K910" s="255"/>
      <c r="L910" s="260"/>
      <c r="M910" s="261"/>
      <c r="N910" s="262"/>
      <c r="O910" s="262"/>
      <c r="P910" s="262"/>
      <c r="Q910" s="262"/>
      <c r="R910" s="262"/>
      <c r="S910" s="262"/>
      <c r="T910" s="263"/>
      <c r="AT910" s="264" t="s">
        <v>199</v>
      </c>
      <c r="AU910" s="264" t="s">
        <v>85</v>
      </c>
      <c r="AV910" s="13" t="s">
        <v>85</v>
      </c>
      <c r="AW910" s="13" t="s">
        <v>32</v>
      </c>
      <c r="AX910" s="13" t="s">
        <v>76</v>
      </c>
      <c r="AY910" s="264" t="s">
        <v>190</v>
      </c>
    </row>
    <row r="911" spans="2:65" s="1" customFormat="1" ht="24" customHeight="1">
      <c r="B911" s="37"/>
      <c r="C911" s="230" t="s">
        <v>4126</v>
      </c>
      <c r="D911" s="230" t="s">
        <v>192</v>
      </c>
      <c r="E911" s="231" t="s">
        <v>4127</v>
      </c>
      <c r="F911" s="232" t="s">
        <v>4128</v>
      </c>
      <c r="G911" s="233" t="s">
        <v>427</v>
      </c>
      <c r="H911" s="234">
        <v>14</v>
      </c>
      <c r="I911" s="235"/>
      <c r="J911" s="236">
        <f>ROUND(I911*H911,2)</f>
        <v>0</v>
      </c>
      <c r="K911" s="232" t="s">
        <v>196</v>
      </c>
      <c r="L911" s="42"/>
      <c r="M911" s="237" t="s">
        <v>1</v>
      </c>
      <c r="N911" s="238" t="s">
        <v>41</v>
      </c>
      <c r="O911" s="85"/>
      <c r="P911" s="239">
        <f>O911*H911</f>
        <v>0</v>
      </c>
      <c r="Q911" s="239">
        <v>0</v>
      </c>
      <c r="R911" s="239">
        <f>Q911*H911</f>
        <v>0</v>
      </c>
      <c r="S911" s="239">
        <v>0</v>
      </c>
      <c r="T911" s="240">
        <f>S911*H911</f>
        <v>0</v>
      </c>
      <c r="AR911" s="241" t="s">
        <v>272</v>
      </c>
      <c r="AT911" s="241" t="s">
        <v>192</v>
      </c>
      <c r="AU911" s="241" t="s">
        <v>85</v>
      </c>
      <c r="AY911" s="16" t="s">
        <v>190</v>
      </c>
      <c r="BE911" s="242">
        <f>IF(N911="základní",J911,0)</f>
        <v>0</v>
      </c>
      <c r="BF911" s="242">
        <f>IF(N911="snížená",J911,0)</f>
        <v>0</v>
      </c>
      <c r="BG911" s="242">
        <f>IF(N911="zákl. přenesená",J911,0)</f>
        <v>0</v>
      </c>
      <c r="BH911" s="242">
        <f>IF(N911="sníž. přenesená",J911,0)</f>
        <v>0</v>
      </c>
      <c r="BI911" s="242">
        <f>IF(N911="nulová",J911,0)</f>
        <v>0</v>
      </c>
      <c r="BJ911" s="16" t="s">
        <v>83</v>
      </c>
      <c r="BK911" s="242">
        <f>ROUND(I911*H911,2)</f>
        <v>0</v>
      </c>
      <c r="BL911" s="16" t="s">
        <v>272</v>
      </c>
      <c r="BM911" s="241" t="s">
        <v>4129</v>
      </c>
    </row>
    <row r="912" spans="2:51" s="13" customFormat="1" ht="12">
      <c r="B912" s="254"/>
      <c r="C912" s="255"/>
      <c r="D912" s="245" t="s">
        <v>199</v>
      </c>
      <c r="E912" s="256" t="s">
        <v>1</v>
      </c>
      <c r="F912" s="257" t="s">
        <v>4130</v>
      </c>
      <c r="G912" s="255"/>
      <c r="H912" s="258">
        <v>14</v>
      </c>
      <c r="I912" s="259"/>
      <c r="J912" s="255"/>
      <c r="K912" s="255"/>
      <c r="L912" s="260"/>
      <c r="M912" s="261"/>
      <c r="N912" s="262"/>
      <c r="O912" s="262"/>
      <c r="P912" s="262"/>
      <c r="Q912" s="262"/>
      <c r="R912" s="262"/>
      <c r="S912" s="262"/>
      <c r="T912" s="263"/>
      <c r="AT912" s="264" t="s">
        <v>199</v>
      </c>
      <c r="AU912" s="264" t="s">
        <v>85</v>
      </c>
      <c r="AV912" s="13" t="s">
        <v>85</v>
      </c>
      <c r="AW912" s="13" t="s">
        <v>32</v>
      </c>
      <c r="AX912" s="13" t="s">
        <v>76</v>
      </c>
      <c r="AY912" s="264" t="s">
        <v>190</v>
      </c>
    </row>
    <row r="913" spans="2:65" s="1" customFormat="1" ht="24" customHeight="1">
      <c r="B913" s="37"/>
      <c r="C913" s="230" t="s">
        <v>4131</v>
      </c>
      <c r="D913" s="230" t="s">
        <v>192</v>
      </c>
      <c r="E913" s="231" t="s">
        <v>4132</v>
      </c>
      <c r="F913" s="232" t="s">
        <v>4133</v>
      </c>
      <c r="G913" s="233" t="s">
        <v>427</v>
      </c>
      <c r="H913" s="234">
        <v>40</v>
      </c>
      <c r="I913" s="235"/>
      <c r="J913" s="236">
        <f>ROUND(I913*H913,2)</f>
        <v>0</v>
      </c>
      <c r="K913" s="232" t="s">
        <v>196</v>
      </c>
      <c r="L913" s="42"/>
      <c r="M913" s="237" t="s">
        <v>1</v>
      </c>
      <c r="N913" s="238" t="s">
        <v>41</v>
      </c>
      <c r="O913" s="85"/>
      <c r="P913" s="239">
        <f>O913*H913</f>
        <v>0</v>
      </c>
      <c r="Q913" s="239">
        <v>0</v>
      </c>
      <c r="R913" s="239">
        <f>Q913*H913</f>
        <v>0</v>
      </c>
      <c r="S913" s="239">
        <v>0</v>
      </c>
      <c r="T913" s="240">
        <f>S913*H913</f>
        <v>0</v>
      </c>
      <c r="AR913" s="241" t="s">
        <v>272</v>
      </c>
      <c r="AT913" s="241" t="s">
        <v>192</v>
      </c>
      <c r="AU913" s="241" t="s">
        <v>85</v>
      </c>
      <c r="AY913" s="16" t="s">
        <v>190</v>
      </c>
      <c r="BE913" s="242">
        <f>IF(N913="základní",J913,0)</f>
        <v>0</v>
      </c>
      <c r="BF913" s="242">
        <f>IF(N913="snížená",J913,0)</f>
        <v>0</v>
      </c>
      <c r="BG913" s="242">
        <f>IF(N913="zákl. přenesená",J913,0)</f>
        <v>0</v>
      </c>
      <c r="BH913" s="242">
        <f>IF(N913="sníž. přenesená",J913,0)</f>
        <v>0</v>
      </c>
      <c r="BI913" s="242">
        <f>IF(N913="nulová",J913,0)</f>
        <v>0</v>
      </c>
      <c r="BJ913" s="16" t="s">
        <v>83</v>
      </c>
      <c r="BK913" s="242">
        <f>ROUND(I913*H913,2)</f>
        <v>0</v>
      </c>
      <c r="BL913" s="16" t="s">
        <v>272</v>
      </c>
      <c r="BM913" s="241" t="s">
        <v>4134</v>
      </c>
    </row>
    <row r="914" spans="2:51" s="13" customFormat="1" ht="12">
      <c r="B914" s="254"/>
      <c r="C914" s="255"/>
      <c r="D914" s="245" t="s">
        <v>199</v>
      </c>
      <c r="E914" s="256" t="s">
        <v>1</v>
      </c>
      <c r="F914" s="257" t="s">
        <v>4135</v>
      </c>
      <c r="G914" s="255"/>
      <c r="H914" s="258">
        <v>40</v>
      </c>
      <c r="I914" s="259"/>
      <c r="J914" s="255"/>
      <c r="K914" s="255"/>
      <c r="L914" s="260"/>
      <c r="M914" s="261"/>
      <c r="N914" s="262"/>
      <c r="O914" s="262"/>
      <c r="P914" s="262"/>
      <c r="Q914" s="262"/>
      <c r="R914" s="262"/>
      <c r="S914" s="262"/>
      <c r="T914" s="263"/>
      <c r="AT914" s="264" t="s">
        <v>199</v>
      </c>
      <c r="AU914" s="264" t="s">
        <v>85</v>
      </c>
      <c r="AV914" s="13" t="s">
        <v>85</v>
      </c>
      <c r="AW914" s="13" t="s">
        <v>32</v>
      </c>
      <c r="AX914" s="13" t="s">
        <v>76</v>
      </c>
      <c r="AY914" s="264" t="s">
        <v>190</v>
      </c>
    </row>
    <row r="915" spans="2:63" s="11" customFormat="1" ht="22.8" customHeight="1">
      <c r="B915" s="214"/>
      <c r="C915" s="215"/>
      <c r="D915" s="216" t="s">
        <v>75</v>
      </c>
      <c r="E915" s="228" t="s">
        <v>4136</v>
      </c>
      <c r="F915" s="228" t="s">
        <v>4137</v>
      </c>
      <c r="G915" s="215"/>
      <c r="H915" s="215"/>
      <c r="I915" s="218"/>
      <c r="J915" s="229">
        <f>BK915</f>
        <v>0</v>
      </c>
      <c r="K915" s="215"/>
      <c r="L915" s="220"/>
      <c r="M915" s="221"/>
      <c r="N915" s="222"/>
      <c r="O915" s="222"/>
      <c r="P915" s="223">
        <f>SUM(P916:P944)</f>
        <v>0</v>
      </c>
      <c r="Q915" s="222"/>
      <c r="R915" s="223">
        <f>SUM(R916:R944)</f>
        <v>0</v>
      </c>
      <c r="S915" s="222"/>
      <c r="T915" s="224">
        <f>SUM(T916:T944)</f>
        <v>0</v>
      </c>
      <c r="AR915" s="225" t="s">
        <v>197</v>
      </c>
      <c r="AT915" s="226" t="s">
        <v>75</v>
      </c>
      <c r="AU915" s="226" t="s">
        <v>83</v>
      </c>
      <c r="AY915" s="225" t="s">
        <v>190</v>
      </c>
      <c r="BK915" s="227">
        <f>SUM(BK916:BK944)</f>
        <v>0</v>
      </c>
    </row>
    <row r="916" spans="2:65" s="1" customFormat="1" ht="24" customHeight="1">
      <c r="B916" s="37"/>
      <c r="C916" s="230" t="s">
        <v>4138</v>
      </c>
      <c r="D916" s="230" t="s">
        <v>192</v>
      </c>
      <c r="E916" s="231" t="s">
        <v>4139</v>
      </c>
      <c r="F916" s="232" t="s">
        <v>4140</v>
      </c>
      <c r="G916" s="233" t="s">
        <v>427</v>
      </c>
      <c r="H916" s="234">
        <v>6</v>
      </c>
      <c r="I916" s="235"/>
      <c r="J916" s="236">
        <f>ROUND(I916*H916,2)</f>
        <v>0</v>
      </c>
      <c r="K916" s="232" t="s">
        <v>196</v>
      </c>
      <c r="L916" s="42"/>
      <c r="M916" s="237" t="s">
        <v>1</v>
      </c>
      <c r="N916" s="238" t="s">
        <v>41</v>
      </c>
      <c r="O916" s="85"/>
      <c r="P916" s="239">
        <f>O916*H916</f>
        <v>0</v>
      </c>
      <c r="Q916" s="239">
        <v>0</v>
      </c>
      <c r="R916" s="239">
        <f>Q916*H916</f>
        <v>0</v>
      </c>
      <c r="S916" s="239">
        <v>0</v>
      </c>
      <c r="T916" s="240">
        <f>S916*H916</f>
        <v>0</v>
      </c>
      <c r="AR916" s="241" t="s">
        <v>272</v>
      </c>
      <c r="AT916" s="241" t="s">
        <v>192</v>
      </c>
      <c r="AU916" s="241" t="s">
        <v>85</v>
      </c>
      <c r="AY916" s="16" t="s">
        <v>190</v>
      </c>
      <c r="BE916" s="242">
        <f>IF(N916="základní",J916,0)</f>
        <v>0</v>
      </c>
      <c r="BF916" s="242">
        <f>IF(N916="snížená",J916,0)</f>
        <v>0</v>
      </c>
      <c r="BG916" s="242">
        <f>IF(N916="zákl. přenesená",J916,0)</f>
        <v>0</v>
      </c>
      <c r="BH916" s="242">
        <f>IF(N916="sníž. přenesená",J916,0)</f>
        <v>0</v>
      </c>
      <c r="BI916" s="242">
        <f>IF(N916="nulová",J916,0)</f>
        <v>0</v>
      </c>
      <c r="BJ916" s="16" t="s">
        <v>83</v>
      </c>
      <c r="BK916" s="242">
        <f>ROUND(I916*H916,2)</f>
        <v>0</v>
      </c>
      <c r="BL916" s="16" t="s">
        <v>272</v>
      </c>
      <c r="BM916" s="241" t="s">
        <v>4141</v>
      </c>
    </row>
    <row r="917" spans="2:51" s="13" customFormat="1" ht="12">
      <c r="B917" s="254"/>
      <c r="C917" s="255"/>
      <c r="D917" s="245" t="s">
        <v>199</v>
      </c>
      <c r="E917" s="256" t="s">
        <v>1</v>
      </c>
      <c r="F917" s="257" t="s">
        <v>4142</v>
      </c>
      <c r="G917" s="255"/>
      <c r="H917" s="258">
        <v>6</v>
      </c>
      <c r="I917" s="259"/>
      <c r="J917" s="255"/>
      <c r="K917" s="255"/>
      <c r="L917" s="260"/>
      <c r="M917" s="261"/>
      <c r="N917" s="262"/>
      <c r="O917" s="262"/>
      <c r="P917" s="262"/>
      <c r="Q917" s="262"/>
      <c r="R917" s="262"/>
      <c r="S917" s="262"/>
      <c r="T917" s="263"/>
      <c r="AT917" s="264" t="s">
        <v>199</v>
      </c>
      <c r="AU917" s="264" t="s">
        <v>85</v>
      </c>
      <c r="AV917" s="13" t="s">
        <v>85</v>
      </c>
      <c r="AW917" s="13" t="s">
        <v>32</v>
      </c>
      <c r="AX917" s="13" t="s">
        <v>76</v>
      </c>
      <c r="AY917" s="264" t="s">
        <v>190</v>
      </c>
    </row>
    <row r="918" spans="2:65" s="1" customFormat="1" ht="24" customHeight="1">
      <c r="B918" s="37"/>
      <c r="C918" s="230" t="s">
        <v>4143</v>
      </c>
      <c r="D918" s="230" t="s">
        <v>192</v>
      </c>
      <c r="E918" s="231" t="s">
        <v>4144</v>
      </c>
      <c r="F918" s="232" t="s">
        <v>4145</v>
      </c>
      <c r="G918" s="233" t="s">
        <v>427</v>
      </c>
      <c r="H918" s="234">
        <v>41</v>
      </c>
      <c r="I918" s="235"/>
      <c r="J918" s="236">
        <f>ROUND(I918*H918,2)</f>
        <v>0</v>
      </c>
      <c r="K918" s="232" t="s">
        <v>196</v>
      </c>
      <c r="L918" s="42"/>
      <c r="M918" s="237" t="s">
        <v>1</v>
      </c>
      <c r="N918" s="238" t="s">
        <v>41</v>
      </c>
      <c r="O918" s="85"/>
      <c r="P918" s="239">
        <f>O918*H918</f>
        <v>0</v>
      </c>
      <c r="Q918" s="239">
        <v>0</v>
      </c>
      <c r="R918" s="239">
        <f>Q918*H918</f>
        <v>0</v>
      </c>
      <c r="S918" s="239">
        <v>0</v>
      </c>
      <c r="T918" s="240">
        <f>S918*H918</f>
        <v>0</v>
      </c>
      <c r="AR918" s="241" t="s">
        <v>272</v>
      </c>
      <c r="AT918" s="241" t="s">
        <v>192</v>
      </c>
      <c r="AU918" s="241" t="s">
        <v>85</v>
      </c>
      <c r="AY918" s="16" t="s">
        <v>190</v>
      </c>
      <c r="BE918" s="242">
        <f>IF(N918="základní",J918,0)</f>
        <v>0</v>
      </c>
      <c r="BF918" s="242">
        <f>IF(N918="snížená",J918,0)</f>
        <v>0</v>
      </c>
      <c r="BG918" s="242">
        <f>IF(N918="zákl. přenesená",J918,0)</f>
        <v>0</v>
      </c>
      <c r="BH918" s="242">
        <f>IF(N918="sníž. přenesená",J918,0)</f>
        <v>0</v>
      </c>
      <c r="BI918" s="242">
        <f>IF(N918="nulová",J918,0)</f>
        <v>0</v>
      </c>
      <c r="BJ918" s="16" t="s">
        <v>83</v>
      </c>
      <c r="BK918" s="242">
        <f>ROUND(I918*H918,2)</f>
        <v>0</v>
      </c>
      <c r="BL918" s="16" t="s">
        <v>272</v>
      </c>
      <c r="BM918" s="241" t="s">
        <v>4146</v>
      </c>
    </row>
    <row r="919" spans="2:51" s="13" customFormat="1" ht="12">
      <c r="B919" s="254"/>
      <c r="C919" s="255"/>
      <c r="D919" s="245" t="s">
        <v>199</v>
      </c>
      <c r="E919" s="256" t="s">
        <v>1</v>
      </c>
      <c r="F919" s="257" t="s">
        <v>4147</v>
      </c>
      <c r="G919" s="255"/>
      <c r="H919" s="258">
        <v>23</v>
      </c>
      <c r="I919" s="259"/>
      <c r="J919" s="255"/>
      <c r="K919" s="255"/>
      <c r="L919" s="260"/>
      <c r="M919" s="261"/>
      <c r="N919" s="262"/>
      <c r="O919" s="262"/>
      <c r="P919" s="262"/>
      <c r="Q919" s="262"/>
      <c r="R919" s="262"/>
      <c r="S919" s="262"/>
      <c r="T919" s="263"/>
      <c r="AT919" s="264" t="s">
        <v>199</v>
      </c>
      <c r="AU919" s="264" t="s">
        <v>85</v>
      </c>
      <c r="AV919" s="13" t="s">
        <v>85</v>
      </c>
      <c r="AW919" s="13" t="s">
        <v>32</v>
      </c>
      <c r="AX919" s="13" t="s">
        <v>76</v>
      </c>
      <c r="AY919" s="264" t="s">
        <v>190</v>
      </c>
    </row>
    <row r="920" spans="2:51" s="13" customFormat="1" ht="12">
      <c r="B920" s="254"/>
      <c r="C920" s="255"/>
      <c r="D920" s="245" t="s">
        <v>199</v>
      </c>
      <c r="E920" s="256" t="s">
        <v>1</v>
      </c>
      <c r="F920" s="257" t="s">
        <v>4148</v>
      </c>
      <c r="G920" s="255"/>
      <c r="H920" s="258">
        <v>18</v>
      </c>
      <c r="I920" s="259"/>
      <c r="J920" s="255"/>
      <c r="K920" s="255"/>
      <c r="L920" s="260"/>
      <c r="M920" s="261"/>
      <c r="N920" s="262"/>
      <c r="O920" s="262"/>
      <c r="P920" s="262"/>
      <c r="Q920" s="262"/>
      <c r="R920" s="262"/>
      <c r="S920" s="262"/>
      <c r="T920" s="263"/>
      <c r="AT920" s="264" t="s">
        <v>199</v>
      </c>
      <c r="AU920" s="264" t="s">
        <v>85</v>
      </c>
      <c r="AV920" s="13" t="s">
        <v>85</v>
      </c>
      <c r="AW920" s="13" t="s">
        <v>32</v>
      </c>
      <c r="AX920" s="13" t="s">
        <v>76</v>
      </c>
      <c r="AY920" s="264" t="s">
        <v>190</v>
      </c>
    </row>
    <row r="921" spans="2:65" s="1" customFormat="1" ht="16.5" customHeight="1">
      <c r="B921" s="37"/>
      <c r="C921" s="230" t="s">
        <v>4149</v>
      </c>
      <c r="D921" s="230" t="s">
        <v>192</v>
      </c>
      <c r="E921" s="231" t="s">
        <v>4150</v>
      </c>
      <c r="F921" s="232" t="s">
        <v>4151</v>
      </c>
      <c r="G921" s="233" t="s">
        <v>427</v>
      </c>
      <c r="H921" s="234">
        <v>3</v>
      </c>
      <c r="I921" s="235"/>
      <c r="J921" s="236">
        <f>ROUND(I921*H921,2)</f>
        <v>0</v>
      </c>
      <c r="K921" s="232" t="s">
        <v>196</v>
      </c>
      <c r="L921" s="42"/>
      <c r="M921" s="237" t="s">
        <v>1</v>
      </c>
      <c r="N921" s="238" t="s">
        <v>41</v>
      </c>
      <c r="O921" s="85"/>
      <c r="P921" s="239">
        <f>O921*H921</f>
        <v>0</v>
      </c>
      <c r="Q921" s="239">
        <v>0</v>
      </c>
      <c r="R921" s="239">
        <f>Q921*H921</f>
        <v>0</v>
      </c>
      <c r="S921" s="239">
        <v>0</v>
      </c>
      <c r="T921" s="240">
        <f>S921*H921</f>
        <v>0</v>
      </c>
      <c r="AR921" s="241" t="s">
        <v>272</v>
      </c>
      <c r="AT921" s="241" t="s">
        <v>192</v>
      </c>
      <c r="AU921" s="241" t="s">
        <v>85</v>
      </c>
      <c r="AY921" s="16" t="s">
        <v>190</v>
      </c>
      <c r="BE921" s="242">
        <f>IF(N921="základní",J921,0)</f>
        <v>0</v>
      </c>
      <c r="BF921" s="242">
        <f>IF(N921="snížená",J921,0)</f>
        <v>0</v>
      </c>
      <c r="BG921" s="242">
        <f>IF(N921="zákl. přenesená",J921,0)</f>
        <v>0</v>
      </c>
      <c r="BH921" s="242">
        <f>IF(N921="sníž. přenesená",J921,0)</f>
        <v>0</v>
      </c>
      <c r="BI921" s="242">
        <f>IF(N921="nulová",J921,0)</f>
        <v>0</v>
      </c>
      <c r="BJ921" s="16" t="s">
        <v>83</v>
      </c>
      <c r="BK921" s="242">
        <f>ROUND(I921*H921,2)</f>
        <v>0</v>
      </c>
      <c r="BL921" s="16" t="s">
        <v>272</v>
      </c>
      <c r="BM921" s="241" t="s">
        <v>4152</v>
      </c>
    </row>
    <row r="922" spans="2:51" s="13" customFormat="1" ht="12">
      <c r="B922" s="254"/>
      <c r="C922" s="255"/>
      <c r="D922" s="245" t="s">
        <v>199</v>
      </c>
      <c r="E922" s="256" t="s">
        <v>1</v>
      </c>
      <c r="F922" s="257" t="s">
        <v>4153</v>
      </c>
      <c r="G922" s="255"/>
      <c r="H922" s="258">
        <v>3</v>
      </c>
      <c r="I922" s="259"/>
      <c r="J922" s="255"/>
      <c r="K922" s="255"/>
      <c r="L922" s="260"/>
      <c r="M922" s="261"/>
      <c r="N922" s="262"/>
      <c r="O922" s="262"/>
      <c r="P922" s="262"/>
      <c r="Q922" s="262"/>
      <c r="R922" s="262"/>
      <c r="S922" s="262"/>
      <c r="T922" s="263"/>
      <c r="AT922" s="264" t="s">
        <v>199</v>
      </c>
      <c r="AU922" s="264" t="s">
        <v>85</v>
      </c>
      <c r="AV922" s="13" t="s">
        <v>85</v>
      </c>
      <c r="AW922" s="13" t="s">
        <v>32</v>
      </c>
      <c r="AX922" s="13" t="s">
        <v>76</v>
      </c>
      <c r="AY922" s="264" t="s">
        <v>190</v>
      </c>
    </row>
    <row r="923" spans="2:65" s="1" customFormat="1" ht="16.5" customHeight="1">
      <c r="B923" s="37"/>
      <c r="C923" s="265" t="s">
        <v>4154</v>
      </c>
      <c r="D923" s="265" t="s">
        <v>430</v>
      </c>
      <c r="E923" s="266" t="s">
        <v>4155</v>
      </c>
      <c r="F923" s="267" t="s">
        <v>4156</v>
      </c>
      <c r="G923" s="268" t="s">
        <v>255</v>
      </c>
      <c r="H923" s="269">
        <v>80</v>
      </c>
      <c r="I923" s="270"/>
      <c r="J923" s="271">
        <f>ROUND(I923*H923,2)</f>
        <v>0</v>
      </c>
      <c r="K923" s="267" t="s">
        <v>445</v>
      </c>
      <c r="L923" s="272"/>
      <c r="M923" s="273" t="s">
        <v>1</v>
      </c>
      <c r="N923" s="274" t="s">
        <v>41</v>
      </c>
      <c r="O923" s="85"/>
      <c r="P923" s="239">
        <f>O923*H923</f>
        <v>0</v>
      </c>
      <c r="Q923" s="239">
        <v>0</v>
      </c>
      <c r="R923" s="239">
        <f>Q923*H923</f>
        <v>0</v>
      </c>
      <c r="S923" s="239">
        <v>0</v>
      </c>
      <c r="T923" s="240">
        <f>S923*H923</f>
        <v>0</v>
      </c>
      <c r="AR923" s="241" t="s">
        <v>390</v>
      </c>
      <c r="AT923" s="241" t="s">
        <v>430</v>
      </c>
      <c r="AU923" s="241" t="s">
        <v>85</v>
      </c>
      <c r="AY923" s="16" t="s">
        <v>190</v>
      </c>
      <c r="BE923" s="242">
        <f>IF(N923="základní",J923,0)</f>
        <v>0</v>
      </c>
      <c r="BF923" s="242">
        <f>IF(N923="snížená",J923,0)</f>
        <v>0</v>
      </c>
      <c r="BG923" s="242">
        <f>IF(N923="zákl. přenesená",J923,0)</f>
        <v>0</v>
      </c>
      <c r="BH923" s="242">
        <f>IF(N923="sníž. přenesená",J923,0)</f>
        <v>0</v>
      </c>
      <c r="BI923" s="242">
        <f>IF(N923="nulová",J923,0)</f>
        <v>0</v>
      </c>
      <c r="BJ923" s="16" t="s">
        <v>83</v>
      </c>
      <c r="BK923" s="242">
        <f>ROUND(I923*H923,2)</f>
        <v>0</v>
      </c>
      <c r="BL923" s="16" t="s">
        <v>272</v>
      </c>
      <c r="BM923" s="241" t="s">
        <v>4157</v>
      </c>
    </row>
    <row r="924" spans="2:51" s="13" customFormat="1" ht="12">
      <c r="B924" s="254"/>
      <c r="C924" s="255"/>
      <c r="D924" s="245" t="s">
        <v>199</v>
      </c>
      <c r="E924" s="256" t="s">
        <v>1</v>
      </c>
      <c r="F924" s="257" t="s">
        <v>4158</v>
      </c>
      <c r="G924" s="255"/>
      <c r="H924" s="258">
        <v>60</v>
      </c>
      <c r="I924" s="259"/>
      <c r="J924" s="255"/>
      <c r="K924" s="255"/>
      <c r="L924" s="260"/>
      <c r="M924" s="261"/>
      <c r="N924" s="262"/>
      <c r="O924" s="262"/>
      <c r="P924" s="262"/>
      <c r="Q924" s="262"/>
      <c r="R924" s="262"/>
      <c r="S924" s="262"/>
      <c r="T924" s="263"/>
      <c r="AT924" s="264" t="s">
        <v>199</v>
      </c>
      <c r="AU924" s="264" t="s">
        <v>85</v>
      </c>
      <c r="AV924" s="13" t="s">
        <v>85</v>
      </c>
      <c r="AW924" s="13" t="s">
        <v>32</v>
      </c>
      <c r="AX924" s="13" t="s">
        <v>76</v>
      </c>
      <c r="AY924" s="264" t="s">
        <v>190</v>
      </c>
    </row>
    <row r="925" spans="2:51" s="13" customFormat="1" ht="12">
      <c r="B925" s="254"/>
      <c r="C925" s="255"/>
      <c r="D925" s="245" t="s">
        <v>199</v>
      </c>
      <c r="E925" s="256" t="s">
        <v>1</v>
      </c>
      <c r="F925" s="257" t="s">
        <v>4159</v>
      </c>
      <c r="G925" s="255"/>
      <c r="H925" s="258">
        <v>20</v>
      </c>
      <c r="I925" s="259"/>
      <c r="J925" s="255"/>
      <c r="K925" s="255"/>
      <c r="L925" s="260"/>
      <c r="M925" s="261"/>
      <c r="N925" s="262"/>
      <c r="O925" s="262"/>
      <c r="P925" s="262"/>
      <c r="Q925" s="262"/>
      <c r="R925" s="262"/>
      <c r="S925" s="262"/>
      <c r="T925" s="263"/>
      <c r="AT925" s="264" t="s">
        <v>199</v>
      </c>
      <c r="AU925" s="264" t="s">
        <v>85</v>
      </c>
      <c r="AV925" s="13" t="s">
        <v>85</v>
      </c>
      <c r="AW925" s="13" t="s">
        <v>32</v>
      </c>
      <c r="AX925" s="13" t="s">
        <v>76</v>
      </c>
      <c r="AY925" s="264" t="s">
        <v>190</v>
      </c>
    </row>
    <row r="926" spans="2:65" s="1" customFormat="1" ht="24" customHeight="1">
      <c r="B926" s="37"/>
      <c r="C926" s="265" t="s">
        <v>4160</v>
      </c>
      <c r="D926" s="265" t="s">
        <v>430</v>
      </c>
      <c r="E926" s="266" t="s">
        <v>4161</v>
      </c>
      <c r="F926" s="267" t="s">
        <v>4162</v>
      </c>
      <c r="G926" s="268" t="s">
        <v>3573</v>
      </c>
      <c r="H926" s="269">
        <v>1</v>
      </c>
      <c r="I926" s="270"/>
      <c r="J926" s="271">
        <f>ROUND(I926*H926,2)</f>
        <v>0</v>
      </c>
      <c r="K926" s="267" t="s">
        <v>1</v>
      </c>
      <c r="L926" s="272"/>
      <c r="M926" s="273" t="s">
        <v>1</v>
      </c>
      <c r="N926" s="274" t="s">
        <v>41</v>
      </c>
      <c r="O926" s="85"/>
      <c r="P926" s="239">
        <f>O926*H926</f>
        <v>0</v>
      </c>
      <c r="Q926" s="239">
        <v>0</v>
      </c>
      <c r="R926" s="239">
        <f>Q926*H926</f>
        <v>0</v>
      </c>
      <c r="S926" s="239">
        <v>0</v>
      </c>
      <c r="T926" s="240">
        <f>S926*H926</f>
        <v>0</v>
      </c>
      <c r="AR926" s="241" t="s">
        <v>2501</v>
      </c>
      <c r="AT926" s="241" t="s">
        <v>430</v>
      </c>
      <c r="AU926" s="241" t="s">
        <v>85</v>
      </c>
      <c r="AY926" s="16" t="s">
        <v>190</v>
      </c>
      <c r="BE926" s="242">
        <f>IF(N926="základní",J926,0)</f>
        <v>0</v>
      </c>
      <c r="BF926" s="242">
        <f>IF(N926="snížená",J926,0)</f>
        <v>0</v>
      </c>
      <c r="BG926" s="242">
        <f>IF(N926="zákl. přenesená",J926,0)</f>
        <v>0</v>
      </c>
      <c r="BH926" s="242">
        <f>IF(N926="sníž. přenesená",J926,0)</f>
        <v>0</v>
      </c>
      <c r="BI926" s="242">
        <f>IF(N926="nulová",J926,0)</f>
        <v>0</v>
      </c>
      <c r="BJ926" s="16" t="s">
        <v>83</v>
      </c>
      <c r="BK926" s="242">
        <f>ROUND(I926*H926,2)</f>
        <v>0</v>
      </c>
      <c r="BL926" s="16" t="s">
        <v>2501</v>
      </c>
      <c r="BM926" s="241" t="s">
        <v>4163</v>
      </c>
    </row>
    <row r="927" spans="2:65" s="1" customFormat="1" ht="24" customHeight="1">
      <c r="B927" s="37"/>
      <c r="C927" s="230" t="s">
        <v>4164</v>
      </c>
      <c r="D927" s="230" t="s">
        <v>192</v>
      </c>
      <c r="E927" s="231" t="s">
        <v>4165</v>
      </c>
      <c r="F927" s="232" t="s">
        <v>4166</v>
      </c>
      <c r="G927" s="233" t="s">
        <v>4167</v>
      </c>
      <c r="H927" s="234">
        <v>41</v>
      </c>
      <c r="I927" s="235"/>
      <c r="J927" s="236">
        <f>ROUND(I927*H927,2)</f>
        <v>0</v>
      </c>
      <c r="K927" s="232" t="s">
        <v>196</v>
      </c>
      <c r="L927" s="42"/>
      <c r="M927" s="237" t="s">
        <v>1</v>
      </c>
      <c r="N927" s="238" t="s">
        <v>41</v>
      </c>
      <c r="O927" s="85"/>
      <c r="P927" s="239">
        <f>O927*H927</f>
        <v>0</v>
      </c>
      <c r="Q927" s="239">
        <v>0</v>
      </c>
      <c r="R927" s="239">
        <f>Q927*H927</f>
        <v>0</v>
      </c>
      <c r="S927" s="239">
        <v>0</v>
      </c>
      <c r="T927" s="240">
        <f>S927*H927</f>
        <v>0</v>
      </c>
      <c r="AR927" s="241" t="s">
        <v>600</v>
      </c>
      <c r="AT927" s="241" t="s">
        <v>192</v>
      </c>
      <c r="AU927" s="241" t="s">
        <v>85</v>
      </c>
      <c r="AY927" s="16" t="s">
        <v>190</v>
      </c>
      <c r="BE927" s="242">
        <f>IF(N927="základní",J927,0)</f>
        <v>0</v>
      </c>
      <c r="BF927" s="242">
        <f>IF(N927="snížená",J927,0)</f>
        <v>0</v>
      </c>
      <c r="BG927" s="242">
        <f>IF(N927="zákl. přenesená",J927,0)</f>
        <v>0</v>
      </c>
      <c r="BH927" s="242">
        <f>IF(N927="sníž. přenesená",J927,0)</f>
        <v>0</v>
      </c>
      <c r="BI927" s="242">
        <f>IF(N927="nulová",J927,0)</f>
        <v>0</v>
      </c>
      <c r="BJ927" s="16" t="s">
        <v>83</v>
      </c>
      <c r="BK927" s="242">
        <f>ROUND(I927*H927,2)</f>
        <v>0</v>
      </c>
      <c r="BL927" s="16" t="s">
        <v>600</v>
      </c>
      <c r="BM927" s="241" t="s">
        <v>4168</v>
      </c>
    </row>
    <row r="928" spans="2:51" s="13" customFormat="1" ht="12">
      <c r="B928" s="254"/>
      <c r="C928" s="255"/>
      <c r="D928" s="245" t="s">
        <v>199</v>
      </c>
      <c r="E928" s="256" t="s">
        <v>1</v>
      </c>
      <c r="F928" s="257" t="s">
        <v>4169</v>
      </c>
      <c r="G928" s="255"/>
      <c r="H928" s="258">
        <v>41</v>
      </c>
      <c r="I928" s="259"/>
      <c r="J928" s="255"/>
      <c r="K928" s="255"/>
      <c r="L928" s="260"/>
      <c r="M928" s="261"/>
      <c r="N928" s="262"/>
      <c r="O928" s="262"/>
      <c r="P928" s="262"/>
      <c r="Q928" s="262"/>
      <c r="R928" s="262"/>
      <c r="S928" s="262"/>
      <c r="T928" s="263"/>
      <c r="AT928" s="264" t="s">
        <v>199</v>
      </c>
      <c r="AU928" s="264" t="s">
        <v>85</v>
      </c>
      <c r="AV928" s="13" t="s">
        <v>85</v>
      </c>
      <c r="AW928" s="13" t="s">
        <v>32</v>
      </c>
      <c r="AX928" s="13" t="s">
        <v>76</v>
      </c>
      <c r="AY928" s="264" t="s">
        <v>190</v>
      </c>
    </row>
    <row r="929" spans="2:65" s="1" customFormat="1" ht="16.5" customHeight="1">
      <c r="B929" s="37"/>
      <c r="C929" s="230" t="s">
        <v>4170</v>
      </c>
      <c r="D929" s="230" t="s">
        <v>192</v>
      </c>
      <c r="E929" s="231" t="s">
        <v>4171</v>
      </c>
      <c r="F929" s="232" t="s">
        <v>4172</v>
      </c>
      <c r="G929" s="233" t="s">
        <v>4173</v>
      </c>
      <c r="H929" s="234">
        <v>5</v>
      </c>
      <c r="I929" s="235"/>
      <c r="J929" s="236">
        <f>ROUND(I929*H929,2)</f>
        <v>0</v>
      </c>
      <c r="K929" s="232" t="s">
        <v>196</v>
      </c>
      <c r="L929" s="42"/>
      <c r="M929" s="237" t="s">
        <v>1</v>
      </c>
      <c r="N929" s="238" t="s">
        <v>41</v>
      </c>
      <c r="O929" s="85"/>
      <c r="P929" s="239">
        <f>O929*H929</f>
        <v>0</v>
      </c>
      <c r="Q929" s="239">
        <v>0</v>
      </c>
      <c r="R929" s="239">
        <f>Q929*H929</f>
        <v>0</v>
      </c>
      <c r="S929" s="239">
        <v>0</v>
      </c>
      <c r="T929" s="240">
        <f>S929*H929</f>
        <v>0</v>
      </c>
      <c r="AR929" s="241" t="s">
        <v>600</v>
      </c>
      <c r="AT929" s="241" t="s">
        <v>192</v>
      </c>
      <c r="AU929" s="241" t="s">
        <v>85</v>
      </c>
      <c r="AY929" s="16" t="s">
        <v>190</v>
      </c>
      <c r="BE929" s="242">
        <f>IF(N929="základní",J929,0)</f>
        <v>0</v>
      </c>
      <c r="BF929" s="242">
        <f>IF(N929="snížená",J929,0)</f>
        <v>0</v>
      </c>
      <c r="BG929" s="242">
        <f>IF(N929="zákl. přenesená",J929,0)</f>
        <v>0</v>
      </c>
      <c r="BH929" s="242">
        <f>IF(N929="sníž. přenesená",J929,0)</f>
        <v>0</v>
      </c>
      <c r="BI929" s="242">
        <f>IF(N929="nulová",J929,0)</f>
        <v>0</v>
      </c>
      <c r="BJ929" s="16" t="s">
        <v>83</v>
      </c>
      <c r="BK929" s="242">
        <f>ROUND(I929*H929,2)</f>
        <v>0</v>
      </c>
      <c r="BL929" s="16" t="s">
        <v>600</v>
      </c>
      <c r="BM929" s="241" t="s">
        <v>4174</v>
      </c>
    </row>
    <row r="930" spans="2:51" s="13" customFormat="1" ht="12">
      <c r="B930" s="254"/>
      <c r="C930" s="255"/>
      <c r="D930" s="245" t="s">
        <v>199</v>
      </c>
      <c r="E930" s="256" t="s">
        <v>1</v>
      </c>
      <c r="F930" s="257" t="s">
        <v>217</v>
      </c>
      <c r="G930" s="255"/>
      <c r="H930" s="258">
        <v>5</v>
      </c>
      <c r="I930" s="259"/>
      <c r="J930" s="255"/>
      <c r="K930" s="255"/>
      <c r="L930" s="260"/>
      <c r="M930" s="261"/>
      <c r="N930" s="262"/>
      <c r="O930" s="262"/>
      <c r="P930" s="262"/>
      <c r="Q930" s="262"/>
      <c r="R930" s="262"/>
      <c r="S930" s="262"/>
      <c r="T930" s="263"/>
      <c r="AT930" s="264" t="s">
        <v>199</v>
      </c>
      <c r="AU930" s="264" t="s">
        <v>85</v>
      </c>
      <c r="AV930" s="13" t="s">
        <v>85</v>
      </c>
      <c r="AW930" s="13" t="s">
        <v>32</v>
      </c>
      <c r="AX930" s="13" t="s">
        <v>76</v>
      </c>
      <c r="AY930" s="264" t="s">
        <v>190</v>
      </c>
    </row>
    <row r="931" spans="2:65" s="1" customFormat="1" ht="24" customHeight="1">
      <c r="B931" s="37"/>
      <c r="C931" s="230" t="s">
        <v>4175</v>
      </c>
      <c r="D931" s="230" t="s">
        <v>192</v>
      </c>
      <c r="E931" s="231" t="s">
        <v>4176</v>
      </c>
      <c r="F931" s="232" t="s">
        <v>4177</v>
      </c>
      <c r="G931" s="233" t="s">
        <v>427</v>
      </c>
      <c r="H931" s="234">
        <v>77</v>
      </c>
      <c r="I931" s="235"/>
      <c r="J931" s="236">
        <f>ROUND(I931*H931,2)</f>
        <v>0</v>
      </c>
      <c r="K931" s="232" t="s">
        <v>196</v>
      </c>
      <c r="L931" s="42"/>
      <c r="M931" s="237" t="s">
        <v>1</v>
      </c>
      <c r="N931" s="238" t="s">
        <v>41</v>
      </c>
      <c r="O931" s="85"/>
      <c r="P931" s="239">
        <f>O931*H931</f>
        <v>0</v>
      </c>
      <c r="Q931" s="239">
        <v>0</v>
      </c>
      <c r="R931" s="239">
        <f>Q931*H931</f>
        <v>0</v>
      </c>
      <c r="S931" s="239">
        <v>0</v>
      </c>
      <c r="T931" s="240">
        <f>S931*H931</f>
        <v>0</v>
      </c>
      <c r="AR931" s="241" t="s">
        <v>600</v>
      </c>
      <c r="AT931" s="241" t="s">
        <v>192</v>
      </c>
      <c r="AU931" s="241" t="s">
        <v>85</v>
      </c>
      <c r="AY931" s="16" t="s">
        <v>190</v>
      </c>
      <c r="BE931" s="242">
        <f>IF(N931="základní",J931,0)</f>
        <v>0</v>
      </c>
      <c r="BF931" s="242">
        <f>IF(N931="snížená",J931,0)</f>
        <v>0</v>
      </c>
      <c r="BG931" s="242">
        <f>IF(N931="zákl. přenesená",J931,0)</f>
        <v>0</v>
      </c>
      <c r="BH931" s="242">
        <f>IF(N931="sníž. přenesená",J931,0)</f>
        <v>0</v>
      </c>
      <c r="BI931" s="242">
        <f>IF(N931="nulová",J931,0)</f>
        <v>0</v>
      </c>
      <c r="BJ931" s="16" t="s">
        <v>83</v>
      </c>
      <c r="BK931" s="242">
        <f>ROUND(I931*H931,2)</f>
        <v>0</v>
      </c>
      <c r="BL931" s="16" t="s">
        <v>600</v>
      </c>
      <c r="BM931" s="241" t="s">
        <v>4178</v>
      </c>
    </row>
    <row r="932" spans="2:51" s="13" customFormat="1" ht="12">
      <c r="B932" s="254"/>
      <c r="C932" s="255"/>
      <c r="D932" s="245" t="s">
        <v>199</v>
      </c>
      <c r="E932" s="256" t="s">
        <v>1</v>
      </c>
      <c r="F932" s="257" t="s">
        <v>4179</v>
      </c>
      <c r="G932" s="255"/>
      <c r="H932" s="258">
        <v>77</v>
      </c>
      <c r="I932" s="259"/>
      <c r="J932" s="255"/>
      <c r="K932" s="255"/>
      <c r="L932" s="260"/>
      <c r="M932" s="261"/>
      <c r="N932" s="262"/>
      <c r="O932" s="262"/>
      <c r="P932" s="262"/>
      <c r="Q932" s="262"/>
      <c r="R932" s="262"/>
      <c r="S932" s="262"/>
      <c r="T932" s="263"/>
      <c r="AT932" s="264" t="s">
        <v>199</v>
      </c>
      <c r="AU932" s="264" t="s">
        <v>85</v>
      </c>
      <c r="AV932" s="13" t="s">
        <v>85</v>
      </c>
      <c r="AW932" s="13" t="s">
        <v>32</v>
      </c>
      <c r="AX932" s="13" t="s">
        <v>76</v>
      </c>
      <c r="AY932" s="264" t="s">
        <v>190</v>
      </c>
    </row>
    <row r="933" spans="2:65" s="1" customFormat="1" ht="16.5" customHeight="1">
      <c r="B933" s="37"/>
      <c r="C933" s="230" t="s">
        <v>4180</v>
      </c>
      <c r="D933" s="230" t="s">
        <v>192</v>
      </c>
      <c r="E933" s="231" t="s">
        <v>4181</v>
      </c>
      <c r="F933" s="232" t="s">
        <v>4182</v>
      </c>
      <c r="G933" s="233" t="s">
        <v>427</v>
      </c>
      <c r="H933" s="234">
        <v>6</v>
      </c>
      <c r="I933" s="235"/>
      <c r="J933" s="236">
        <f>ROUND(I933*H933,2)</f>
        <v>0</v>
      </c>
      <c r="K933" s="232" t="s">
        <v>196</v>
      </c>
      <c r="L933" s="42"/>
      <c r="M933" s="237" t="s">
        <v>1</v>
      </c>
      <c r="N933" s="238" t="s">
        <v>41</v>
      </c>
      <c r="O933" s="85"/>
      <c r="P933" s="239">
        <f>O933*H933</f>
        <v>0</v>
      </c>
      <c r="Q933" s="239">
        <v>0</v>
      </c>
      <c r="R933" s="239">
        <f>Q933*H933</f>
        <v>0</v>
      </c>
      <c r="S933" s="239">
        <v>0</v>
      </c>
      <c r="T933" s="240">
        <f>S933*H933</f>
        <v>0</v>
      </c>
      <c r="AR933" s="241" t="s">
        <v>600</v>
      </c>
      <c r="AT933" s="241" t="s">
        <v>192</v>
      </c>
      <c r="AU933" s="241" t="s">
        <v>85</v>
      </c>
      <c r="AY933" s="16" t="s">
        <v>190</v>
      </c>
      <c r="BE933" s="242">
        <f>IF(N933="základní",J933,0)</f>
        <v>0</v>
      </c>
      <c r="BF933" s="242">
        <f>IF(N933="snížená",J933,0)</f>
        <v>0</v>
      </c>
      <c r="BG933" s="242">
        <f>IF(N933="zákl. přenesená",J933,0)</f>
        <v>0</v>
      </c>
      <c r="BH933" s="242">
        <f>IF(N933="sníž. přenesená",J933,0)</f>
        <v>0</v>
      </c>
      <c r="BI933" s="242">
        <f>IF(N933="nulová",J933,0)</f>
        <v>0</v>
      </c>
      <c r="BJ933" s="16" t="s">
        <v>83</v>
      </c>
      <c r="BK933" s="242">
        <f>ROUND(I933*H933,2)</f>
        <v>0</v>
      </c>
      <c r="BL933" s="16" t="s">
        <v>600</v>
      </c>
      <c r="BM933" s="241" t="s">
        <v>4183</v>
      </c>
    </row>
    <row r="934" spans="2:51" s="13" customFormat="1" ht="12">
      <c r="B934" s="254"/>
      <c r="C934" s="255"/>
      <c r="D934" s="245" t="s">
        <v>199</v>
      </c>
      <c r="E934" s="256" t="s">
        <v>1</v>
      </c>
      <c r="F934" s="257" t="s">
        <v>4184</v>
      </c>
      <c r="G934" s="255"/>
      <c r="H934" s="258">
        <v>6</v>
      </c>
      <c r="I934" s="259"/>
      <c r="J934" s="255"/>
      <c r="K934" s="255"/>
      <c r="L934" s="260"/>
      <c r="M934" s="261"/>
      <c r="N934" s="262"/>
      <c r="O934" s="262"/>
      <c r="P934" s="262"/>
      <c r="Q934" s="262"/>
      <c r="R934" s="262"/>
      <c r="S934" s="262"/>
      <c r="T934" s="263"/>
      <c r="AT934" s="264" t="s">
        <v>199</v>
      </c>
      <c r="AU934" s="264" t="s">
        <v>85</v>
      </c>
      <c r="AV934" s="13" t="s">
        <v>85</v>
      </c>
      <c r="AW934" s="13" t="s">
        <v>32</v>
      </c>
      <c r="AX934" s="13" t="s">
        <v>76</v>
      </c>
      <c r="AY934" s="264" t="s">
        <v>190</v>
      </c>
    </row>
    <row r="935" spans="2:65" s="1" customFormat="1" ht="24" customHeight="1">
      <c r="B935" s="37"/>
      <c r="C935" s="230" t="s">
        <v>4185</v>
      </c>
      <c r="D935" s="230" t="s">
        <v>192</v>
      </c>
      <c r="E935" s="231" t="s">
        <v>4186</v>
      </c>
      <c r="F935" s="232" t="s">
        <v>4187</v>
      </c>
      <c r="G935" s="233" t="s">
        <v>427</v>
      </c>
      <c r="H935" s="234">
        <v>1</v>
      </c>
      <c r="I935" s="235"/>
      <c r="J935" s="236">
        <f>ROUND(I935*H935,2)</f>
        <v>0</v>
      </c>
      <c r="K935" s="232" t="s">
        <v>196</v>
      </c>
      <c r="L935" s="42"/>
      <c r="M935" s="237" t="s">
        <v>1</v>
      </c>
      <c r="N935" s="238" t="s">
        <v>41</v>
      </c>
      <c r="O935" s="85"/>
      <c r="P935" s="239">
        <f>O935*H935</f>
        <v>0</v>
      </c>
      <c r="Q935" s="239">
        <v>0</v>
      </c>
      <c r="R935" s="239">
        <f>Q935*H935</f>
        <v>0</v>
      </c>
      <c r="S935" s="239">
        <v>0</v>
      </c>
      <c r="T935" s="240">
        <f>S935*H935</f>
        <v>0</v>
      </c>
      <c r="AR935" s="241" t="s">
        <v>600</v>
      </c>
      <c r="AT935" s="241" t="s">
        <v>192</v>
      </c>
      <c r="AU935" s="241" t="s">
        <v>85</v>
      </c>
      <c r="AY935" s="16" t="s">
        <v>190</v>
      </c>
      <c r="BE935" s="242">
        <f>IF(N935="základní",J935,0)</f>
        <v>0</v>
      </c>
      <c r="BF935" s="242">
        <f>IF(N935="snížená",J935,0)</f>
        <v>0</v>
      </c>
      <c r="BG935" s="242">
        <f>IF(N935="zákl. přenesená",J935,0)</f>
        <v>0</v>
      </c>
      <c r="BH935" s="242">
        <f>IF(N935="sníž. přenesená",J935,0)</f>
        <v>0</v>
      </c>
      <c r="BI935" s="242">
        <f>IF(N935="nulová",J935,0)</f>
        <v>0</v>
      </c>
      <c r="BJ935" s="16" t="s">
        <v>83</v>
      </c>
      <c r="BK935" s="242">
        <f>ROUND(I935*H935,2)</f>
        <v>0</v>
      </c>
      <c r="BL935" s="16" t="s">
        <v>600</v>
      </c>
      <c r="BM935" s="241" t="s">
        <v>4188</v>
      </c>
    </row>
    <row r="936" spans="2:51" s="13" customFormat="1" ht="12">
      <c r="B936" s="254"/>
      <c r="C936" s="255"/>
      <c r="D936" s="245" t="s">
        <v>199</v>
      </c>
      <c r="E936" s="256" t="s">
        <v>1</v>
      </c>
      <c r="F936" s="257" t="s">
        <v>83</v>
      </c>
      <c r="G936" s="255"/>
      <c r="H936" s="258">
        <v>1</v>
      </c>
      <c r="I936" s="259"/>
      <c r="J936" s="255"/>
      <c r="K936" s="255"/>
      <c r="L936" s="260"/>
      <c r="M936" s="261"/>
      <c r="N936" s="262"/>
      <c r="O936" s="262"/>
      <c r="P936" s="262"/>
      <c r="Q936" s="262"/>
      <c r="R936" s="262"/>
      <c r="S936" s="262"/>
      <c r="T936" s="263"/>
      <c r="AT936" s="264" t="s">
        <v>199</v>
      </c>
      <c r="AU936" s="264" t="s">
        <v>85</v>
      </c>
      <c r="AV936" s="13" t="s">
        <v>85</v>
      </c>
      <c r="AW936" s="13" t="s">
        <v>32</v>
      </c>
      <c r="AX936" s="13" t="s">
        <v>76</v>
      </c>
      <c r="AY936" s="264" t="s">
        <v>190</v>
      </c>
    </row>
    <row r="937" spans="2:65" s="1" customFormat="1" ht="24" customHeight="1">
      <c r="B937" s="37"/>
      <c r="C937" s="230" t="s">
        <v>4189</v>
      </c>
      <c r="D937" s="230" t="s">
        <v>192</v>
      </c>
      <c r="E937" s="231" t="s">
        <v>4190</v>
      </c>
      <c r="F937" s="232" t="s">
        <v>4191</v>
      </c>
      <c r="G937" s="233" t="s">
        <v>427</v>
      </c>
      <c r="H937" s="234">
        <v>2</v>
      </c>
      <c r="I937" s="235"/>
      <c r="J937" s="236">
        <f>ROUND(I937*H937,2)</f>
        <v>0</v>
      </c>
      <c r="K937" s="232" t="s">
        <v>196</v>
      </c>
      <c r="L937" s="42"/>
      <c r="M937" s="237" t="s">
        <v>1</v>
      </c>
      <c r="N937" s="238" t="s">
        <v>41</v>
      </c>
      <c r="O937" s="85"/>
      <c r="P937" s="239">
        <f>O937*H937</f>
        <v>0</v>
      </c>
      <c r="Q937" s="239">
        <v>0</v>
      </c>
      <c r="R937" s="239">
        <f>Q937*H937</f>
        <v>0</v>
      </c>
      <c r="S937" s="239">
        <v>0</v>
      </c>
      <c r="T937" s="240">
        <f>S937*H937</f>
        <v>0</v>
      </c>
      <c r="AR937" s="241" t="s">
        <v>600</v>
      </c>
      <c r="AT937" s="241" t="s">
        <v>192</v>
      </c>
      <c r="AU937" s="241" t="s">
        <v>85</v>
      </c>
      <c r="AY937" s="16" t="s">
        <v>190</v>
      </c>
      <c r="BE937" s="242">
        <f>IF(N937="základní",J937,0)</f>
        <v>0</v>
      </c>
      <c r="BF937" s="242">
        <f>IF(N937="snížená",J937,0)</f>
        <v>0</v>
      </c>
      <c r="BG937" s="242">
        <f>IF(N937="zákl. přenesená",J937,0)</f>
        <v>0</v>
      </c>
      <c r="BH937" s="242">
        <f>IF(N937="sníž. přenesená",J937,0)</f>
        <v>0</v>
      </c>
      <c r="BI937" s="242">
        <f>IF(N937="nulová",J937,0)</f>
        <v>0</v>
      </c>
      <c r="BJ937" s="16" t="s">
        <v>83</v>
      </c>
      <c r="BK937" s="242">
        <f>ROUND(I937*H937,2)</f>
        <v>0</v>
      </c>
      <c r="BL937" s="16" t="s">
        <v>600</v>
      </c>
      <c r="BM937" s="241" t="s">
        <v>4192</v>
      </c>
    </row>
    <row r="938" spans="2:51" s="13" customFormat="1" ht="12">
      <c r="B938" s="254"/>
      <c r="C938" s="255"/>
      <c r="D938" s="245" t="s">
        <v>199</v>
      </c>
      <c r="E938" s="256" t="s">
        <v>1</v>
      </c>
      <c r="F938" s="257" t="s">
        <v>85</v>
      </c>
      <c r="G938" s="255"/>
      <c r="H938" s="258">
        <v>2</v>
      </c>
      <c r="I938" s="259"/>
      <c r="J938" s="255"/>
      <c r="K938" s="255"/>
      <c r="L938" s="260"/>
      <c r="M938" s="261"/>
      <c r="N938" s="262"/>
      <c r="O938" s="262"/>
      <c r="P938" s="262"/>
      <c r="Q938" s="262"/>
      <c r="R938" s="262"/>
      <c r="S938" s="262"/>
      <c r="T938" s="263"/>
      <c r="AT938" s="264" t="s">
        <v>199</v>
      </c>
      <c r="AU938" s="264" t="s">
        <v>85</v>
      </c>
      <c r="AV938" s="13" t="s">
        <v>85</v>
      </c>
      <c r="AW938" s="13" t="s">
        <v>32</v>
      </c>
      <c r="AX938" s="13" t="s">
        <v>76</v>
      </c>
      <c r="AY938" s="264" t="s">
        <v>190</v>
      </c>
    </row>
    <row r="939" spans="2:65" s="1" customFormat="1" ht="16.5" customHeight="1">
      <c r="B939" s="37"/>
      <c r="C939" s="230" t="s">
        <v>4193</v>
      </c>
      <c r="D939" s="230" t="s">
        <v>192</v>
      </c>
      <c r="E939" s="231" t="s">
        <v>2454</v>
      </c>
      <c r="F939" s="232" t="s">
        <v>2455</v>
      </c>
      <c r="G939" s="233" t="s">
        <v>2456</v>
      </c>
      <c r="H939" s="234">
        <v>8</v>
      </c>
      <c r="I939" s="235"/>
      <c r="J939" s="236">
        <f>ROUND(I939*H939,2)</f>
        <v>0</v>
      </c>
      <c r="K939" s="232" t="s">
        <v>445</v>
      </c>
      <c r="L939" s="42"/>
      <c r="M939" s="237" t="s">
        <v>1</v>
      </c>
      <c r="N939" s="238" t="s">
        <v>41</v>
      </c>
      <c r="O939" s="85"/>
      <c r="P939" s="239">
        <f>O939*H939</f>
        <v>0</v>
      </c>
      <c r="Q939" s="239">
        <v>0</v>
      </c>
      <c r="R939" s="239">
        <f>Q939*H939</f>
        <v>0</v>
      </c>
      <c r="S939" s="239">
        <v>0</v>
      </c>
      <c r="T939" s="240">
        <f>S939*H939</f>
        <v>0</v>
      </c>
      <c r="AR939" s="241" t="s">
        <v>600</v>
      </c>
      <c r="AT939" s="241" t="s">
        <v>192</v>
      </c>
      <c r="AU939" s="241" t="s">
        <v>85</v>
      </c>
      <c r="AY939" s="16" t="s">
        <v>190</v>
      </c>
      <c r="BE939" s="242">
        <f>IF(N939="základní",J939,0)</f>
        <v>0</v>
      </c>
      <c r="BF939" s="242">
        <f>IF(N939="snížená",J939,0)</f>
        <v>0</v>
      </c>
      <c r="BG939" s="242">
        <f>IF(N939="zákl. přenesená",J939,0)</f>
        <v>0</v>
      </c>
      <c r="BH939" s="242">
        <f>IF(N939="sníž. přenesená",J939,0)</f>
        <v>0</v>
      </c>
      <c r="BI939" s="242">
        <f>IF(N939="nulová",J939,0)</f>
        <v>0</v>
      </c>
      <c r="BJ939" s="16" t="s">
        <v>83</v>
      </c>
      <c r="BK939" s="242">
        <f>ROUND(I939*H939,2)</f>
        <v>0</v>
      </c>
      <c r="BL939" s="16" t="s">
        <v>600</v>
      </c>
      <c r="BM939" s="241" t="s">
        <v>4194</v>
      </c>
    </row>
    <row r="940" spans="2:51" s="13" customFormat="1" ht="12">
      <c r="B940" s="254"/>
      <c r="C940" s="255"/>
      <c r="D940" s="245" t="s">
        <v>199</v>
      </c>
      <c r="E940" s="256" t="s">
        <v>1</v>
      </c>
      <c r="F940" s="257" t="s">
        <v>4195</v>
      </c>
      <c r="G940" s="255"/>
      <c r="H940" s="258">
        <v>8</v>
      </c>
      <c r="I940" s="259"/>
      <c r="J940" s="255"/>
      <c r="K940" s="255"/>
      <c r="L940" s="260"/>
      <c r="M940" s="261"/>
      <c r="N940" s="262"/>
      <c r="O940" s="262"/>
      <c r="P940" s="262"/>
      <c r="Q940" s="262"/>
      <c r="R940" s="262"/>
      <c r="S940" s="262"/>
      <c r="T940" s="263"/>
      <c r="AT940" s="264" t="s">
        <v>199</v>
      </c>
      <c r="AU940" s="264" t="s">
        <v>85</v>
      </c>
      <c r="AV940" s="13" t="s">
        <v>85</v>
      </c>
      <c r="AW940" s="13" t="s">
        <v>32</v>
      </c>
      <c r="AX940" s="13" t="s">
        <v>76</v>
      </c>
      <c r="AY940" s="264" t="s">
        <v>190</v>
      </c>
    </row>
    <row r="941" spans="2:65" s="1" customFormat="1" ht="36" customHeight="1">
      <c r="B941" s="37"/>
      <c r="C941" s="265" t="s">
        <v>4196</v>
      </c>
      <c r="D941" s="265" t="s">
        <v>430</v>
      </c>
      <c r="E941" s="266" t="s">
        <v>4197</v>
      </c>
      <c r="F941" s="267" t="s">
        <v>4198</v>
      </c>
      <c r="G941" s="268" t="s">
        <v>4199</v>
      </c>
      <c r="H941" s="269">
        <v>1960</v>
      </c>
      <c r="I941" s="270"/>
      <c r="J941" s="271">
        <f>ROUND(I941*H941,2)</f>
        <v>0</v>
      </c>
      <c r="K941" s="267" t="s">
        <v>1</v>
      </c>
      <c r="L941" s="272"/>
      <c r="M941" s="273" t="s">
        <v>1</v>
      </c>
      <c r="N941" s="274" t="s">
        <v>41</v>
      </c>
      <c r="O941" s="85"/>
      <c r="P941" s="239">
        <f>O941*H941</f>
        <v>0</v>
      </c>
      <c r="Q941" s="239">
        <v>0</v>
      </c>
      <c r="R941" s="239">
        <f>Q941*H941</f>
        <v>0</v>
      </c>
      <c r="S941" s="239">
        <v>0</v>
      </c>
      <c r="T941" s="240">
        <f>S941*H941</f>
        <v>0</v>
      </c>
      <c r="AR941" s="241" t="s">
        <v>1682</v>
      </c>
      <c r="AT941" s="241" t="s">
        <v>430</v>
      </c>
      <c r="AU941" s="241" t="s">
        <v>85</v>
      </c>
      <c r="AY941" s="16" t="s">
        <v>190</v>
      </c>
      <c r="BE941" s="242">
        <f>IF(N941="základní",J941,0)</f>
        <v>0</v>
      </c>
      <c r="BF941" s="242">
        <f>IF(N941="snížená",J941,0)</f>
        <v>0</v>
      </c>
      <c r="BG941" s="242">
        <f>IF(N941="zákl. přenesená",J941,0)</f>
        <v>0</v>
      </c>
      <c r="BH941" s="242">
        <f>IF(N941="sníž. přenesená",J941,0)</f>
        <v>0</v>
      </c>
      <c r="BI941" s="242">
        <f>IF(N941="nulová",J941,0)</f>
        <v>0</v>
      </c>
      <c r="BJ941" s="16" t="s">
        <v>83</v>
      </c>
      <c r="BK941" s="242">
        <f>ROUND(I941*H941,2)</f>
        <v>0</v>
      </c>
      <c r="BL941" s="16" t="s">
        <v>600</v>
      </c>
      <c r="BM941" s="241" t="s">
        <v>4200</v>
      </c>
    </row>
    <row r="942" spans="2:51" s="13" customFormat="1" ht="12">
      <c r="B942" s="254"/>
      <c r="C942" s="255"/>
      <c r="D942" s="245" t="s">
        <v>199</v>
      </c>
      <c r="E942" s="256" t="s">
        <v>1</v>
      </c>
      <c r="F942" s="257" t="s">
        <v>4201</v>
      </c>
      <c r="G942" s="255"/>
      <c r="H942" s="258">
        <v>400</v>
      </c>
      <c r="I942" s="259"/>
      <c r="J942" s="255"/>
      <c r="K942" s="255"/>
      <c r="L942" s="260"/>
      <c r="M942" s="261"/>
      <c r="N942" s="262"/>
      <c r="O942" s="262"/>
      <c r="P942" s="262"/>
      <c r="Q942" s="262"/>
      <c r="R942" s="262"/>
      <c r="S942" s="262"/>
      <c r="T942" s="263"/>
      <c r="AT942" s="264" t="s">
        <v>199</v>
      </c>
      <c r="AU942" s="264" t="s">
        <v>85</v>
      </c>
      <c r="AV942" s="13" t="s">
        <v>85</v>
      </c>
      <c r="AW942" s="13" t="s">
        <v>32</v>
      </c>
      <c r="AX942" s="13" t="s">
        <v>76</v>
      </c>
      <c r="AY942" s="264" t="s">
        <v>190</v>
      </c>
    </row>
    <row r="943" spans="2:51" s="13" customFormat="1" ht="12">
      <c r="B943" s="254"/>
      <c r="C943" s="255"/>
      <c r="D943" s="245" t="s">
        <v>199</v>
      </c>
      <c r="E943" s="256" t="s">
        <v>1</v>
      </c>
      <c r="F943" s="257" t="s">
        <v>4202</v>
      </c>
      <c r="G943" s="255"/>
      <c r="H943" s="258">
        <v>600</v>
      </c>
      <c r="I943" s="259"/>
      <c r="J943" s="255"/>
      <c r="K943" s="255"/>
      <c r="L943" s="260"/>
      <c r="M943" s="261"/>
      <c r="N943" s="262"/>
      <c r="O943" s="262"/>
      <c r="P943" s="262"/>
      <c r="Q943" s="262"/>
      <c r="R943" s="262"/>
      <c r="S943" s="262"/>
      <c r="T943" s="263"/>
      <c r="AT943" s="264" t="s">
        <v>199</v>
      </c>
      <c r="AU943" s="264" t="s">
        <v>85</v>
      </c>
      <c r="AV943" s="13" t="s">
        <v>85</v>
      </c>
      <c r="AW943" s="13" t="s">
        <v>32</v>
      </c>
      <c r="AX943" s="13" t="s">
        <v>76</v>
      </c>
      <c r="AY943" s="264" t="s">
        <v>190</v>
      </c>
    </row>
    <row r="944" spans="2:51" s="13" customFormat="1" ht="12">
      <c r="B944" s="254"/>
      <c r="C944" s="255"/>
      <c r="D944" s="245" t="s">
        <v>199</v>
      </c>
      <c r="E944" s="256" t="s">
        <v>1</v>
      </c>
      <c r="F944" s="257" t="s">
        <v>4203</v>
      </c>
      <c r="G944" s="255"/>
      <c r="H944" s="258">
        <v>960</v>
      </c>
      <c r="I944" s="259"/>
      <c r="J944" s="255"/>
      <c r="K944" s="255"/>
      <c r="L944" s="260"/>
      <c r="M944" s="261"/>
      <c r="N944" s="262"/>
      <c r="O944" s="262"/>
      <c r="P944" s="262"/>
      <c r="Q944" s="262"/>
      <c r="R944" s="262"/>
      <c r="S944" s="262"/>
      <c r="T944" s="263"/>
      <c r="AT944" s="264" t="s">
        <v>199</v>
      </c>
      <c r="AU944" s="264" t="s">
        <v>85</v>
      </c>
      <c r="AV944" s="13" t="s">
        <v>85</v>
      </c>
      <c r="AW944" s="13" t="s">
        <v>32</v>
      </c>
      <c r="AX944" s="13" t="s">
        <v>76</v>
      </c>
      <c r="AY944" s="264" t="s">
        <v>190</v>
      </c>
    </row>
    <row r="945" spans="2:63" s="11" customFormat="1" ht="22.8" customHeight="1">
      <c r="B945" s="214"/>
      <c r="C945" s="215"/>
      <c r="D945" s="216" t="s">
        <v>75</v>
      </c>
      <c r="E945" s="228" t="s">
        <v>4204</v>
      </c>
      <c r="F945" s="228" t="s">
        <v>4205</v>
      </c>
      <c r="G945" s="215"/>
      <c r="H945" s="215"/>
      <c r="I945" s="218"/>
      <c r="J945" s="229">
        <f>BK945</f>
        <v>0</v>
      </c>
      <c r="K945" s="215"/>
      <c r="L945" s="220"/>
      <c r="M945" s="221"/>
      <c r="N945" s="222"/>
      <c r="O945" s="222"/>
      <c r="P945" s="223">
        <f>SUM(P946:P964)</f>
        <v>0</v>
      </c>
      <c r="Q945" s="222"/>
      <c r="R945" s="223">
        <f>SUM(R946:R964)</f>
        <v>0</v>
      </c>
      <c r="S945" s="222"/>
      <c r="T945" s="224">
        <f>SUM(T946:T964)</f>
        <v>0</v>
      </c>
      <c r="AR945" s="225" t="s">
        <v>197</v>
      </c>
      <c r="AT945" s="226" t="s">
        <v>75</v>
      </c>
      <c r="AU945" s="226" t="s">
        <v>83</v>
      </c>
      <c r="AY945" s="225" t="s">
        <v>190</v>
      </c>
      <c r="BK945" s="227">
        <f>SUM(BK946:BK964)</f>
        <v>0</v>
      </c>
    </row>
    <row r="946" spans="2:65" s="1" customFormat="1" ht="16.5" customHeight="1">
      <c r="B946" s="37"/>
      <c r="C946" s="230" t="s">
        <v>4206</v>
      </c>
      <c r="D946" s="230" t="s">
        <v>192</v>
      </c>
      <c r="E946" s="231" t="s">
        <v>4207</v>
      </c>
      <c r="F946" s="232" t="s">
        <v>4208</v>
      </c>
      <c r="G946" s="233" t="s">
        <v>427</v>
      </c>
      <c r="H946" s="234">
        <v>18</v>
      </c>
      <c r="I946" s="235"/>
      <c r="J946" s="236">
        <f>ROUND(I946*H946,2)</f>
        <v>0</v>
      </c>
      <c r="K946" s="232" t="s">
        <v>196</v>
      </c>
      <c r="L946" s="42"/>
      <c r="M946" s="237" t="s">
        <v>1</v>
      </c>
      <c r="N946" s="238" t="s">
        <v>41</v>
      </c>
      <c r="O946" s="85"/>
      <c r="P946" s="239">
        <f>O946*H946</f>
        <v>0</v>
      </c>
      <c r="Q946" s="239">
        <v>0</v>
      </c>
      <c r="R946" s="239">
        <f>Q946*H946</f>
        <v>0</v>
      </c>
      <c r="S946" s="239">
        <v>0</v>
      </c>
      <c r="T946" s="240">
        <f>S946*H946</f>
        <v>0</v>
      </c>
      <c r="AR946" s="241" t="s">
        <v>600</v>
      </c>
      <c r="AT946" s="241" t="s">
        <v>192</v>
      </c>
      <c r="AU946" s="241" t="s">
        <v>85</v>
      </c>
      <c r="AY946" s="16" t="s">
        <v>190</v>
      </c>
      <c r="BE946" s="242">
        <f>IF(N946="základní",J946,0)</f>
        <v>0</v>
      </c>
      <c r="BF946" s="242">
        <f>IF(N946="snížená",J946,0)</f>
        <v>0</v>
      </c>
      <c r="BG946" s="242">
        <f>IF(N946="zákl. přenesená",J946,0)</f>
        <v>0</v>
      </c>
      <c r="BH946" s="242">
        <f>IF(N946="sníž. přenesená",J946,0)</f>
        <v>0</v>
      </c>
      <c r="BI946" s="242">
        <f>IF(N946="nulová",J946,0)</f>
        <v>0</v>
      </c>
      <c r="BJ946" s="16" t="s">
        <v>83</v>
      </c>
      <c r="BK946" s="242">
        <f>ROUND(I946*H946,2)</f>
        <v>0</v>
      </c>
      <c r="BL946" s="16" t="s">
        <v>600</v>
      </c>
      <c r="BM946" s="241" t="s">
        <v>4209</v>
      </c>
    </row>
    <row r="947" spans="2:51" s="13" customFormat="1" ht="12">
      <c r="B947" s="254"/>
      <c r="C947" s="255"/>
      <c r="D947" s="245" t="s">
        <v>199</v>
      </c>
      <c r="E947" s="256" t="s">
        <v>1</v>
      </c>
      <c r="F947" s="257" t="s">
        <v>4210</v>
      </c>
      <c r="G947" s="255"/>
      <c r="H947" s="258">
        <v>18</v>
      </c>
      <c r="I947" s="259"/>
      <c r="J947" s="255"/>
      <c r="K947" s="255"/>
      <c r="L947" s="260"/>
      <c r="M947" s="261"/>
      <c r="N947" s="262"/>
      <c r="O947" s="262"/>
      <c r="P947" s="262"/>
      <c r="Q947" s="262"/>
      <c r="R947" s="262"/>
      <c r="S947" s="262"/>
      <c r="T947" s="263"/>
      <c r="AT947" s="264" t="s">
        <v>199</v>
      </c>
      <c r="AU947" s="264" t="s">
        <v>85</v>
      </c>
      <c r="AV947" s="13" t="s">
        <v>85</v>
      </c>
      <c r="AW947" s="13" t="s">
        <v>32</v>
      </c>
      <c r="AX947" s="13" t="s">
        <v>76</v>
      </c>
      <c r="AY947" s="264" t="s">
        <v>190</v>
      </c>
    </row>
    <row r="948" spans="2:65" s="1" customFormat="1" ht="24" customHeight="1">
      <c r="B948" s="37"/>
      <c r="C948" s="230" t="s">
        <v>4211</v>
      </c>
      <c r="D948" s="230" t="s">
        <v>192</v>
      </c>
      <c r="E948" s="231" t="s">
        <v>4212</v>
      </c>
      <c r="F948" s="232" t="s">
        <v>4213</v>
      </c>
      <c r="G948" s="233" t="s">
        <v>427</v>
      </c>
      <c r="H948" s="234">
        <v>3</v>
      </c>
      <c r="I948" s="235"/>
      <c r="J948" s="236">
        <f>ROUND(I948*H948,2)</f>
        <v>0</v>
      </c>
      <c r="K948" s="232" t="s">
        <v>445</v>
      </c>
      <c r="L948" s="42"/>
      <c r="M948" s="237" t="s">
        <v>1</v>
      </c>
      <c r="N948" s="238" t="s">
        <v>41</v>
      </c>
      <c r="O948" s="85"/>
      <c r="P948" s="239">
        <f>O948*H948</f>
        <v>0</v>
      </c>
      <c r="Q948" s="239">
        <v>0</v>
      </c>
      <c r="R948" s="239">
        <f>Q948*H948</f>
        <v>0</v>
      </c>
      <c r="S948" s="239">
        <v>0</v>
      </c>
      <c r="T948" s="240">
        <f>S948*H948</f>
        <v>0</v>
      </c>
      <c r="AR948" s="241" t="s">
        <v>600</v>
      </c>
      <c r="AT948" s="241" t="s">
        <v>192</v>
      </c>
      <c r="AU948" s="241" t="s">
        <v>85</v>
      </c>
      <c r="AY948" s="16" t="s">
        <v>190</v>
      </c>
      <c r="BE948" s="242">
        <f>IF(N948="základní",J948,0)</f>
        <v>0</v>
      </c>
      <c r="BF948" s="242">
        <f>IF(N948="snížená",J948,0)</f>
        <v>0</v>
      </c>
      <c r="BG948" s="242">
        <f>IF(N948="zákl. přenesená",J948,0)</f>
        <v>0</v>
      </c>
      <c r="BH948" s="242">
        <f>IF(N948="sníž. přenesená",J948,0)</f>
        <v>0</v>
      </c>
      <c r="BI948" s="242">
        <f>IF(N948="nulová",J948,0)</f>
        <v>0</v>
      </c>
      <c r="BJ948" s="16" t="s">
        <v>83</v>
      </c>
      <c r="BK948" s="242">
        <f>ROUND(I948*H948,2)</f>
        <v>0</v>
      </c>
      <c r="BL948" s="16" t="s">
        <v>600</v>
      </c>
      <c r="BM948" s="241" t="s">
        <v>4214</v>
      </c>
    </row>
    <row r="949" spans="2:51" s="13" customFormat="1" ht="12">
      <c r="B949" s="254"/>
      <c r="C949" s="255"/>
      <c r="D949" s="245" t="s">
        <v>199</v>
      </c>
      <c r="E949" s="256" t="s">
        <v>1</v>
      </c>
      <c r="F949" s="257" t="s">
        <v>4215</v>
      </c>
      <c r="G949" s="255"/>
      <c r="H949" s="258">
        <v>3</v>
      </c>
      <c r="I949" s="259"/>
      <c r="J949" s="255"/>
      <c r="K949" s="255"/>
      <c r="L949" s="260"/>
      <c r="M949" s="261"/>
      <c r="N949" s="262"/>
      <c r="O949" s="262"/>
      <c r="P949" s="262"/>
      <c r="Q949" s="262"/>
      <c r="R949" s="262"/>
      <c r="S949" s="262"/>
      <c r="T949" s="263"/>
      <c r="AT949" s="264" t="s">
        <v>199</v>
      </c>
      <c r="AU949" s="264" t="s">
        <v>85</v>
      </c>
      <c r="AV949" s="13" t="s">
        <v>85</v>
      </c>
      <c r="AW949" s="13" t="s">
        <v>32</v>
      </c>
      <c r="AX949" s="13" t="s">
        <v>76</v>
      </c>
      <c r="AY949" s="264" t="s">
        <v>190</v>
      </c>
    </row>
    <row r="950" spans="2:65" s="1" customFormat="1" ht="24" customHeight="1">
      <c r="B950" s="37"/>
      <c r="C950" s="230" t="s">
        <v>4216</v>
      </c>
      <c r="D950" s="230" t="s">
        <v>192</v>
      </c>
      <c r="E950" s="231" t="s">
        <v>4217</v>
      </c>
      <c r="F950" s="232" t="s">
        <v>4218</v>
      </c>
      <c r="G950" s="233" t="s">
        <v>427</v>
      </c>
      <c r="H950" s="234">
        <v>48</v>
      </c>
      <c r="I950" s="235"/>
      <c r="J950" s="236">
        <f>ROUND(I950*H950,2)</f>
        <v>0</v>
      </c>
      <c r="K950" s="232" t="s">
        <v>445</v>
      </c>
      <c r="L950" s="42"/>
      <c r="M950" s="237" t="s">
        <v>1</v>
      </c>
      <c r="N950" s="238" t="s">
        <v>41</v>
      </c>
      <c r="O950" s="85"/>
      <c r="P950" s="239">
        <f>O950*H950</f>
        <v>0</v>
      </c>
      <c r="Q950" s="239">
        <v>0</v>
      </c>
      <c r="R950" s="239">
        <f>Q950*H950</f>
        <v>0</v>
      </c>
      <c r="S950" s="239">
        <v>0</v>
      </c>
      <c r="T950" s="240">
        <f>S950*H950</f>
        <v>0</v>
      </c>
      <c r="AR950" s="241" t="s">
        <v>272</v>
      </c>
      <c r="AT950" s="241" t="s">
        <v>192</v>
      </c>
      <c r="AU950" s="241" t="s">
        <v>85</v>
      </c>
      <c r="AY950" s="16" t="s">
        <v>190</v>
      </c>
      <c r="BE950" s="242">
        <f>IF(N950="základní",J950,0)</f>
        <v>0</v>
      </c>
      <c r="BF950" s="242">
        <f>IF(N950="snížená",J950,0)</f>
        <v>0</v>
      </c>
      <c r="BG950" s="242">
        <f>IF(N950="zákl. přenesená",J950,0)</f>
        <v>0</v>
      </c>
      <c r="BH950" s="242">
        <f>IF(N950="sníž. přenesená",J950,0)</f>
        <v>0</v>
      </c>
      <c r="BI950" s="242">
        <f>IF(N950="nulová",J950,0)</f>
        <v>0</v>
      </c>
      <c r="BJ950" s="16" t="s">
        <v>83</v>
      </c>
      <c r="BK950" s="242">
        <f>ROUND(I950*H950,2)</f>
        <v>0</v>
      </c>
      <c r="BL950" s="16" t="s">
        <v>272</v>
      </c>
      <c r="BM950" s="241" t="s">
        <v>4219</v>
      </c>
    </row>
    <row r="951" spans="2:51" s="13" customFormat="1" ht="12">
      <c r="B951" s="254"/>
      <c r="C951" s="255"/>
      <c r="D951" s="245" t="s">
        <v>199</v>
      </c>
      <c r="E951" s="256" t="s">
        <v>1</v>
      </c>
      <c r="F951" s="257" t="s">
        <v>4220</v>
      </c>
      <c r="G951" s="255"/>
      <c r="H951" s="258">
        <v>43</v>
      </c>
      <c r="I951" s="259"/>
      <c r="J951" s="255"/>
      <c r="K951" s="255"/>
      <c r="L951" s="260"/>
      <c r="M951" s="261"/>
      <c r="N951" s="262"/>
      <c r="O951" s="262"/>
      <c r="P951" s="262"/>
      <c r="Q951" s="262"/>
      <c r="R951" s="262"/>
      <c r="S951" s="262"/>
      <c r="T951" s="263"/>
      <c r="AT951" s="264" t="s">
        <v>199</v>
      </c>
      <c r="AU951" s="264" t="s">
        <v>85</v>
      </c>
      <c r="AV951" s="13" t="s">
        <v>85</v>
      </c>
      <c r="AW951" s="13" t="s">
        <v>32</v>
      </c>
      <c r="AX951" s="13" t="s">
        <v>76</v>
      </c>
      <c r="AY951" s="264" t="s">
        <v>190</v>
      </c>
    </row>
    <row r="952" spans="2:51" s="13" customFormat="1" ht="12">
      <c r="B952" s="254"/>
      <c r="C952" s="255"/>
      <c r="D952" s="245" t="s">
        <v>199</v>
      </c>
      <c r="E952" s="256" t="s">
        <v>1</v>
      </c>
      <c r="F952" s="257" t="s">
        <v>4221</v>
      </c>
      <c r="G952" s="255"/>
      <c r="H952" s="258">
        <v>3</v>
      </c>
      <c r="I952" s="259"/>
      <c r="J952" s="255"/>
      <c r="K952" s="255"/>
      <c r="L952" s="260"/>
      <c r="M952" s="261"/>
      <c r="N952" s="262"/>
      <c r="O952" s="262"/>
      <c r="P952" s="262"/>
      <c r="Q952" s="262"/>
      <c r="R952" s="262"/>
      <c r="S952" s="262"/>
      <c r="T952" s="263"/>
      <c r="AT952" s="264" t="s">
        <v>199</v>
      </c>
      <c r="AU952" s="264" t="s">
        <v>85</v>
      </c>
      <c r="AV952" s="13" t="s">
        <v>85</v>
      </c>
      <c r="AW952" s="13" t="s">
        <v>32</v>
      </c>
      <c r="AX952" s="13" t="s">
        <v>76</v>
      </c>
      <c r="AY952" s="264" t="s">
        <v>190</v>
      </c>
    </row>
    <row r="953" spans="2:51" s="13" customFormat="1" ht="12">
      <c r="B953" s="254"/>
      <c r="C953" s="255"/>
      <c r="D953" s="245" t="s">
        <v>199</v>
      </c>
      <c r="E953" s="256" t="s">
        <v>1</v>
      </c>
      <c r="F953" s="257" t="s">
        <v>4222</v>
      </c>
      <c r="G953" s="255"/>
      <c r="H953" s="258">
        <v>2</v>
      </c>
      <c r="I953" s="259"/>
      <c r="J953" s="255"/>
      <c r="K953" s="255"/>
      <c r="L953" s="260"/>
      <c r="M953" s="261"/>
      <c r="N953" s="262"/>
      <c r="O953" s="262"/>
      <c r="P953" s="262"/>
      <c r="Q953" s="262"/>
      <c r="R953" s="262"/>
      <c r="S953" s="262"/>
      <c r="T953" s="263"/>
      <c r="AT953" s="264" t="s">
        <v>199</v>
      </c>
      <c r="AU953" s="264" t="s">
        <v>85</v>
      </c>
      <c r="AV953" s="13" t="s">
        <v>85</v>
      </c>
      <c r="AW953" s="13" t="s">
        <v>32</v>
      </c>
      <c r="AX953" s="13" t="s">
        <v>76</v>
      </c>
      <c r="AY953" s="264" t="s">
        <v>190</v>
      </c>
    </row>
    <row r="954" spans="2:65" s="1" customFormat="1" ht="16.5" customHeight="1">
      <c r="B954" s="37"/>
      <c r="C954" s="230" t="s">
        <v>4223</v>
      </c>
      <c r="D954" s="230" t="s">
        <v>192</v>
      </c>
      <c r="E954" s="231" t="s">
        <v>4224</v>
      </c>
      <c r="F954" s="232" t="s">
        <v>4225</v>
      </c>
      <c r="G954" s="233" t="s">
        <v>427</v>
      </c>
      <c r="H954" s="234">
        <v>10</v>
      </c>
      <c r="I954" s="235"/>
      <c r="J954" s="236">
        <f>ROUND(I954*H954,2)</f>
        <v>0</v>
      </c>
      <c r="K954" s="232" t="s">
        <v>445</v>
      </c>
      <c r="L954" s="42"/>
      <c r="M954" s="237" t="s">
        <v>1</v>
      </c>
      <c r="N954" s="238" t="s">
        <v>41</v>
      </c>
      <c r="O954" s="85"/>
      <c r="P954" s="239">
        <f>O954*H954</f>
        <v>0</v>
      </c>
      <c r="Q954" s="239">
        <v>0</v>
      </c>
      <c r="R954" s="239">
        <f>Q954*H954</f>
        <v>0</v>
      </c>
      <c r="S954" s="239">
        <v>0</v>
      </c>
      <c r="T954" s="240">
        <f>S954*H954</f>
        <v>0</v>
      </c>
      <c r="AR954" s="241" t="s">
        <v>272</v>
      </c>
      <c r="AT954" s="241" t="s">
        <v>192</v>
      </c>
      <c r="AU954" s="241" t="s">
        <v>85</v>
      </c>
      <c r="AY954" s="16" t="s">
        <v>190</v>
      </c>
      <c r="BE954" s="242">
        <f>IF(N954="základní",J954,0)</f>
        <v>0</v>
      </c>
      <c r="BF954" s="242">
        <f>IF(N954="snížená",J954,0)</f>
        <v>0</v>
      </c>
      <c r="BG954" s="242">
        <f>IF(N954="zákl. přenesená",J954,0)</f>
        <v>0</v>
      </c>
      <c r="BH954" s="242">
        <f>IF(N954="sníž. přenesená",J954,0)</f>
        <v>0</v>
      </c>
      <c r="BI954" s="242">
        <f>IF(N954="nulová",J954,0)</f>
        <v>0</v>
      </c>
      <c r="BJ954" s="16" t="s">
        <v>83</v>
      </c>
      <c r="BK954" s="242">
        <f>ROUND(I954*H954,2)</f>
        <v>0</v>
      </c>
      <c r="BL954" s="16" t="s">
        <v>272</v>
      </c>
      <c r="BM954" s="241" t="s">
        <v>4226</v>
      </c>
    </row>
    <row r="955" spans="2:51" s="13" customFormat="1" ht="12">
      <c r="B955" s="254"/>
      <c r="C955" s="255"/>
      <c r="D955" s="245" t="s">
        <v>199</v>
      </c>
      <c r="E955" s="256" t="s">
        <v>1</v>
      </c>
      <c r="F955" s="257" t="s">
        <v>4227</v>
      </c>
      <c r="G955" s="255"/>
      <c r="H955" s="258">
        <v>10</v>
      </c>
      <c r="I955" s="259"/>
      <c r="J955" s="255"/>
      <c r="K955" s="255"/>
      <c r="L955" s="260"/>
      <c r="M955" s="261"/>
      <c r="N955" s="262"/>
      <c r="O955" s="262"/>
      <c r="P955" s="262"/>
      <c r="Q955" s="262"/>
      <c r="R955" s="262"/>
      <c r="S955" s="262"/>
      <c r="T955" s="263"/>
      <c r="AT955" s="264" t="s">
        <v>199</v>
      </c>
      <c r="AU955" s="264" t="s">
        <v>85</v>
      </c>
      <c r="AV955" s="13" t="s">
        <v>85</v>
      </c>
      <c r="AW955" s="13" t="s">
        <v>32</v>
      </c>
      <c r="AX955" s="13" t="s">
        <v>76</v>
      </c>
      <c r="AY955" s="264" t="s">
        <v>190</v>
      </c>
    </row>
    <row r="956" spans="2:65" s="1" customFormat="1" ht="16.5" customHeight="1">
      <c r="B956" s="37"/>
      <c r="C956" s="230" t="s">
        <v>4228</v>
      </c>
      <c r="D956" s="230" t="s">
        <v>192</v>
      </c>
      <c r="E956" s="231" t="s">
        <v>4229</v>
      </c>
      <c r="F956" s="232" t="s">
        <v>4230</v>
      </c>
      <c r="G956" s="233" t="s">
        <v>1708</v>
      </c>
      <c r="H956" s="234">
        <v>3</v>
      </c>
      <c r="I956" s="235"/>
      <c r="J956" s="236">
        <f>ROUND(I956*H956,2)</f>
        <v>0</v>
      </c>
      <c r="K956" s="232" t="s">
        <v>445</v>
      </c>
      <c r="L956" s="42"/>
      <c r="M956" s="237" t="s">
        <v>1</v>
      </c>
      <c r="N956" s="238" t="s">
        <v>41</v>
      </c>
      <c r="O956" s="85"/>
      <c r="P956" s="239">
        <f>O956*H956</f>
        <v>0</v>
      </c>
      <c r="Q956" s="239">
        <v>0</v>
      </c>
      <c r="R956" s="239">
        <f>Q956*H956</f>
        <v>0</v>
      </c>
      <c r="S956" s="239">
        <v>0</v>
      </c>
      <c r="T956" s="240">
        <f>S956*H956</f>
        <v>0</v>
      </c>
      <c r="AR956" s="241" t="s">
        <v>272</v>
      </c>
      <c r="AT956" s="241" t="s">
        <v>192</v>
      </c>
      <c r="AU956" s="241" t="s">
        <v>85</v>
      </c>
      <c r="AY956" s="16" t="s">
        <v>190</v>
      </c>
      <c r="BE956" s="242">
        <f>IF(N956="základní",J956,0)</f>
        <v>0</v>
      </c>
      <c r="BF956" s="242">
        <f>IF(N956="snížená",J956,0)</f>
        <v>0</v>
      </c>
      <c r="BG956" s="242">
        <f>IF(N956="zákl. přenesená",J956,0)</f>
        <v>0</v>
      </c>
      <c r="BH956" s="242">
        <f>IF(N956="sníž. přenesená",J956,0)</f>
        <v>0</v>
      </c>
      <c r="BI956" s="242">
        <f>IF(N956="nulová",J956,0)</f>
        <v>0</v>
      </c>
      <c r="BJ956" s="16" t="s">
        <v>83</v>
      </c>
      <c r="BK956" s="242">
        <f>ROUND(I956*H956,2)</f>
        <v>0</v>
      </c>
      <c r="BL956" s="16" t="s">
        <v>272</v>
      </c>
      <c r="BM956" s="241" t="s">
        <v>4231</v>
      </c>
    </row>
    <row r="957" spans="2:51" s="13" customFormat="1" ht="12">
      <c r="B957" s="254"/>
      <c r="C957" s="255"/>
      <c r="D957" s="245" t="s">
        <v>199</v>
      </c>
      <c r="E957" s="256" t="s">
        <v>1</v>
      </c>
      <c r="F957" s="257" t="s">
        <v>207</v>
      </c>
      <c r="G957" s="255"/>
      <c r="H957" s="258">
        <v>3</v>
      </c>
      <c r="I957" s="259"/>
      <c r="J957" s="255"/>
      <c r="K957" s="255"/>
      <c r="L957" s="260"/>
      <c r="M957" s="261"/>
      <c r="N957" s="262"/>
      <c r="O957" s="262"/>
      <c r="P957" s="262"/>
      <c r="Q957" s="262"/>
      <c r="R957" s="262"/>
      <c r="S957" s="262"/>
      <c r="T957" s="263"/>
      <c r="AT957" s="264" t="s">
        <v>199</v>
      </c>
      <c r="AU957" s="264" t="s">
        <v>85</v>
      </c>
      <c r="AV957" s="13" t="s">
        <v>85</v>
      </c>
      <c r="AW957" s="13" t="s">
        <v>32</v>
      </c>
      <c r="AX957" s="13" t="s">
        <v>76</v>
      </c>
      <c r="AY957" s="264" t="s">
        <v>190</v>
      </c>
    </row>
    <row r="958" spans="2:65" s="1" customFormat="1" ht="16.5" customHeight="1">
      <c r="B958" s="37"/>
      <c r="C958" s="230" t="s">
        <v>4232</v>
      </c>
      <c r="D958" s="230" t="s">
        <v>192</v>
      </c>
      <c r="E958" s="231" t="s">
        <v>4233</v>
      </c>
      <c r="F958" s="232" t="s">
        <v>4234</v>
      </c>
      <c r="G958" s="233" t="s">
        <v>1708</v>
      </c>
      <c r="H958" s="234">
        <v>3</v>
      </c>
      <c r="I958" s="235"/>
      <c r="J958" s="236">
        <f>ROUND(I958*H958,2)</f>
        <v>0</v>
      </c>
      <c r="K958" s="232" t="s">
        <v>445</v>
      </c>
      <c r="L958" s="42"/>
      <c r="M958" s="237" t="s">
        <v>1</v>
      </c>
      <c r="N958" s="238" t="s">
        <v>41</v>
      </c>
      <c r="O958" s="85"/>
      <c r="P958" s="239">
        <f>O958*H958</f>
        <v>0</v>
      </c>
      <c r="Q958" s="239">
        <v>0</v>
      </c>
      <c r="R958" s="239">
        <f>Q958*H958</f>
        <v>0</v>
      </c>
      <c r="S958" s="239">
        <v>0</v>
      </c>
      <c r="T958" s="240">
        <f>S958*H958</f>
        <v>0</v>
      </c>
      <c r="AR958" s="241" t="s">
        <v>272</v>
      </c>
      <c r="AT958" s="241" t="s">
        <v>192</v>
      </c>
      <c r="AU958" s="241" t="s">
        <v>85</v>
      </c>
      <c r="AY958" s="16" t="s">
        <v>190</v>
      </c>
      <c r="BE958" s="242">
        <f>IF(N958="základní",J958,0)</f>
        <v>0</v>
      </c>
      <c r="BF958" s="242">
        <f>IF(N958="snížená",J958,0)</f>
        <v>0</v>
      </c>
      <c r="BG958" s="242">
        <f>IF(N958="zákl. přenesená",J958,0)</f>
        <v>0</v>
      </c>
      <c r="BH958" s="242">
        <f>IF(N958="sníž. přenesená",J958,0)</f>
        <v>0</v>
      </c>
      <c r="BI958" s="242">
        <f>IF(N958="nulová",J958,0)</f>
        <v>0</v>
      </c>
      <c r="BJ958" s="16" t="s">
        <v>83</v>
      </c>
      <c r="BK958" s="242">
        <f>ROUND(I958*H958,2)</f>
        <v>0</v>
      </c>
      <c r="BL958" s="16" t="s">
        <v>272</v>
      </c>
      <c r="BM958" s="241" t="s">
        <v>4235</v>
      </c>
    </row>
    <row r="959" spans="2:51" s="13" customFormat="1" ht="12">
      <c r="B959" s="254"/>
      <c r="C959" s="255"/>
      <c r="D959" s="245" t="s">
        <v>199</v>
      </c>
      <c r="E959" s="256" t="s">
        <v>1</v>
      </c>
      <c r="F959" s="257" t="s">
        <v>4236</v>
      </c>
      <c r="G959" s="255"/>
      <c r="H959" s="258">
        <v>3</v>
      </c>
      <c r="I959" s="259"/>
      <c r="J959" s="255"/>
      <c r="K959" s="255"/>
      <c r="L959" s="260"/>
      <c r="M959" s="261"/>
      <c r="N959" s="262"/>
      <c r="O959" s="262"/>
      <c r="P959" s="262"/>
      <c r="Q959" s="262"/>
      <c r="R959" s="262"/>
      <c r="S959" s="262"/>
      <c r="T959" s="263"/>
      <c r="AT959" s="264" t="s">
        <v>199</v>
      </c>
      <c r="AU959" s="264" t="s">
        <v>85</v>
      </c>
      <c r="AV959" s="13" t="s">
        <v>85</v>
      </c>
      <c r="AW959" s="13" t="s">
        <v>32</v>
      </c>
      <c r="AX959" s="13" t="s">
        <v>76</v>
      </c>
      <c r="AY959" s="264" t="s">
        <v>190</v>
      </c>
    </row>
    <row r="960" spans="2:65" s="1" customFormat="1" ht="16.5" customHeight="1">
      <c r="B960" s="37"/>
      <c r="C960" s="230" t="s">
        <v>4237</v>
      </c>
      <c r="D960" s="230" t="s">
        <v>192</v>
      </c>
      <c r="E960" s="231" t="s">
        <v>4238</v>
      </c>
      <c r="F960" s="232" t="s">
        <v>4239</v>
      </c>
      <c r="G960" s="233" t="s">
        <v>1708</v>
      </c>
      <c r="H960" s="234">
        <v>3</v>
      </c>
      <c r="I960" s="235"/>
      <c r="J960" s="236">
        <f>ROUND(I960*H960,2)</f>
        <v>0</v>
      </c>
      <c r="K960" s="232" t="s">
        <v>445</v>
      </c>
      <c r="L960" s="42"/>
      <c r="M960" s="237" t="s">
        <v>1</v>
      </c>
      <c r="N960" s="238" t="s">
        <v>41</v>
      </c>
      <c r="O960" s="85"/>
      <c r="P960" s="239">
        <f>O960*H960</f>
        <v>0</v>
      </c>
      <c r="Q960" s="239">
        <v>0</v>
      </c>
      <c r="R960" s="239">
        <f>Q960*H960</f>
        <v>0</v>
      </c>
      <c r="S960" s="239">
        <v>0</v>
      </c>
      <c r="T960" s="240">
        <f>S960*H960</f>
        <v>0</v>
      </c>
      <c r="AR960" s="241" t="s">
        <v>272</v>
      </c>
      <c r="AT960" s="241" t="s">
        <v>192</v>
      </c>
      <c r="AU960" s="241" t="s">
        <v>85</v>
      </c>
      <c r="AY960" s="16" t="s">
        <v>190</v>
      </c>
      <c r="BE960" s="242">
        <f>IF(N960="základní",J960,0)</f>
        <v>0</v>
      </c>
      <c r="BF960" s="242">
        <f>IF(N960="snížená",J960,0)</f>
        <v>0</v>
      </c>
      <c r="BG960" s="242">
        <f>IF(N960="zákl. přenesená",J960,0)</f>
        <v>0</v>
      </c>
      <c r="BH960" s="242">
        <f>IF(N960="sníž. přenesená",J960,0)</f>
        <v>0</v>
      </c>
      <c r="BI960" s="242">
        <f>IF(N960="nulová",J960,0)</f>
        <v>0</v>
      </c>
      <c r="BJ960" s="16" t="s">
        <v>83</v>
      </c>
      <c r="BK960" s="242">
        <f>ROUND(I960*H960,2)</f>
        <v>0</v>
      </c>
      <c r="BL960" s="16" t="s">
        <v>272</v>
      </c>
      <c r="BM960" s="241" t="s">
        <v>4240</v>
      </c>
    </row>
    <row r="961" spans="2:51" s="13" customFormat="1" ht="12">
      <c r="B961" s="254"/>
      <c r="C961" s="255"/>
      <c r="D961" s="245" t="s">
        <v>199</v>
      </c>
      <c r="E961" s="256" t="s">
        <v>1</v>
      </c>
      <c r="F961" s="257" t="s">
        <v>4221</v>
      </c>
      <c r="G961" s="255"/>
      <c r="H961" s="258">
        <v>3</v>
      </c>
      <c r="I961" s="259"/>
      <c r="J961" s="255"/>
      <c r="K961" s="255"/>
      <c r="L961" s="260"/>
      <c r="M961" s="261"/>
      <c r="N961" s="262"/>
      <c r="O961" s="262"/>
      <c r="P961" s="262"/>
      <c r="Q961" s="262"/>
      <c r="R961" s="262"/>
      <c r="S961" s="262"/>
      <c r="T961" s="263"/>
      <c r="AT961" s="264" t="s">
        <v>199</v>
      </c>
      <c r="AU961" s="264" t="s">
        <v>85</v>
      </c>
      <c r="AV961" s="13" t="s">
        <v>85</v>
      </c>
      <c r="AW961" s="13" t="s">
        <v>32</v>
      </c>
      <c r="AX961" s="13" t="s">
        <v>76</v>
      </c>
      <c r="AY961" s="264" t="s">
        <v>190</v>
      </c>
    </row>
    <row r="962" spans="2:65" s="1" customFormat="1" ht="16.5" customHeight="1">
      <c r="B962" s="37"/>
      <c r="C962" s="230" t="s">
        <v>4241</v>
      </c>
      <c r="D962" s="230" t="s">
        <v>192</v>
      </c>
      <c r="E962" s="231" t="s">
        <v>4242</v>
      </c>
      <c r="F962" s="232" t="s">
        <v>4243</v>
      </c>
      <c r="G962" s="233" t="s">
        <v>1708</v>
      </c>
      <c r="H962" s="234">
        <v>76</v>
      </c>
      <c r="I962" s="235"/>
      <c r="J962" s="236">
        <f>ROUND(I962*H962,2)</f>
        <v>0</v>
      </c>
      <c r="K962" s="232" t="s">
        <v>445</v>
      </c>
      <c r="L962" s="42"/>
      <c r="M962" s="237" t="s">
        <v>1</v>
      </c>
      <c r="N962" s="238" t="s">
        <v>41</v>
      </c>
      <c r="O962" s="85"/>
      <c r="P962" s="239">
        <f>O962*H962</f>
        <v>0</v>
      </c>
      <c r="Q962" s="239">
        <v>0</v>
      </c>
      <c r="R962" s="239">
        <f>Q962*H962</f>
        <v>0</v>
      </c>
      <c r="S962" s="239">
        <v>0</v>
      </c>
      <c r="T962" s="240">
        <f>S962*H962</f>
        <v>0</v>
      </c>
      <c r="AR962" s="241" t="s">
        <v>272</v>
      </c>
      <c r="AT962" s="241" t="s">
        <v>192</v>
      </c>
      <c r="AU962" s="241" t="s">
        <v>85</v>
      </c>
      <c r="AY962" s="16" t="s">
        <v>190</v>
      </c>
      <c r="BE962" s="242">
        <f>IF(N962="základní",J962,0)</f>
        <v>0</v>
      </c>
      <c r="BF962" s="242">
        <f>IF(N962="snížená",J962,0)</f>
        <v>0</v>
      </c>
      <c r="BG962" s="242">
        <f>IF(N962="zákl. přenesená",J962,0)</f>
        <v>0</v>
      </c>
      <c r="BH962" s="242">
        <f>IF(N962="sníž. přenesená",J962,0)</f>
        <v>0</v>
      </c>
      <c r="BI962" s="242">
        <f>IF(N962="nulová",J962,0)</f>
        <v>0</v>
      </c>
      <c r="BJ962" s="16" t="s">
        <v>83</v>
      </c>
      <c r="BK962" s="242">
        <f>ROUND(I962*H962,2)</f>
        <v>0</v>
      </c>
      <c r="BL962" s="16" t="s">
        <v>272</v>
      </c>
      <c r="BM962" s="241" t="s">
        <v>4244</v>
      </c>
    </row>
    <row r="963" spans="2:51" s="13" customFormat="1" ht="12">
      <c r="B963" s="254"/>
      <c r="C963" s="255"/>
      <c r="D963" s="245" t="s">
        <v>199</v>
      </c>
      <c r="E963" s="256" t="s">
        <v>1</v>
      </c>
      <c r="F963" s="257" t="s">
        <v>4245</v>
      </c>
      <c r="G963" s="255"/>
      <c r="H963" s="258">
        <v>18</v>
      </c>
      <c r="I963" s="259"/>
      <c r="J963" s="255"/>
      <c r="K963" s="255"/>
      <c r="L963" s="260"/>
      <c r="M963" s="261"/>
      <c r="N963" s="262"/>
      <c r="O963" s="262"/>
      <c r="P963" s="262"/>
      <c r="Q963" s="262"/>
      <c r="R963" s="262"/>
      <c r="S963" s="262"/>
      <c r="T963" s="263"/>
      <c r="AT963" s="264" t="s">
        <v>199</v>
      </c>
      <c r="AU963" s="264" t="s">
        <v>85</v>
      </c>
      <c r="AV963" s="13" t="s">
        <v>85</v>
      </c>
      <c r="AW963" s="13" t="s">
        <v>32</v>
      </c>
      <c r="AX963" s="13" t="s">
        <v>76</v>
      </c>
      <c r="AY963" s="264" t="s">
        <v>190</v>
      </c>
    </row>
    <row r="964" spans="2:51" s="13" customFormat="1" ht="12">
      <c r="B964" s="254"/>
      <c r="C964" s="255"/>
      <c r="D964" s="245" t="s">
        <v>199</v>
      </c>
      <c r="E964" s="256" t="s">
        <v>1</v>
      </c>
      <c r="F964" s="257" t="s">
        <v>4246</v>
      </c>
      <c r="G964" s="255"/>
      <c r="H964" s="258">
        <v>58</v>
      </c>
      <c r="I964" s="259"/>
      <c r="J964" s="255"/>
      <c r="K964" s="255"/>
      <c r="L964" s="260"/>
      <c r="M964" s="276"/>
      <c r="N964" s="277"/>
      <c r="O964" s="277"/>
      <c r="P964" s="277"/>
      <c r="Q964" s="277"/>
      <c r="R964" s="277"/>
      <c r="S964" s="277"/>
      <c r="T964" s="278"/>
      <c r="AT964" s="264" t="s">
        <v>199</v>
      </c>
      <c r="AU964" s="264" t="s">
        <v>85</v>
      </c>
      <c r="AV964" s="13" t="s">
        <v>85</v>
      </c>
      <c r="AW964" s="13" t="s">
        <v>32</v>
      </c>
      <c r="AX964" s="13" t="s">
        <v>76</v>
      </c>
      <c r="AY964" s="264" t="s">
        <v>190</v>
      </c>
    </row>
    <row r="965" spans="2:12" s="1" customFormat="1" ht="6.95" customHeight="1">
      <c r="B965" s="60"/>
      <c r="C965" s="61"/>
      <c r="D965" s="61"/>
      <c r="E965" s="61"/>
      <c r="F965" s="61"/>
      <c r="G965" s="61"/>
      <c r="H965" s="61"/>
      <c r="I965" s="181"/>
      <c r="J965" s="61"/>
      <c r="K965" s="61"/>
      <c r="L965" s="42"/>
    </row>
  </sheetData>
  <sheetProtection password="CC35" sheet="1" objects="1" scenarios="1" formatColumns="0" formatRows="0" autoFilter="0"/>
  <autoFilter ref="C138:K96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7:H127"/>
    <mergeCell ref="E129:H129"/>
    <mergeCell ref="E131:H13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114</v>
      </c>
    </row>
    <row r="3" spans="2:46" ht="6.95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19"/>
      <c r="AT3" s="16" t="s">
        <v>85</v>
      </c>
    </row>
    <row r="4" spans="2:46" ht="24.95" customHeight="1">
      <c r="B4" s="19"/>
      <c r="D4" s="144" t="s">
        <v>128</v>
      </c>
      <c r="L4" s="19"/>
      <c r="M4" s="14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6" t="s">
        <v>16</v>
      </c>
      <c r="L6" s="19"/>
    </row>
    <row r="7" spans="2:12" ht="16.5" customHeight="1">
      <c r="B7" s="19"/>
      <c r="E7" s="147" t="str">
        <f>'Rekapitulace stavby'!K6</f>
        <v>Modernizace energocentra – TS 1, Krajská zdravotní a.s. – Nemocnice Teplice o.z.</v>
      </c>
      <c r="F7" s="146"/>
      <c r="G7" s="146"/>
      <c r="H7" s="146"/>
      <c r="L7" s="19"/>
    </row>
    <row r="8" spans="2:12" ht="12" customHeight="1">
      <c r="B8" s="19"/>
      <c r="D8" s="146" t="s">
        <v>129</v>
      </c>
      <c r="L8" s="19"/>
    </row>
    <row r="9" spans="2:12" s="1" customFormat="1" ht="16.5" customHeight="1">
      <c r="B9" s="42"/>
      <c r="E9" s="147" t="s">
        <v>3043</v>
      </c>
      <c r="F9" s="1"/>
      <c r="G9" s="1"/>
      <c r="H9" s="1"/>
      <c r="I9" s="148"/>
      <c r="L9" s="42"/>
    </row>
    <row r="10" spans="2:12" s="1" customFormat="1" ht="12" customHeight="1">
      <c r="B10" s="42"/>
      <c r="D10" s="146" t="s">
        <v>131</v>
      </c>
      <c r="I10" s="148"/>
      <c r="L10" s="42"/>
    </row>
    <row r="11" spans="2:12" s="1" customFormat="1" ht="36.95" customHeight="1">
      <c r="B11" s="42"/>
      <c r="E11" s="149" t="s">
        <v>4247</v>
      </c>
      <c r="F11" s="1"/>
      <c r="G11" s="1"/>
      <c r="H11" s="1"/>
      <c r="I11" s="148"/>
      <c r="L11" s="42"/>
    </row>
    <row r="12" spans="2:12" s="1" customFormat="1" ht="12">
      <c r="B12" s="42"/>
      <c r="I12" s="148"/>
      <c r="L12" s="42"/>
    </row>
    <row r="13" spans="2:12" s="1" customFormat="1" ht="12" customHeight="1">
      <c r="B13" s="42"/>
      <c r="D13" s="146" t="s">
        <v>18</v>
      </c>
      <c r="F13" s="135" t="s">
        <v>1</v>
      </c>
      <c r="I13" s="150" t="s">
        <v>19</v>
      </c>
      <c r="J13" s="135" t="s">
        <v>1</v>
      </c>
      <c r="L13" s="42"/>
    </row>
    <row r="14" spans="2:12" s="1" customFormat="1" ht="12" customHeight="1">
      <c r="B14" s="42"/>
      <c r="D14" s="146" t="s">
        <v>20</v>
      </c>
      <c r="F14" s="135" t="s">
        <v>21</v>
      </c>
      <c r="I14" s="150" t="s">
        <v>22</v>
      </c>
      <c r="J14" s="151" t="str">
        <f>'Rekapitulace stavby'!AN8</f>
        <v>5. 4. 2019</v>
      </c>
      <c r="L14" s="42"/>
    </row>
    <row r="15" spans="2:12" s="1" customFormat="1" ht="10.8" customHeight="1">
      <c r="B15" s="42"/>
      <c r="I15" s="148"/>
      <c r="L15" s="42"/>
    </row>
    <row r="16" spans="2:12" s="1" customFormat="1" ht="12" customHeight="1">
      <c r="B16" s="42"/>
      <c r="D16" s="146" t="s">
        <v>24</v>
      </c>
      <c r="I16" s="150" t="s">
        <v>25</v>
      </c>
      <c r="J16" s="135" t="s">
        <v>1</v>
      </c>
      <c r="L16" s="42"/>
    </row>
    <row r="17" spans="2:12" s="1" customFormat="1" ht="18" customHeight="1">
      <c r="B17" s="42"/>
      <c r="E17" s="135" t="s">
        <v>133</v>
      </c>
      <c r="I17" s="150" t="s">
        <v>27</v>
      </c>
      <c r="J17" s="135" t="s">
        <v>1</v>
      </c>
      <c r="L17" s="42"/>
    </row>
    <row r="18" spans="2:12" s="1" customFormat="1" ht="6.95" customHeight="1">
      <c r="B18" s="42"/>
      <c r="I18" s="148"/>
      <c r="L18" s="42"/>
    </row>
    <row r="19" spans="2:12" s="1" customFormat="1" ht="12" customHeight="1">
      <c r="B19" s="42"/>
      <c r="D19" s="146" t="s">
        <v>28</v>
      </c>
      <c r="I19" s="150" t="s">
        <v>25</v>
      </c>
      <c r="J19" s="32" t="str">
        <f>'Rekapitulace stavby'!AN13</f>
        <v>Vyplň údaj</v>
      </c>
      <c r="L19" s="42"/>
    </row>
    <row r="20" spans="2:12" s="1" customFormat="1" ht="18" customHeight="1">
      <c r="B20" s="42"/>
      <c r="E20" s="32" t="str">
        <f>'Rekapitulace stavby'!E14</f>
        <v>Vyplň údaj</v>
      </c>
      <c r="F20" s="135"/>
      <c r="G20" s="135"/>
      <c r="H20" s="135"/>
      <c r="I20" s="150" t="s">
        <v>27</v>
      </c>
      <c r="J20" s="32" t="str">
        <f>'Rekapitulace stavby'!AN14</f>
        <v>Vyplň údaj</v>
      </c>
      <c r="L20" s="42"/>
    </row>
    <row r="21" spans="2:12" s="1" customFormat="1" ht="6.95" customHeight="1">
      <c r="B21" s="42"/>
      <c r="I21" s="148"/>
      <c r="L21" s="42"/>
    </row>
    <row r="22" spans="2:12" s="1" customFormat="1" ht="12" customHeight="1">
      <c r="B22" s="42"/>
      <c r="D22" s="146" t="s">
        <v>30</v>
      </c>
      <c r="I22" s="150" t="s">
        <v>25</v>
      </c>
      <c r="J22" s="135" t="s">
        <v>1</v>
      </c>
      <c r="L22" s="42"/>
    </row>
    <row r="23" spans="2:12" s="1" customFormat="1" ht="18" customHeight="1">
      <c r="B23" s="42"/>
      <c r="E23" s="135" t="s">
        <v>31</v>
      </c>
      <c r="I23" s="150" t="s">
        <v>27</v>
      </c>
      <c r="J23" s="135" t="s">
        <v>1</v>
      </c>
      <c r="L23" s="42"/>
    </row>
    <row r="24" spans="2:12" s="1" customFormat="1" ht="6.95" customHeight="1">
      <c r="B24" s="42"/>
      <c r="I24" s="148"/>
      <c r="L24" s="42"/>
    </row>
    <row r="25" spans="2:12" s="1" customFormat="1" ht="12" customHeight="1">
      <c r="B25" s="42"/>
      <c r="D25" s="146" t="s">
        <v>33</v>
      </c>
      <c r="I25" s="150" t="s">
        <v>25</v>
      </c>
      <c r="J25" s="135" t="s">
        <v>1</v>
      </c>
      <c r="L25" s="42"/>
    </row>
    <row r="26" spans="2:12" s="1" customFormat="1" ht="18" customHeight="1">
      <c r="B26" s="42"/>
      <c r="E26" s="135" t="s">
        <v>4248</v>
      </c>
      <c r="I26" s="150" t="s">
        <v>27</v>
      </c>
      <c r="J26" s="135" t="s">
        <v>1</v>
      </c>
      <c r="L26" s="42"/>
    </row>
    <row r="27" spans="2:12" s="1" customFormat="1" ht="6.95" customHeight="1">
      <c r="B27" s="42"/>
      <c r="I27" s="148"/>
      <c r="L27" s="42"/>
    </row>
    <row r="28" spans="2:12" s="1" customFormat="1" ht="12" customHeight="1">
      <c r="B28" s="42"/>
      <c r="D28" s="146" t="s">
        <v>35</v>
      </c>
      <c r="I28" s="148"/>
      <c r="L28" s="42"/>
    </row>
    <row r="29" spans="2:12" s="7" customFormat="1" ht="16.5" customHeight="1">
      <c r="B29" s="152"/>
      <c r="E29" s="153" t="s">
        <v>1</v>
      </c>
      <c r="F29" s="153"/>
      <c r="G29" s="153"/>
      <c r="H29" s="153"/>
      <c r="I29" s="154"/>
      <c r="L29" s="152"/>
    </row>
    <row r="30" spans="2:12" s="1" customFormat="1" ht="6.95" customHeight="1">
      <c r="B30" s="42"/>
      <c r="I30" s="148"/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5"/>
      <c r="J31" s="77"/>
      <c r="K31" s="77"/>
      <c r="L31" s="42"/>
    </row>
    <row r="32" spans="2:12" s="1" customFormat="1" ht="25.4" customHeight="1">
      <c r="B32" s="42"/>
      <c r="D32" s="156" t="s">
        <v>36</v>
      </c>
      <c r="I32" s="148"/>
      <c r="J32" s="157">
        <f>ROUND(J120,2)</f>
        <v>0</v>
      </c>
      <c r="L32" s="42"/>
    </row>
    <row r="33" spans="2:12" s="1" customFormat="1" ht="6.95" customHeight="1">
      <c r="B33" s="42"/>
      <c r="D33" s="77"/>
      <c r="E33" s="77"/>
      <c r="F33" s="77"/>
      <c r="G33" s="77"/>
      <c r="H33" s="77"/>
      <c r="I33" s="155"/>
      <c r="J33" s="77"/>
      <c r="K33" s="77"/>
      <c r="L33" s="42"/>
    </row>
    <row r="34" spans="2:12" s="1" customFormat="1" ht="14.4" customHeight="1">
      <c r="B34" s="42"/>
      <c r="F34" s="158" t="s">
        <v>38</v>
      </c>
      <c r="I34" s="159" t="s">
        <v>37</v>
      </c>
      <c r="J34" s="158" t="s">
        <v>39</v>
      </c>
      <c r="L34" s="42"/>
    </row>
    <row r="35" spans="2:12" s="1" customFormat="1" ht="14.4" customHeight="1">
      <c r="B35" s="42"/>
      <c r="D35" s="160" t="s">
        <v>40</v>
      </c>
      <c r="E35" s="146" t="s">
        <v>41</v>
      </c>
      <c r="F35" s="161">
        <f>ROUND((SUM(BE120:BE128)),2)</f>
        <v>0</v>
      </c>
      <c r="I35" s="162">
        <v>0.21</v>
      </c>
      <c r="J35" s="161">
        <f>ROUND(((SUM(BE120:BE128))*I35),2)</f>
        <v>0</v>
      </c>
      <c r="L35" s="42"/>
    </row>
    <row r="36" spans="2:12" s="1" customFormat="1" ht="14.4" customHeight="1">
      <c r="B36" s="42"/>
      <c r="E36" s="146" t="s">
        <v>42</v>
      </c>
      <c r="F36" s="161">
        <f>ROUND((SUM(BF120:BF128)),2)</f>
        <v>0</v>
      </c>
      <c r="I36" s="162">
        <v>0.15</v>
      </c>
      <c r="J36" s="161">
        <f>ROUND(((SUM(BF120:BF128))*I36),2)</f>
        <v>0</v>
      </c>
      <c r="L36" s="42"/>
    </row>
    <row r="37" spans="2:12" s="1" customFormat="1" ht="14.4" customHeight="1" hidden="1">
      <c r="B37" s="42"/>
      <c r="E37" s="146" t="s">
        <v>43</v>
      </c>
      <c r="F37" s="161">
        <f>ROUND((SUM(BG120:BG128)),2)</f>
        <v>0</v>
      </c>
      <c r="I37" s="162">
        <v>0.21</v>
      </c>
      <c r="J37" s="161">
        <f>0</f>
        <v>0</v>
      </c>
      <c r="L37" s="42"/>
    </row>
    <row r="38" spans="2:12" s="1" customFormat="1" ht="14.4" customHeight="1" hidden="1">
      <c r="B38" s="42"/>
      <c r="E38" s="146" t="s">
        <v>44</v>
      </c>
      <c r="F38" s="161">
        <f>ROUND((SUM(BH120:BH128)),2)</f>
        <v>0</v>
      </c>
      <c r="I38" s="162">
        <v>0.15</v>
      </c>
      <c r="J38" s="161">
        <f>0</f>
        <v>0</v>
      </c>
      <c r="L38" s="42"/>
    </row>
    <row r="39" spans="2:12" s="1" customFormat="1" ht="14.4" customHeight="1" hidden="1">
      <c r="B39" s="42"/>
      <c r="E39" s="146" t="s">
        <v>45</v>
      </c>
      <c r="F39" s="161">
        <f>ROUND((SUM(BI120:BI128)),2)</f>
        <v>0</v>
      </c>
      <c r="I39" s="162">
        <v>0</v>
      </c>
      <c r="J39" s="161">
        <f>0</f>
        <v>0</v>
      </c>
      <c r="L39" s="42"/>
    </row>
    <row r="40" spans="2:12" s="1" customFormat="1" ht="6.95" customHeight="1">
      <c r="B40" s="42"/>
      <c r="I40" s="148"/>
      <c r="L40" s="42"/>
    </row>
    <row r="41" spans="2:12" s="1" customFormat="1" ht="25.4" customHeight="1">
      <c r="B41" s="42"/>
      <c r="C41" s="163"/>
      <c r="D41" s="164" t="s">
        <v>46</v>
      </c>
      <c r="E41" s="165"/>
      <c r="F41" s="165"/>
      <c r="G41" s="166" t="s">
        <v>47</v>
      </c>
      <c r="H41" s="167" t="s">
        <v>48</v>
      </c>
      <c r="I41" s="168"/>
      <c r="J41" s="169">
        <f>SUM(J32:J39)</f>
        <v>0</v>
      </c>
      <c r="K41" s="170"/>
      <c r="L41" s="42"/>
    </row>
    <row r="42" spans="2:12" s="1" customFormat="1" ht="14.4" customHeight="1">
      <c r="B42" s="42"/>
      <c r="I42" s="148"/>
      <c r="L42" s="42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1" t="s">
        <v>49</v>
      </c>
      <c r="E50" s="172"/>
      <c r="F50" s="172"/>
      <c r="G50" s="171" t="s">
        <v>50</v>
      </c>
      <c r="H50" s="172"/>
      <c r="I50" s="173"/>
      <c r="J50" s="172"/>
      <c r="K50" s="172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4" t="s">
        <v>51</v>
      </c>
      <c r="E61" s="175"/>
      <c r="F61" s="176" t="s">
        <v>52</v>
      </c>
      <c r="G61" s="174" t="s">
        <v>51</v>
      </c>
      <c r="H61" s="175"/>
      <c r="I61" s="177"/>
      <c r="J61" s="178" t="s">
        <v>52</v>
      </c>
      <c r="K61" s="175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1" t="s">
        <v>53</v>
      </c>
      <c r="E65" s="172"/>
      <c r="F65" s="172"/>
      <c r="G65" s="171" t="s">
        <v>54</v>
      </c>
      <c r="H65" s="172"/>
      <c r="I65" s="173"/>
      <c r="J65" s="172"/>
      <c r="K65" s="172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4" t="s">
        <v>51</v>
      </c>
      <c r="E76" s="175"/>
      <c r="F76" s="176" t="s">
        <v>52</v>
      </c>
      <c r="G76" s="174" t="s">
        <v>51</v>
      </c>
      <c r="H76" s="175"/>
      <c r="I76" s="177"/>
      <c r="J76" s="178" t="s">
        <v>52</v>
      </c>
      <c r="K76" s="175"/>
      <c r="L76" s="42"/>
    </row>
    <row r="77" spans="2:12" s="1" customFormat="1" ht="14.4" customHeight="1"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42"/>
    </row>
    <row r="81" spans="2:12" s="1" customFormat="1" ht="6.95" customHeight="1"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42"/>
    </row>
    <row r="82" spans="2:12" s="1" customFormat="1" ht="24.95" customHeight="1">
      <c r="B82" s="37"/>
      <c r="C82" s="22" t="s">
        <v>134</v>
      </c>
      <c r="D82" s="38"/>
      <c r="E82" s="38"/>
      <c r="F82" s="38"/>
      <c r="G82" s="38"/>
      <c r="H82" s="38"/>
      <c r="I82" s="148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8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8"/>
      <c r="J84" s="38"/>
      <c r="K84" s="38"/>
      <c r="L84" s="42"/>
    </row>
    <row r="85" spans="2:12" s="1" customFormat="1" ht="16.5" customHeight="1">
      <c r="B85" s="37"/>
      <c r="C85" s="38"/>
      <c r="D85" s="38"/>
      <c r="E85" s="185" t="str">
        <f>E7</f>
        <v>Modernizace energocentra – TS 1, Krajská zdravotní a.s. – Nemocnice Teplice o.z.</v>
      </c>
      <c r="F85" s="31"/>
      <c r="G85" s="31"/>
      <c r="H85" s="31"/>
      <c r="I85" s="148"/>
      <c r="J85" s="38"/>
      <c r="K85" s="38"/>
      <c r="L85" s="42"/>
    </row>
    <row r="86" spans="2:12" ht="12" customHeight="1">
      <c r="B86" s="20"/>
      <c r="C86" s="31" t="s">
        <v>129</v>
      </c>
      <c r="D86" s="21"/>
      <c r="E86" s="21"/>
      <c r="F86" s="21"/>
      <c r="G86" s="21"/>
      <c r="H86" s="21"/>
      <c r="I86" s="140"/>
      <c r="J86" s="21"/>
      <c r="K86" s="21"/>
      <c r="L86" s="19"/>
    </row>
    <row r="87" spans="2:12" s="1" customFormat="1" ht="16.5" customHeight="1">
      <c r="B87" s="37"/>
      <c r="C87" s="38"/>
      <c r="D87" s="38"/>
      <c r="E87" s="185" t="s">
        <v>3043</v>
      </c>
      <c r="F87" s="38"/>
      <c r="G87" s="38"/>
      <c r="H87" s="38"/>
      <c r="I87" s="148"/>
      <c r="J87" s="38"/>
      <c r="K87" s="38"/>
      <c r="L87" s="42"/>
    </row>
    <row r="88" spans="2:12" s="1" customFormat="1" ht="12" customHeight="1">
      <c r="B88" s="37"/>
      <c r="C88" s="31" t="s">
        <v>131</v>
      </c>
      <c r="D88" s="38"/>
      <c r="E88" s="38"/>
      <c r="F88" s="38"/>
      <c r="G88" s="38"/>
      <c r="H88" s="38"/>
      <c r="I88" s="148"/>
      <c r="J88" s="38"/>
      <c r="K88" s="38"/>
      <c r="L88" s="42"/>
    </row>
    <row r="89" spans="2:12" s="1" customFormat="1" ht="16.5" customHeight="1">
      <c r="B89" s="37"/>
      <c r="C89" s="38"/>
      <c r="D89" s="38"/>
      <c r="E89" s="70" t="str">
        <f>E11</f>
        <v>D2_51_2 - Automatika DA, řízení rozvodny</v>
      </c>
      <c r="F89" s="38"/>
      <c r="G89" s="38"/>
      <c r="H89" s="38"/>
      <c r="I89" s="148"/>
      <c r="J89" s="38"/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8"/>
      <c r="J90" s="38"/>
      <c r="K90" s="38"/>
      <c r="L90" s="42"/>
    </row>
    <row r="91" spans="2:12" s="1" customFormat="1" ht="12" customHeight="1">
      <c r="B91" s="37"/>
      <c r="C91" s="31" t="s">
        <v>20</v>
      </c>
      <c r="D91" s="38"/>
      <c r="E91" s="38"/>
      <c r="F91" s="26" t="str">
        <f>F14</f>
        <v>Teplice</v>
      </c>
      <c r="G91" s="38"/>
      <c r="H91" s="38"/>
      <c r="I91" s="150" t="s">
        <v>22</v>
      </c>
      <c r="J91" s="73" t="str">
        <f>IF(J14="","",J14)</f>
        <v>5. 4. 2019</v>
      </c>
      <c r="K91" s="38"/>
      <c r="L91" s="42"/>
    </row>
    <row r="92" spans="2:12" s="1" customFormat="1" ht="6.95" customHeight="1">
      <c r="B92" s="37"/>
      <c r="C92" s="38"/>
      <c r="D92" s="38"/>
      <c r="E92" s="38"/>
      <c r="F92" s="38"/>
      <c r="G92" s="38"/>
      <c r="H92" s="38"/>
      <c r="I92" s="148"/>
      <c r="J92" s="38"/>
      <c r="K92" s="38"/>
      <c r="L92" s="42"/>
    </row>
    <row r="93" spans="2:12" s="1" customFormat="1" ht="43.05" customHeight="1">
      <c r="B93" s="37"/>
      <c r="C93" s="31" t="s">
        <v>24</v>
      </c>
      <c r="D93" s="38"/>
      <c r="E93" s="38"/>
      <c r="F93" s="26" t="str">
        <f>E17</f>
        <v>Krajská zdravotní a.s, Ústí nad Labem</v>
      </c>
      <c r="G93" s="38"/>
      <c r="H93" s="38"/>
      <c r="I93" s="150" t="s">
        <v>30</v>
      </c>
      <c r="J93" s="35" t="str">
        <f>E23</f>
        <v>Atelier Penta v.o.s., Mrštíkova 12, Jihlava</v>
      </c>
      <c r="K93" s="38"/>
      <c r="L93" s="42"/>
    </row>
    <row r="94" spans="2:12" s="1" customFormat="1" ht="15.15" customHeight="1">
      <c r="B94" s="37"/>
      <c r="C94" s="31" t="s">
        <v>28</v>
      </c>
      <c r="D94" s="38"/>
      <c r="E94" s="38"/>
      <c r="F94" s="26" t="str">
        <f>IF(E20="","",E20)</f>
        <v>Vyplň údaj</v>
      </c>
      <c r="G94" s="38"/>
      <c r="H94" s="38"/>
      <c r="I94" s="150" t="s">
        <v>33</v>
      </c>
      <c r="J94" s="35" t="str">
        <f>E26</f>
        <v>Ing. Rohlíček</v>
      </c>
      <c r="K94" s="3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8"/>
      <c r="J95" s="38"/>
      <c r="K95" s="38"/>
      <c r="L95" s="42"/>
    </row>
    <row r="96" spans="2:12" s="1" customFormat="1" ht="29.25" customHeight="1">
      <c r="B96" s="37"/>
      <c r="C96" s="186" t="s">
        <v>135</v>
      </c>
      <c r="D96" s="187"/>
      <c r="E96" s="187"/>
      <c r="F96" s="187"/>
      <c r="G96" s="187"/>
      <c r="H96" s="187"/>
      <c r="I96" s="188"/>
      <c r="J96" s="189" t="s">
        <v>136</v>
      </c>
      <c r="K96" s="187"/>
      <c r="L96" s="42"/>
    </row>
    <row r="97" spans="2:12" s="1" customFormat="1" ht="10.3" customHeight="1">
      <c r="B97" s="37"/>
      <c r="C97" s="38"/>
      <c r="D97" s="38"/>
      <c r="E97" s="38"/>
      <c r="F97" s="38"/>
      <c r="G97" s="38"/>
      <c r="H97" s="38"/>
      <c r="I97" s="148"/>
      <c r="J97" s="38"/>
      <c r="K97" s="38"/>
      <c r="L97" s="42"/>
    </row>
    <row r="98" spans="2:47" s="1" customFormat="1" ht="22.8" customHeight="1">
      <c r="B98" s="37"/>
      <c r="C98" s="190" t="s">
        <v>137</v>
      </c>
      <c r="D98" s="38"/>
      <c r="E98" s="38"/>
      <c r="F98" s="38"/>
      <c r="G98" s="38"/>
      <c r="H98" s="38"/>
      <c r="I98" s="148"/>
      <c r="J98" s="104">
        <f>J120</f>
        <v>0</v>
      </c>
      <c r="K98" s="38"/>
      <c r="L98" s="42"/>
      <c r="AU98" s="16" t="s">
        <v>138</v>
      </c>
    </row>
    <row r="99" spans="2:12" s="1" customFormat="1" ht="21.8" customHeight="1">
      <c r="B99" s="37"/>
      <c r="C99" s="38"/>
      <c r="D99" s="38"/>
      <c r="E99" s="38"/>
      <c r="F99" s="38"/>
      <c r="G99" s="38"/>
      <c r="H99" s="38"/>
      <c r="I99" s="148"/>
      <c r="J99" s="38"/>
      <c r="K99" s="38"/>
      <c r="L99" s="42"/>
    </row>
    <row r="100" spans="2:12" s="1" customFormat="1" ht="6.95" customHeight="1">
      <c r="B100" s="60"/>
      <c r="C100" s="61"/>
      <c r="D100" s="61"/>
      <c r="E100" s="61"/>
      <c r="F100" s="61"/>
      <c r="G100" s="61"/>
      <c r="H100" s="61"/>
      <c r="I100" s="181"/>
      <c r="J100" s="61"/>
      <c r="K100" s="61"/>
      <c r="L100" s="42"/>
    </row>
    <row r="104" spans="2:12" s="1" customFormat="1" ht="6.95" customHeight="1">
      <c r="B104" s="62"/>
      <c r="C104" s="63"/>
      <c r="D104" s="63"/>
      <c r="E104" s="63"/>
      <c r="F104" s="63"/>
      <c r="G104" s="63"/>
      <c r="H104" s="63"/>
      <c r="I104" s="184"/>
      <c r="J104" s="63"/>
      <c r="K104" s="63"/>
      <c r="L104" s="42"/>
    </row>
    <row r="105" spans="2:12" s="1" customFormat="1" ht="24.95" customHeight="1">
      <c r="B105" s="37"/>
      <c r="C105" s="22" t="s">
        <v>175</v>
      </c>
      <c r="D105" s="38"/>
      <c r="E105" s="38"/>
      <c r="F105" s="38"/>
      <c r="G105" s="38"/>
      <c r="H105" s="38"/>
      <c r="I105" s="148"/>
      <c r="J105" s="38"/>
      <c r="K105" s="38"/>
      <c r="L105" s="42"/>
    </row>
    <row r="106" spans="2:12" s="1" customFormat="1" ht="6.95" customHeight="1">
      <c r="B106" s="37"/>
      <c r="C106" s="38"/>
      <c r="D106" s="38"/>
      <c r="E106" s="38"/>
      <c r="F106" s="38"/>
      <c r="G106" s="38"/>
      <c r="H106" s="38"/>
      <c r="I106" s="148"/>
      <c r="J106" s="38"/>
      <c r="K106" s="38"/>
      <c r="L106" s="42"/>
    </row>
    <row r="107" spans="2:12" s="1" customFormat="1" ht="12" customHeight="1">
      <c r="B107" s="37"/>
      <c r="C107" s="31" t="s">
        <v>16</v>
      </c>
      <c r="D107" s="38"/>
      <c r="E107" s="38"/>
      <c r="F107" s="38"/>
      <c r="G107" s="38"/>
      <c r="H107" s="38"/>
      <c r="I107" s="148"/>
      <c r="J107" s="38"/>
      <c r="K107" s="38"/>
      <c r="L107" s="42"/>
    </row>
    <row r="108" spans="2:12" s="1" customFormat="1" ht="16.5" customHeight="1">
      <c r="B108" s="37"/>
      <c r="C108" s="38"/>
      <c r="D108" s="38"/>
      <c r="E108" s="185" t="str">
        <f>E7</f>
        <v>Modernizace energocentra – TS 1, Krajská zdravotní a.s. – Nemocnice Teplice o.z.</v>
      </c>
      <c r="F108" s="31"/>
      <c r="G108" s="31"/>
      <c r="H108" s="31"/>
      <c r="I108" s="148"/>
      <c r="J108" s="38"/>
      <c r="K108" s="38"/>
      <c r="L108" s="42"/>
    </row>
    <row r="109" spans="2:12" ht="12" customHeight="1">
      <c r="B109" s="20"/>
      <c r="C109" s="31" t="s">
        <v>129</v>
      </c>
      <c r="D109" s="21"/>
      <c r="E109" s="21"/>
      <c r="F109" s="21"/>
      <c r="G109" s="21"/>
      <c r="H109" s="21"/>
      <c r="I109" s="140"/>
      <c r="J109" s="21"/>
      <c r="K109" s="21"/>
      <c r="L109" s="19"/>
    </row>
    <row r="110" spans="2:12" s="1" customFormat="1" ht="16.5" customHeight="1">
      <c r="B110" s="37"/>
      <c r="C110" s="38"/>
      <c r="D110" s="38"/>
      <c r="E110" s="185" t="s">
        <v>3043</v>
      </c>
      <c r="F110" s="38"/>
      <c r="G110" s="38"/>
      <c r="H110" s="38"/>
      <c r="I110" s="148"/>
      <c r="J110" s="38"/>
      <c r="K110" s="38"/>
      <c r="L110" s="42"/>
    </row>
    <row r="111" spans="2:12" s="1" customFormat="1" ht="12" customHeight="1">
      <c r="B111" s="37"/>
      <c r="C111" s="31" t="s">
        <v>131</v>
      </c>
      <c r="D111" s="38"/>
      <c r="E111" s="38"/>
      <c r="F111" s="38"/>
      <c r="G111" s="38"/>
      <c r="H111" s="38"/>
      <c r="I111" s="148"/>
      <c r="J111" s="38"/>
      <c r="K111" s="38"/>
      <c r="L111" s="42"/>
    </row>
    <row r="112" spans="2:12" s="1" customFormat="1" ht="16.5" customHeight="1">
      <c r="B112" s="37"/>
      <c r="C112" s="38"/>
      <c r="D112" s="38"/>
      <c r="E112" s="70" t="str">
        <f>E11</f>
        <v>D2_51_2 - Automatika DA, řízení rozvodny</v>
      </c>
      <c r="F112" s="38"/>
      <c r="G112" s="38"/>
      <c r="H112" s="38"/>
      <c r="I112" s="148"/>
      <c r="J112" s="38"/>
      <c r="K112" s="38"/>
      <c r="L112" s="42"/>
    </row>
    <row r="113" spans="2:12" s="1" customFormat="1" ht="6.95" customHeight="1">
      <c r="B113" s="37"/>
      <c r="C113" s="38"/>
      <c r="D113" s="38"/>
      <c r="E113" s="38"/>
      <c r="F113" s="38"/>
      <c r="G113" s="38"/>
      <c r="H113" s="38"/>
      <c r="I113" s="148"/>
      <c r="J113" s="38"/>
      <c r="K113" s="38"/>
      <c r="L113" s="42"/>
    </row>
    <row r="114" spans="2:12" s="1" customFormat="1" ht="12" customHeight="1">
      <c r="B114" s="37"/>
      <c r="C114" s="31" t="s">
        <v>20</v>
      </c>
      <c r="D114" s="38"/>
      <c r="E114" s="38"/>
      <c r="F114" s="26" t="str">
        <f>F14</f>
        <v>Teplice</v>
      </c>
      <c r="G114" s="38"/>
      <c r="H114" s="38"/>
      <c r="I114" s="150" t="s">
        <v>22</v>
      </c>
      <c r="J114" s="73" t="str">
        <f>IF(J14="","",J14)</f>
        <v>5. 4. 2019</v>
      </c>
      <c r="K114" s="38"/>
      <c r="L114" s="42"/>
    </row>
    <row r="115" spans="2:12" s="1" customFormat="1" ht="6.95" customHeight="1">
      <c r="B115" s="37"/>
      <c r="C115" s="38"/>
      <c r="D115" s="38"/>
      <c r="E115" s="38"/>
      <c r="F115" s="38"/>
      <c r="G115" s="38"/>
      <c r="H115" s="38"/>
      <c r="I115" s="148"/>
      <c r="J115" s="38"/>
      <c r="K115" s="38"/>
      <c r="L115" s="42"/>
    </row>
    <row r="116" spans="2:12" s="1" customFormat="1" ht="43.05" customHeight="1">
      <c r="B116" s="37"/>
      <c r="C116" s="31" t="s">
        <v>24</v>
      </c>
      <c r="D116" s="38"/>
      <c r="E116" s="38"/>
      <c r="F116" s="26" t="str">
        <f>E17</f>
        <v>Krajská zdravotní a.s, Ústí nad Labem</v>
      </c>
      <c r="G116" s="38"/>
      <c r="H116" s="38"/>
      <c r="I116" s="150" t="s">
        <v>30</v>
      </c>
      <c r="J116" s="35" t="str">
        <f>E23</f>
        <v>Atelier Penta v.o.s., Mrštíkova 12, Jihlava</v>
      </c>
      <c r="K116" s="38"/>
      <c r="L116" s="42"/>
    </row>
    <row r="117" spans="2:12" s="1" customFormat="1" ht="15.15" customHeight="1">
      <c r="B117" s="37"/>
      <c r="C117" s="31" t="s">
        <v>28</v>
      </c>
      <c r="D117" s="38"/>
      <c r="E117" s="38"/>
      <c r="F117" s="26" t="str">
        <f>IF(E20="","",E20)</f>
        <v>Vyplň údaj</v>
      </c>
      <c r="G117" s="38"/>
      <c r="H117" s="38"/>
      <c r="I117" s="150" t="s">
        <v>33</v>
      </c>
      <c r="J117" s="35" t="str">
        <f>E26</f>
        <v>Ing. Rohlíček</v>
      </c>
      <c r="K117" s="38"/>
      <c r="L117" s="42"/>
    </row>
    <row r="118" spans="2:12" s="1" customFormat="1" ht="10.3" customHeight="1">
      <c r="B118" s="37"/>
      <c r="C118" s="38"/>
      <c r="D118" s="38"/>
      <c r="E118" s="38"/>
      <c r="F118" s="38"/>
      <c r="G118" s="38"/>
      <c r="H118" s="38"/>
      <c r="I118" s="148"/>
      <c r="J118" s="38"/>
      <c r="K118" s="38"/>
      <c r="L118" s="42"/>
    </row>
    <row r="119" spans="2:20" s="10" customFormat="1" ht="29.25" customHeight="1">
      <c r="B119" s="204"/>
      <c r="C119" s="205" t="s">
        <v>176</v>
      </c>
      <c r="D119" s="206" t="s">
        <v>61</v>
      </c>
      <c r="E119" s="206" t="s">
        <v>57</v>
      </c>
      <c r="F119" s="206" t="s">
        <v>58</v>
      </c>
      <c r="G119" s="206" t="s">
        <v>177</v>
      </c>
      <c r="H119" s="206" t="s">
        <v>178</v>
      </c>
      <c r="I119" s="207" t="s">
        <v>179</v>
      </c>
      <c r="J119" s="206" t="s">
        <v>136</v>
      </c>
      <c r="K119" s="208" t="s">
        <v>180</v>
      </c>
      <c r="L119" s="209"/>
      <c r="M119" s="94" t="s">
        <v>1</v>
      </c>
      <c r="N119" s="95" t="s">
        <v>40</v>
      </c>
      <c r="O119" s="95" t="s">
        <v>181</v>
      </c>
      <c r="P119" s="95" t="s">
        <v>182</v>
      </c>
      <c r="Q119" s="95" t="s">
        <v>183</v>
      </c>
      <c r="R119" s="95" t="s">
        <v>184</v>
      </c>
      <c r="S119" s="95" t="s">
        <v>185</v>
      </c>
      <c r="T119" s="96" t="s">
        <v>186</v>
      </c>
    </row>
    <row r="120" spans="2:63" s="1" customFormat="1" ht="22.8" customHeight="1">
      <c r="B120" s="37"/>
      <c r="C120" s="101" t="s">
        <v>187</v>
      </c>
      <c r="D120" s="38"/>
      <c r="E120" s="38"/>
      <c r="F120" s="38"/>
      <c r="G120" s="38"/>
      <c r="H120" s="38"/>
      <c r="I120" s="148"/>
      <c r="J120" s="210">
        <f>BK120</f>
        <v>0</v>
      </c>
      <c r="K120" s="38"/>
      <c r="L120" s="42"/>
      <c r="M120" s="97"/>
      <c r="N120" s="98"/>
      <c r="O120" s="98"/>
      <c r="P120" s="211">
        <f>SUM(P121:P128)</f>
        <v>0</v>
      </c>
      <c r="Q120" s="98"/>
      <c r="R120" s="211">
        <f>SUM(R121:R128)</f>
        <v>0</v>
      </c>
      <c r="S120" s="98"/>
      <c r="T120" s="212">
        <f>SUM(T121:T128)</f>
        <v>0</v>
      </c>
      <c r="AT120" s="16" t="s">
        <v>75</v>
      </c>
      <c r="AU120" s="16" t="s">
        <v>138</v>
      </c>
      <c r="BK120" s="213">
        <f>SUM(BK121:BK128)</f>
        <v>0</v>
      </c>
    </row>
    <row r="121" spans="2:65" s="1" customFormat="1" ht="16.5" customHeight="1">
      <c r="B121" s="37"/>
      <c r="C121" s="230" t="s">
        <v>83</v>
      </c>
      <c r="D121" s="230" t="s">
        <v>192</v>
      </c>
      <c r="E121" s="231" t="s">
        <v>4249</v>
      </c>
      <c r="F121" s="232" t="s">
        <v>4250</v>
      </c>
      <c r="G121" s="233" t="s">
        <v>4251</v>
      </c>
      <c r="H121" s="234">
        <v>1</v>
      </c>
      <c r="I121" s="235"/>
      <c r="J121" s="236">
        <f>ROUND(I121*H121,2)</f>
        <v>0</v>
      </c>
      <c r="K121" s="232" t="s">
        <v>445</v>
      </c>
      <c r="L121" s="42"/>
      <c r="M121" s="237" t="s">
        <v>1</v>
      </c>
      <c r="N121" s="238" t="s">
        <v>41</v>
      </c>
      <c r="O121" s="85"/>
      <c r="P121" s="239">
        <f>O121*H121</f>
        <v>0</v>
      </c>
      <c r="Q121" s="239">
        <v>0</v>
      </c>
      <c r="R121" s="239">
        <f>Q121*H121</f>
        <v>0</v>
      </c>
      <c r="S121" s="239">
        <v>0</v>
      </c>
      <c r="T121" s="240">
        <f>S121*H121</f>
        <v>0</v>
      </c>
      <c r="AR121" s="241" t="s">
        <v>197</v>
      </c>
      <c r="AT121" s="241" t="s">
        <v>192</v>
      </c>
      <c r="AU121" s="241" t="s">
        <v>76</v>
      </c>
      <c r="AY121" s="16" t="s">
        <v>190</v>
      </c>
      <c r="BE121" s="242">
        <f>IF(N121="základní",J121,0)</f>
        <v>0</v>
      </c>
      <c r="BF121" s="242">
        <f>IF(N121="snížená",J121,0)</f>
        <v>0</v>
      </c>
      <c r="BG121" s="242">
        <f>IF(N121="zákl. přenesená",J121,0)</f>
        <v>0</v>
      </c>
      <c r="BH121" s="242">
        <f>IF(N121="sníž. přenesená",J121,0)</f>
        <v>0</v>
      </c>
      <c r="BI121" s="242">
        <f>IF(N121="nulová",J121,0)</f>
        <v>0</v>
      </c>
      <c r="BJ121" s="16" t="s">
        <v>83</v>
      </c>
      <c r="BK121" s="242">
        <f>ROUND(I121*H121,2)</f>
        <v>0</v>
      </c>
      <c r="BL121" s="16" t="s">
        <v>197</v>
      </c>
      <c r="BM121" s="241" t="s">
        <v>85</v>
      </c>
    </row>
    <row r="122" spans="2:65" s="1" customFormat="1" ht="16.5" customHeight="1">
      <c r="B122" s="37"/>
      <c r="C122" s="230" t="s">
        <v>85</v>
      </c>
      <c r="D122" s="230" t="s">
        <v>192</v>
      </c>
      <c r="E122" s="231" t="s">
        <v>4252</v>
      </c>
      <c r="F122" s="232" t="s">
        <v>4253</v>
      </c>
      <c r="G122" s="233" t="s">
        <v>4251</v>
      </c>
      <c r="H122" s="234">
        <v>1</v>
      </c>
      <c r="I122" s="235"/>
      <c r="J122" s="236">
        <f>ROUND(I122*H122,2)</f>
        <v>0</v>
      </c>
      <c r="K122" s="232" t="s">
        <v>445</v>
      </c>
      <c r="L122" s="42"/>
      <c r="M122" s="237" t="s">
        <v>1</v>
      </c>
      <c r="N122" s="238" t="s">
        <v>41</v>
      </c>
      <c r="O122" s="85"/>
      <c r="P122" s="239">
        <f>O122*H122</f>
        <v>0</v>
      </c>
      <c r="Q122" s="239">
        <v>0</v>
      </c>
      <c r="R122" s="239">
        <f>Q122*H122</f>
        <v>0</v>
      </c>
      <c r="S122" s="239">
        <v>0</v>
      </c>
      <c r="T122" s="240">
        <f>S122*H122</f>
        <v>0</v>
      </c>
      <c r="AR122" s="241" t="s">
        <v>197</v>
      </c>
      <c r="AT122" s="241" t="s">
        <v>192</v>
      </c>
      <c r="AU122" s="241" t="s">
        <v>76</v>
      </c>
      <c r="AY122" s="16" t="s">
        <v>190</v>
      </c>
      <c r="BE122" s="242">
        <f>IF(N122="základní",J122,0)</f>
        <v>0</v>
      </c>
      <c r="BF122" s="242">
        <f>IF(N122="snížená",J122,0)</f>
        <v>0</v>
      </c>
      <c r="BG122" s="242">
        <f>IF(N122="zákl. přenesená",J122,0)</f>
        <v>0</v>
      </c>
      <c r="BH122" s="242">
        <f>IF(N122="sníž. přenesená",J122,0)</f>
        <v>0</v>
      </c>
      <c r="BI122" s="242">
        <f>IF(N122="nulová",J122,0)</f>
        <v>0</v>
      </c>
      <c r="BJ122" s="16" t="s">
        <v>83</v>
      </c>
      <c r="BK122" s="242">
        <f>ROUND(I122*H122,2)</f>
        <v>0</v>
      </c>
      <c r="BL122" s="16" t="s">
        <v>197</v>
      </c>
      <c r="BM122" s="241" t="s">
        <v>197</v>
      </c>
    </row>
    <row r="123" spans="2:65" s="1" customFormat="1" ht="16.5" customHeight="1">
      <c r="B123" s="37"/>
      <c r="C123" s="230" t="s">
        <v>207</v>
      </c>
      <c r="D123" s="230" t="s">
        <v>192</v>
      </c>
      <c r="E123" s="231" t="s">
        <v>4254</v>
      </c>
      <c r="F123" s="232" t="s">
        <v>4255</v>
      </c>
      <c r="G123" s="233" t="s">
        <v>4251</v>
      </c>
      <c r="H123" s="234">
        <v>1</v>
      </c>
      <c r="I123" s="235"/>
      <c r="J123" s="236">
        <f>ROUND(I123*H123,2)</f>
        <v>0</v>
      </c>
      <c r="K123" s="232" t="s">
        <v>445</v>
      </c>
      <c r="L123" s="42"/>
      <c r="M123" s="237" t="s">
        <v>1</v>
      </c>
      <c r="N123" s="238" t="s">
        <v>41</v>
      </c>
      <c r="O123" s="85"/>
      <c r="P123" s="239">
        <f>O123*H123</f>
        <v>0</v>
      </c>
      <c r="Q123" s="239">
        <v>0</v>
      </c>
      <c r="R123" s="239">
        <f>Q123*H123</f>
        <v>0</v>
      </c>
      <c r="S123" s="239">
        <v>0</v>
      </c>
      <c r="T123" s="240">
        <f>S123*H123</f>
        <v>0</v>
      </c>
      <c r="AR123" s="241" t="s">
        <v>197</v>
      </c>
      <c r="AT123" s="241" t="s">
        <v>192</v>
      </c>
      <c r="AU123" s="241" t="s">
        <v>76</v>
      </c>
      <c r="AY123" s="16" t="s">
        <v>190</v>
      </c>
      <c r="BE123" s="242">
        <f>IF(N123="základní",J123,0)</f>
        <v>0</v>
      </c>
      <c r="BF123" s="242">
        <f>IF(N123="snížená",J123,0)</f>
        <v>0</v>
      </c>
      <c r="BG123" s="242">
        <f>IF(N123="zákl. přenesená",J123,0)</f>
        <v>0</v>
      </c>
      <c r="BH123" s="242">
        <f>IF(N123="sníž. přenesená",J123,0)</f>
        <v>0</v>
      </c>
      <c r="BI123" s="242">
        <f>IF(N123="nulová",J123,0)</f>
        <v>0</v>
      </c>
      <c r="BJ123" s="16" t="s">
        <v>83</v>
      </c>
      <c r="BK123" s="242">
        <f>ROUND(I123*H123,2)</f>
        <v>0</v>
      </c>
      <c r="BL123" s="16" t="s">
        <v>197</v>
      </c>
      <c r="BM123" s="241" t="s">
        <v>221</v>
      </c>
    </row>
    <row r="124" spans="2:65" s="1" customFormat="1" ht="24" customHeight="1">
      <c r="B124" s="37"/>
      <c r="C124" s="230" t="s">
        <v>197</v>
      </c>
      <c r="D124" s="230" t="s">
        <v>192</v>
      </c>
      <c r="E124" s="231" t="s">
        <v>4256</v>
      </c>
      <c r="F124" s="232" t="s">
        <v>4257</v>
      </c>
      <c r="G124" s="233" t="s">
        <v>1708</v>
      </c>
      <c r="H124" s="234">
        <v>9</v>
      </c>
      <c r="I124" s="235"/>
      <c r="J124" s="236">
        <f>ROUND(I124*H124,2)</f>
        <v>0</v>
      </c>
      <c r="K124" s="232" t="s">
        <v>445</v>
      </c>
      <c r="L124" s="42"/>
      <c r="M124" s="237" t="s">
        <v>1</v>
      </c>
      <c r="N124" s="238" t="s">
        <v>41</v>
      </c>
      <c r="O124" s="85"/>
      <c r="P124" s="239">
        <f>O124*H124</f>
        <v>0</v>
      </c>
      <c r="Q124" s="239">
        <v>0</v>
      </c>
      <c r="R124" s="239">
        <f>Q124*H124</f>
        <v>0</v>
      </c>
      <c r="S124" s="239">
        <v>0</v>
      </c>
      <c r="T124" s="240">
        <f>S124*H124</f>
        <v>0</v>
      </c>
      <c r="AR124" s="241" t="s">
        <v>197</v>
      </c>
      <c r="AT124" s="241" t="s">
        <v>192</v>
      </c>
      <c r="AU124" s="241" t="s">
        <v>76</v>
      </c>
      <c r="AY124" s="16" t="s">
        <v>190</v>
      </c>
      <c r="BE124" s="242">
        <f>IF(N124="základní",J124,0)</f>
        <v>0</v>
      </c>
      <c r="BF124" s="242">
        <f>IF(N124="snížená",J124,0)</f>
        <v>0</v>
      </c>
      <c r="BG124" s="242">
        <f>IF(N124="zákl. přenesená",J124,0)</f>
        <v>0</v>
      </c>
      <c r="BH124" s="242">
        <f>IF(N124="sníž. přenesená",J124,0)</f>
        <v>0</v>
      </c>
      <c r="BI124" s="242">
        <f>IF(N124="nulová",J124,0)</f>
        <v>0</v>
      </c>
      <c r="BJ124" s="16" t="s">
        <v>83</v>
      </c>
      <c r="BK124" s="242">
        <f>ROUND(I124*H124,2)</f>
        <v>0</v>
      </c>
      <c r="BL124" s="16" t="s">
        <v>197</v>
      </c>
      <c r="BM124" s="241" t="s">
        <v>229</v>
      </c>
    </row>
    <row r="125" spans="2:65" s="1" customFormat="1" ht="24" customHeight="1">
      <c r="B125" s="37"/>
      <c r="C125" s="230" t="s">
        <v>217</v>
      </c>
      <c r="D125" s="230" t="s">
        <v>192</v>
      </c>
      <c r="E125" s="231" t="s">
        <v>4258</v>
      </c>
      <c r="F125" s="232" t="s">
        <v>4257</v>
      </c>
      <c r="G125" s="233" t="s">
        <v>4251</v>
      </c>
      <c r="H125" s="234">
        <v>1</v>
      </c>
      <c r="I125" s="235"/>
      <c r="J125" s="236">
        <f>ROUND(I125*H125,2)</f>
        <v>0</v>
      </c>
      <c r="K125" s="232" t="s">
        <v>445</v>
      </c>
      <c r="L125" s="42"/>
      <c r="M125" s="237" t="s">
        <v>1</v>
      </c>
      <c r="N125" s="238" t="s">
        <v>41</v>
      </c>
      <c r="O125" s="85"/>
      <c r="P125" s="239">
        <f>O125*H125</f>
        <v>0</v>
      </c>
      <c r="Q125" s="239">
        <v>0</v>
      </c>
      <c r="R125" s="239">
        <f>Q125*H125</f>
        <v>0</v>
      </c>
      <c r="S125" s="239">
        <v>0</v>
      </c>
      <c r="T125" s="240">
        <f>S125*H125</f>
        <v>0</v>
      </c>
      <c r="AR125" s="241" t="s">
        <v>197</v>
      </c>
      <c r="AT125" s="241" t="s">
        <v>192</v>
      </c>
      <c r="AU125" s="241" t="s">
        <v>76</v>
      </c>
      <c r="AY125" s="16" t="s">
        <v>190</v>
      </c>
      <c r="BE125" s="242">
        <f>IF(N125="základní",J125,0)</f>
        <v>0</v>
      </c>
      <c r="BF125" s="242">
        <f>IF(N125="snížená",J125,0)</f>
        <v>0</v>
      </c>
      <c r="BG125" s="242">
        <f>IF(N125="zákl. přenesená",J125,0)</f>
        <v>0</v>
      </c>
      <c r="BH125" s="242">
        <f>IF(N125="sníž. přenesená",J125,0)</f>
        <v>0</v>
      </c>
      <c r="BI125" s="242">
        <f>IF(N125="nulová",J125,0)</f>
        <v>0</v>
      </c>
      <c r="BJ125" s="16" t="s">
        <v>83</v>
      </c>
      <c r="BK125" s="242">
        <f>ROUND(I125*H125,2)</f>
        <v>0</v>
      </c>
      <c r="BL125" s="16" t="s">
        <v>197</v>
      </c>
      <c r="BM125" s="241" t="s">
        <v>238</v>
      </c>
    </row>
    <row r="126" spans="2:65" s="1" customFormat="1" ht="16.5" customHeight="1">
      <c r="B126" s="37"/>
      <c r="C126" s="230" t="s">
        <v>221</v>
      </c>
      <c r="D126" s="230" t="s">
        <v>192</v>
      </c>
      <c r="E126" s="231" t="s">
        <v>4259</v>
      </c>
      <c r="F126" s="232" t="s">
        <v>4260</v>
      </c>
      <c r="G126" s="233" t="s">
        <v>4251</v>
      </c>
      <c r="H126" s="234">
        <v>1</v>
      </c>
      <c r="I126" s="235"/>
      <c r="J126" s="236">
        <f>ROUND(I126*H126,2)</f>
        <v>0</v>
      </c>
      <c r="K126" s="232" t="s">
        <v>445</v>
      </c>
      <c r="L126" s="42"/>
      <c r="M126" s="237" t="s">
        <v>1</v>
      </c>
      <c r="N126" s="238" t="s">
        <v>41</v>
      </c>
      <c r="O126" s="85"/>
      <c r="P126" s="239">
        <f>O126*H126</f>
        <v>0</v>
      </c>
      <c r="Q126" s="239">
        <v>0</v>
      </c>
      <c r="R126" s="239">
        <f>Q126*H126</f>
        <v>0</v>
      </c>
      <c r="S126" s="239">
        <v>0</v>
      </c>
      <c r="T126" s="240">
        <f>S126*H126</f>
        <v>0</v>
      </c>
      <c r="AR126" s="241" t="s">
        <v>197</v>
      </c>
      <c r="AT126" s="241" t="s">
        <v>192</v>
      </c>
      <c r="AU126" s="241" t="s">
        <v>76</v>
      </c>
      <c r="AY126" s="16" t="s">
        <v>190</v>
      </c>
      <c r="BE126" s="242">
        <f>IF(N126="základní",J126,0)</f>
        <v>0</v>
      </c>
      <c r="BF126" s="242">
        <f>IF(N126="snížená",J126,0)</f>
        <v>0</v>
      </c>
      <c r="BG126" s="242">
        <f>IF(N126="zákl. přenesená",J126,0)</f>
        <v>0</v>
      </c>
      <c r="BH126" s="242">
        <f>IF(N126="sníž. přenesená",J126,0)</f>
        <v>0</v>
      </c>
      <c r="BI126" s="242">
        <f>IF(N126="nulová",J126,0)</f>
        <v>0</v>
      </c>
      <c r="BJ126" s="16" t="s">
        <v>83</v>
      </c>
      <c r="BK126" s="242">
        <f>ROUND(I126*H126,2)</f>
        <v>0</v>
      </c>
      <c r="BL126" s="16" t="s">
        <v>197</v>
      </c>
      <c r="BM126" s="241" t="s">
        <v>248</v>
      </c>
    </row>
    <row r="127" spans="2:65" s="1" customFormat="1" ht="16.5" customHeight="1">
      <c r="B127" s="37"/>
      <c r="C127" s="230" t="s">
        <v>225</v>
      </c>
      <c r="D127" s="230" t="s">
        <v>192</v>
      </c>
      <c r="E127" s="231" t="s">
        <v>4261</v>
      </c>
      <c r="F127" s="232" t="s">
        <v>4262</v>
      </c>
      <c r="G127" s="233" t="s">
        <v>4251</v>
      </c>
      <c r="H127" s="234">
        <v>1</v>
      </c>
      <c r="I127" s="235"/>
      <c r="J127" s="236">
        <f>ROUND(I127*H127,2)</f>
        <v>0</v>
      </c>
      <c r="K127" s="232" t="s">
        <v>445</v>
      </c>
      <c r="L127" s="42"/>
      <c r="M127" s="237" t="s">
        <v>1</v>
      </c>
      <c r="N127" s="238" t="s">
        <v>41</v>
      </c>
      <c r="O127" s="85"/>
      <c r="P127" s="239">
        <f>O127*H127</f>
        <v>0</v>
      </c>
      <c r="Q127" s="239">
        <v>0</v>
      </c>
      <c r="R127" s="239">
        <f>Q127*H127</f>
        <v>0</v>
      </c>
      <c r="S127" s="239">
        <v>0</v>
      </c>
      <c r="T127" s="240">
        <f>S127*H127</f>
        <v>0</v>
      </c>
      <c r="AR127" s="241" t="s">
        <v>197</v>
      </c>
      <c r="AT127" s="241" t="s">
        <v>192</v>
      </c>
      <c r="AU127" s="241" t="s">
        <v>76</v>
      </c>
      <c r="AY127" s="16" t="s">
        <v>190</v>
      </c>
      <c r="BE127" s="242">
        <f>IF(N127="základní",J127,0)</f>
        <v>0</v>
      </c>
      <c r="BF127" s="242">
        <f>IF(N127="snížená",J127,0)</f>
        <v>0</v>
      </c>
      <c r="BG127" s="242">
        <f>IF(N127="zákl. přenesená",J127,0)</f>
        <v>0</v>
      </c>
      <c r="BH127" s="242">
        <f>IF(N127="sníž. přenesená",J127,0)</f>
        <v>0</v>
      </c>
      <c r="BI127" s="242">
        <f>IF(N127="nulová",J127,0)</f>
        <v>0</v>
      </c>
      <c r="BJ127" s="16" t="s">
        <v>83</v>
      </c>
      <c r="BK127" s="242">
        <f>ROUND(I127*H127,2)</f>
        <v>0</v>
      </c>
      <c r="BL127" s="16" t="s">
        <v>197</v>
      </c>
      <c r="BM127" s="241" t="s">
        <v>261</v>
      </c>
    </row>
    <row r="128" spans="2:65" s="1" customFormat="1" ht="16.5" customHeight="1">
      <c r="B128" s="37"/>
      <c r="C128" s="230" t="s">
        <v>229</v>
      </c>
      <c r="D128" s="230" t="s">
        <v>192</v>
      </c>
      <c r="E128" s="231" t="s">
        <v>4263</v>
      </c>
      <c r="F128" s="232" t="s">
        <v>4264</v>
      </c>
      <c r="G128" s="233" t="s">
        <v>4251</v>
      </c>
      <c r="H128" s="234">
        <v>1</v>
      </c>
      <c r="I128" s="235"/>
      <c r="J128" s="236">
        <f>ROUND(I128*H128,2)</f>
        <v>0</v>
      </c>
      <c r="K128" s="232" t="s">
        <v>445</v>
      </c>
      <c r="L128" s="42"/>
      <c r="M128" s="293" t="s">
        <v>1</v>
      </c>
      <c r="N128" s="294" t="s">
        <v>41</v>
      </c>
      <c r="O128" s="295"/>
      <c r="P128" s="296">
        <f>O128*H128</f>
        <v>0</v>
      </c>
      <c r="Q128" s="296">
        <v>0</v>
      </c>
      <c r="R128" s="296">
        <f>Q128*H128</f>
        <v>0</v>
      </c>
      <c r="S128" s="296">
        <v>0</v>
      </c>
      <c r="T128" s="297">
        <f>S128*H128</f>
        <v>0</v>
      </c>
      <c r="AR128" s="241" t="s">
        <v>197</v>
      </c>
      <c r="AT128" s="241" t="s">
        <v>192</v>
      </c>
      <c r="AU128" s="241" t="s">
        <v>76</v>
      </c>
      <c r="AY128" s="16" t="s">
        <v>190</v>
      </c>
      <c r="BE128" s="242">
        <f>IF(N128="základní",J128,0)</f>
        <v>0</v>
      </c>
      <c r="BF128" s="242">
        <f>IF(N128="snížená",J128,0)</f>
        <v>0</v>
      </c>
      <c r="BG128" s="242">
        <f>IF(N128="zákl. přenesená",J128,0)</f>
        <v>0</v>
      </c>
      <c r="BH128" s="242">
        <f>IF(N128="sníž. přenesená",J128,0)</f>
        <v>0</v>
      </c>
      <c r="BI128" s="242">
        <f>IF(N128="nulová",J128,0)</f>
        <v>0</v>
      </c>
      <c r="BJ128" s="16" t="s">
        <v>83</v>
      </c>
      <c r="BK128" s="242">
        <f>ROUND(I128*H128,2)</f>
        <v>0</v>
      </c>
      <c r="BL128" s="16" t="s">
        <v>197</v>
      </c>
      <c r="BM128" s="241" t="s">
        <v>272</v>
      </c>
    </row>
    <row r="129" spans="2:12" s="1" customFormat="1" ht="6.95" customHeight="1">
      <c r="B129" s="60"/>
      <c r="C129" s="61"/>
      <c r="D129" s="61"/>
      <c r="E129" s="61"/>
      <c r="F129" s="61"/>
      <c r="G129" s="61"/>
      <c r="H129" s="61"/>
      <c r="I129" s="181"/>
      <c r="J129" s="61"/>
      <c r="K129" s="61"/>
      <c r="L129" s="42"/>
    </row>
  </sheetData>
  <sheetProtection password="CC35" sheet="1" objects="1" scenarios="1" formatColumns="0" formatRows="0" autoFilter="0"/>
  <autoFilter ref="C119:K12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8:H108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TomB.</dc:creator>
  <cp:keywords/>
  <dc:description/>
  <cp:lastModifiedBy>TomB.</cp:lastModifiedBy>
  <dcterms:created xsi:type="dcterms:W3CDTF">2019-07-19T13:37:52Z</dcterms:created>
  <dcterms:modified xsi:type="dcterms:W3CDTF">2019-07-19T13:38:21Z</dcterms:modified>
  <cp:category/>
  <cp:version/>
  <cp:contentType/>
  <cp:contentStatus/>
</cp:coreProperties>
</file>